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115271\Box\【02_課所共有】06_06_障害者支援課\R08年度\07 施設支援担当\34_施設指定\34_01_指定申請（総合支援）\更新対象者への通知\R80511更新様式の差し替え\新\通所\"/>
    </mc:Choice>
  </mc:AlternateContent>
  <xr:revisionPtr revIDLastSave="0" documentId="13_ncr:1_{FA58BFB4-E2FA-4695-B475-70791BB02A44}" xr6:coauthVersionLast="47" xr6:coauthVersionMax="47" xr10:uidLastSave="{00000000-0000-0000-0000-000000000000}"/>
  <bookViews>
    <workbookView xWindow="28690" yWindow="40" windowWidth="29020" windowHeight="15700" tabRatio="775" xr2:uid="{00000000-000D-0000-FFFF-FFFF00000000}"/>
  </bookViews>
  <sheets>
    <sheet name="提出書類一覧（更新）" sheetId="35" r:id="rId1"/>
    <sheet name="指定申請書" sheetId="48" r:id="rId2"/>
    <sheet name="指定申請書 (指定管理者)" sheetId="49" r:id="rId3"/>
    <sheet name="別紙 " sheetId="50" r:id="rId4"/>
    <sheet name="別紙１" sheetId="28" r:id="rId5"/>
    <sheet name="別紙１（指定管理者）" sheetId="45" r:id="rId6"/>
    <sheet name="別紙１ （記入例）" sheetId="34" r:id="rId7"/>
    <sheet name="（別紙２）役員・管理者名簿" sheetId="14" r:id="rId8"/>
    <sheet name="（別紙２）役員・管理者名簿(指定管理者)" sheetId="47" r:id="rId9"/>
    <sheet name="（別紙２）役員・管理者名簿 （記入例）" sheetId="33" r:id="rId10"/>
    <sheet name="勤務形態一覧表（療養介護）" sheetId="51" r:id="rId11"/>
    <sheet name="勤務形態一覧表（生活介護）" sheetId="52" r:id="rId12"/>
    <sheet name="勤務形態一覧表（短期入所・単独型）" sheetId="53" r:id="rId13"/>
    <sheet name="勤務形態一覧表（機能訓練）" sheetId="54" r:id="rId14"/>
    <sheet name="勤務形態一覧表（生活訓練）" sheetId="55" r:id="rId15"/>
    <sheet name="勤務形態一覧表（就労選択支援）" sheetId="56" r:id="rId16"/>
    <sheet name="勤務形態一覧表（就労移行支援）" sheetId="57" r:id="rId17"/>
    <sheet name="勤務形態一覧表（認定指定就労移行支援）" sheetId="58" r:id="rId18"/>
    <sheet name="勤務形態一覧表（就労継続支援A型・B型）" sheetId="59" r:id="rId19"/>
    <sheet name="勤務形態一覧表（就労定着支援）" sheetId="60" r:id="rId20"/>
    <sheet name="勤務形態一覧表（障害者支援施設）" sheetId="61" r:id="rId21"/>
    <sheet name="勤務形態一覧表（汎用）" sheetId="62" r:id="rId22"/>
    <sheet name="選択肢" sheetId="63" r:id="rId23"/>
  </sheets>
  <externalReferences>
    <externalReference r:id="rId2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3">'勤務形態一覧表（機能訓練）'!$A$1:$AN$82</definedName>
    <definedName name="_xlnm.Print_Area" localSheetId="16">'勤務形態一覧表（就労移行支援）'!$A$1:$AN$83</definedName>
    <definedName name="_xlnm.Print_Area" localSheetId="18">'勤務形態一覧表（就労継続支援A型・B型）'!$A$1:$AN$84</definedName>
    <definedName name="_xlnm.Print_Area" localSheetId="15">'勤務形態一覧表（就労選択支援）'!$A$1:$AN$82</definedName>
    <definedName name="_xlnm.Print_Area" localSheetId="19">'勤務形態一覧表（就労定着支援）'!$A$1:$AN$82</definedName>
    <definedName name="_xlnm.Print_Area" localSheetId="20">'勤務形態一覧表（障害者支援施設）'!$A$1:$AN$101</definedName>
    <definedName name="_xlnm.Print_Area" localSheetId="11">'勤務形態一覧表（生活介護）'!$A$1:$AN$89</definedName>
    <definedName name="_xlnm.Print_Area" localSheetId="14">'勤務形態一覧表（生活訓練）'!$A$1:$AN$84</definedName>
    <definedName name="_xlnm.Print_Area" localSheetId="12">'勤務形態一覧表（短期入所・単独型）'!$A$1:$AN$66</definedName>
    <definedName name="_xlnm.Print_Area" localSheetId="17">'勤務形態一覧表（認定指定就労移行支援）'!$A$1:$AN$83</definedName>
    <definedName name="_xlnm.Print_Area" localSheetId="21">'勤務形態一覧表（汎用）'!$A$1:$AN$64</definedName>
    <definedName name="_xlnm.Print_Area" localSheetId="10">'勤務形態一覧表（療養介護）'!$A$1:$AN$81</definedName>
    <definedName name="_xlnm.Print_Area" localSheetId="1">指定申請書!$A$1:$V$70</definedName>
    <definedName name="_xlnm.Print_Area" localSheetId="2">'指定申請書 (指定管理者)'!$A$1:$V$83</definedName>
    <definedName name="_xlnm.Print_Area" localSheetId="0">'提出書類一覧（更新）'!$A$1:$F$15</definedName>
    <definedName name="_xlnm.Print_Area" localSheetId="4">別紙１!$A$1:$Q$44</definedName>
    <definedName name="_xlnm.Print_Area" localSheetId="6">'別紙１ （記入例）'!$A$1:$R$46</definedName>
    <definedName name="_xlnm.Print_Area" localSheetId="5">'別紙１（指定管理者）'!$A$1:$R$46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選択肢!#REF!</definedName>
    <definedName name="一般相談支援事業">選択肢!#REF!</definedName>
    <definedName name="機能訓練">選択肢!$B$6:$J$6</definedName>
    <definedName name="居宅介護">選択肢!#REF!</definedName>
    <definedName name="居宅介護・重度訪問介護・同行援護・行動援護">選択肢!#REF!</definedName>
    <definedName name="居宅訪問型児童発達支援">選択肢!#REF!</definedName>
    <definedName name="共同生活援助">選択肢!#REF!</definedName>
    <definedName name="共同生活援助・介護サービス包括型">選択肢!#REF!</definedName>
    <definedName name="共同生活援助・外部サービス利用型">選択肢!#REF!</definedName>
    <definedName name="共同生活援助・日中サービス支援型">選択肢!#REF!</definedName>
    <definedName name="行動援護">選択肢!#REF!</definedName>
    <definedName name="児童発達支援・児童発達支援センターであるもの">選択肢!#REF!</definedName>
    <definedName name="児童発達支援・主として重症心身障害児を対象とする場合">選択肢!#REF!</definedName>
    <definedName name="児童発達支援・放課後等デイサービス">選択肢!#REF!</definedName>
    <definedName name="自立生活援助">選択肢!#REF!</definedName>
    <definedName name="就労移行支援">選択肢!$B$9:$K$9</definedName>
    <definedName name="就労継続支援Ａ型">選択肢!$B$11:$K$11</definedName>
    <definedName name="就労継続支援Ａ型・B型">選択肢!$B$11:$K$11</definedName>
    <definedName name="就労継続支援Ｂ型">選択肢!$B$11:$K$11</definedName>
    <definedName name="就労選択支援">選択肢!$B$8:$K$8</definedName>
    <definedName name="就労定着支援">選択肢!$B$12:$K$12</definedName>
    <definedName name="重度障害者等包括支援">選択肢!#REF!</definedName>
    <definedName name="重度訪問介護">選択肢!#REF!</definedName>
    <definedName name="障害者支援施設">選択肢!$B$5:$L$5</definedName>
    <definedName name="生活介護">選択肢!$B$3:$K$3</definedName>
    <definedName name="生活訓練">選択肢!$B$7:$K$7</definedName>
    <definedName name="短期入所・空床利用型">選択肢!#REF!</definedName>
    <definedName name="短期入所・単独型">選択肢!$B$4:$K$4</definedName>
    <definedName name="短期入所・併設型">選択肢!#REF!</definedName>
    <definedName name="同行援護">選択肢!#REF!</definedName>
    <definedName name="特定相談支援・障害児相談支援">選択肢!#REF!</definedName>
    <definedName name="認定指定就労移行支援">選択肢!$B$10:$K$10</definedName>
    <definedName name="福祉型障害児入所施設">選択肢!#REF!</definedName>
    <definedName name="保育所等訪問支援">選択肢!#REF!</definedName>
    <definedName name="利用日数記入例">#REF!</definedName>
    <definedName name="療養介護">選択肢!$B$2:$K$2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62" l="1"/>
  <c r="AI31" i="62"/>
  <c r="AH31" i="62"/>
  <c r="AG31" i="62"/>
  <c r="AF31" i="62"/>
  <c r="AE31" i="62"/>
  <c r="AD31" i="62"/>
  <c r="AC31" i="62"/>
  <c r="AB31" i="62"/>
  <c r="AA31" i="62"/>
  <c r="Z31" i="62"/>
  <c r="Y31" i="62"/>
  <c r="X31" i="62"/>
  <c r="W31" i="62"/>
  <c r="V31" i="62"/>
  <c r="U31" i="62"/>
  <c r="T31" i="62"/>
  <c r="S31" i="62"/>
  <c r="R31" i="62"/>
  <c r="Q31" i="62"/>
  <c r="P31" i="62"/>
  <c r="O31" i="62"/>
  <c r="N31" i="62"/>
  <c r="M31" i="62"/>
  <c r="L31" i="62"/>
  <c r="K31" i="62"/>
  <c r="J31" i="62"/>
  <c r="I31" i="62"/>
  <c r="H31" i="62"/>
  <c r="G31" i="62"/>
  <c r="F31" i="62"/>
  <c r="AK31" i="62" s="1"/>
  <c r="AL31" i="62" s="1"/>
  <c r="AL30" i="62"/>
  <c r="AK30" i="62"/>
  <c r="AL29" i="62"/>
  <c r="AK29" i="62"/>
  <c r="AL28" i="62"/>
  <c r="AK28" i="62"/>
  <c r="AL27" i="62"/>
  <c r="AK27" i="62"/>
  <c r="AL26" i="62"/>
  <c r="AK26" i="62"/>
  <c r="AL25" i="62"/>
  <c r="AK25" i="62"/>
  <c r="AL24" i="62"/>
  <c r="AK24" i="62"/>
  <c r="AL23" i="62"/>
  <c r="AK23" i="62"/>
  <c r="AL22" i="62"/>
  <c r="AK22" i="62"/>
  <c r="AL21" i="62"/>
  <c r="AK21" i="62"/>
  <c r="AL20" i="62"/>
  <c r="AK20" i="62"/>
  <c r="AL19" i="62"/>
  <c r="AK19" i="62"/>
  <c r="AL18" i="62"/>
  <c r="AK18" i="62"/>
  <c r="AL17" i="62"/>
  <c r="AK17" i="62"/>
  <c r="AL16" i="62"/>
  <c r="AK16" i="62"/>
  <c r="AL15" i="62"/>
  <c r="AK15" i="62"/>
  <c r="AL14" i="62"/>
  <c r="AK14" i="62"/>
  <c r="AL13" i="62"/>
  <c r="AK13" i="62"/>
  <c r="AL12" i="62"/>
  <c r="AK12" i="62"/>
  <c r="AL11" i="62"/>
  <c r="AK11" i="62"/>
  <c r="AJ10" i="62"/>
  <c r="AG10" i="62"/>
  <c r="AF10" i="62"/>
  <c r="AE10" i="62"/>
  <c r="AD10" i="62"/>
  <c r="AC10" i="62"/>
  <c r="AB10" i="62"/>
  <c r="AA10" i="62"/>
  <c r="Z10" i="62"/>
  <c r="Y10" i="62"/>
  <c r="X10" i="62"/>
  <c r="W10" i="62"/>
  <c r="V10" i="62"/>
  <c r="U10" i="62"/>
  <c r="T10" i="62"/>
  <c r="S10" i="62"/>
  <c r="R10" i="62"/>
  <c r="Q10" i="62"/>
  <c r="P10" i="62"/>
  <c r="O10" i="62"/>
  <c r="N10" i="62"/>
  <c r="M10" i="62"/>
  <c r="L10" i="62"/>
  <c r="K10" i="62"/>
  <c r="J10" i="62"/>
  <c r="I10" i="62"/>
  <c r="H10" i="62"/>
  <c r="G10" i="62"/>
  <c r="F10" i="62"/>
  <c r="AI10" i="62" s="1"/>
  <c r="AJ9" i="62"/>
  <c r="AI9" i="62"/>
  <c r="AH9" i="62"/>
  <c r="AG9" i="62"/>
  <c r="AF9" i="62"/>
  <c r="AE9" i="62"/>
  <c r="AD9" i="62"/>
  <c r="AC9" i="62"/>
  <c r="AB9" i="62"/>
  <c r="AA9" i="62"/>
  <c r="Z9" i="62"/>
  <c r="Y9" i="62"/>
  <c r="X9" i="62"/>
  <c r="W9" i="62"/>
  <c r="V9" i="62"/>
  <c r="U9" i="62"/>
  <c r="T9" i="62"/>
  <c r="S9" i="62"/>
  <c r="R9" i="62"/>
  <c r="Q9" i="62"/>
  <c r="P9" i="62"/>
  <c r="O9" i="62"/>
  <c r="N9" i="62"/>
  <c r="M9" i="62"/>
  <c r="L9" i="62"/>
  <c r="K9" i="62"/>
  <c r="J9" i="62"/>
  <c r="I9" i="62"/>
  <c r="H9" i="62"/>
  <c r="G9" i="62"/>
  <c r="F9" i="62"/>
  <c r="E70" i="61"/>
  <c r="E65" i="61"/>
  <c r="E69" i="61" s="1"/>
  <c r="C65" i="61"/>
  <c r="D67" i="61" s="1"/>
  <c r="X62" i="61"/>
  <c r="U62" i="61"/>
  <c r="X61" i="61"/>
  <c r="U61" i="61"/>
  <c r="AL59" i="61"/>
  <c r="AL63" i="61" s="1"/>
  <c r="AG59" i="61"/>
  <c r="AG63" i="61" s="1"/>
  <c r="AA59" i="61"/>
  <c r="AD62" i="61" s="1"/>
  <c r="U59" i="61"/>
  <c r="U63" i="61" s="1"/>
  <c r="O59" i="61"/>
  <c r="O63" i="61" s="1"/>
  <c r="I59" i="61"/>
  <c r="I63" i="61" s="1"/>
  <c r="E59" i="61"/>
  <c r="F62" i="61" s="1"/>
  <c r="C59" i="61"/>
  <c r="D62" i="61" s="1"/>
  <c r="AG56" i="61"/>
  <c r="AA56" i="61"/>
  <c r="U56" i="61"/>
  <c r="O56" i="61"/>
  <c r="I56" i="61"/>
  <c r="AJ51" i="61"/>
  <c r="AJ50" i="61"/>
  <c r="AJ49" i="61"/>
  <c r="AJ48" i="61"/>
  <c r="AJ47" i="61"/>
  <c r="AJ46" i="61"/>
  <c r="AJ45" i="61"/>
  <c r="AJ44" i="61"/>
  <c r="AG43" i="61"/>
  <c r="AD43" i="61"/>
  <c r="AA43" i="61"/>
  <c r="X43" i="61"/>
  <c r="U43" i="61"/>
  <c r="R43" i="61"/>
  <c r="O43" i="61"/>
  <c r="L43" i="61"/>
  <c r="I43" i="61"/>
  <c r="F43" i="61"/>
  <c r="E43" i="61"/>
  <c r="D43" i="61"/>
  <c r="AJ43" i="61" s="1"/>
  <c r="AL43" i="61" s="1"/>
  <c r="C56" i="61" s="1"/>
  <c r="AJ31" i="61"/>
  <c r="AI31" i="61"/>
  <c r="AH31" i="61"/>
  <c r="AG31" i="61"/>
  <c r="AF31" i="61"/>
  <c r="AE31" i="61"/>
  <c r="AD31" i="61"/>
  <c r="AC31" i="61"/>
  <c r="AB31" i="61"/>
  <c r="AA31" i="61"/>
  <c r="Z31" i="61"/>
  <c r="Y31" i="61"/>
  <c r="X31" i="61"/>
  <c r="W31" i="61"/>
  <c r="V31" i="61"/>
  <c r="U31" i="61"/>
  <c r="T31" i="61"/>
  <c r="S31" i="61"/>
  <c r="R31" i="61"/>
  <c r="Q31" i="61"/>
  <c r="P31" i="61"/>
  <c r="O31" i="61"/>
  <c r="N31" i="61"/>
  <c r="M31" i="61"/>
  <c r="L31" i="61"/>
  <c r="K31" i="61"/>
  <c r="J31" i="61"/>
  <c r="I31" i="61"/>
  <c r="H31" i="61"/>
  <c r="G31" i="61"/>
  <c r="F31" i="61"/>
  <c r="AK31" i="61" s="1"/>
  <c r="AL31" i="61" s="1"/>
  <c r="AL30" i="61"/>
  <c r="AK30" i="61"/>
  <c r="AK29" i="61"/>
  <c r="AL29" i="61" s="1"/>
  <c r="AK28" i="61"/>
  <c r="AL28" i="61" s="1"/>
  <c r="AK27" i="61"/>
  <c r="AL27" i="61" s="1"/>
  <c r="AL26" i="61"/>
  <c r="AK26" i="61"/>
  <c r="AK25" i="61"/>
  <c r="AL25" i="61" s="1"/>
  <c r="AK24" i="61"/>
  <c r="AL24" i="61" s="1"/>
  <c r="AK23" i="61"/>
  <c r="AL23" i="61" s="1"/>
  <c r="AL22" i="61"/>
  <c r="AK22" i="61"/>
  <c r="AK21" i="61"/>
  <c r="AL21" i="61" s="1"/>
  <c r="AK20" i="61"/>
  <c r="AL20" i="61" s="1"/>
  <c r="AK19" i="61"/>
  <c r="AL19" i="61" s="1"/>
  <c r="AL18" i="61"/>
  <c r="AK18" i="61"/>
  <c r="AK17" i="61"/>
  <c r="AL17" i="61" s="1"/>
  <c r="AK16" i="61"/>
  <c r="AL16" i="61" s="1"/>
  <c r="AK15" i="61"/>
  <c r="AL15" i="61" s="1"/>
  <c r="AL14" i="61"/>
  <c r="AK14" i="61"/>
  <c r="AK13" i="61"/>
  <c r="AL13" i="61" s="1"/>
  <c r="AK12" i="61"/>
  <c r="AL12" i="61" s="1"/>
  <c r="AK11" i="61"/>
  <c r="AL11" i="61" s="1"/>
  <c r="AJ10" i="61"/>
  <c r="AG10" i="61"/>
  <c r="AF10" i="61"/>
  <c r="AE10" i="61"/>
  <c r="AD10" i="61"/>
  <c r="AC10" i="61"/>
  <c r="AB10" i="61"/>
  <c r="AA10" i="61"/>
  <c r="Z10" i="61"/>
  <c r="Y10" i="61"/>
  <c r="X10" i="61"/>
  <c r="W10" i="61"/>
  <c r="V10" i="61"/>
  <c r="U10" i="61"/>
  <c r="T10" i="61"/>
  <c r="S10" i="61"/>
  <c r="R10" i="61"/>
  <c r="Q10" i="61"/>
  <c r="P10" i="61"/>
  <c r="O10" i="61"/>
  <c r="N10" i="61"/>
  <c r="M10" i="61"/>
  <c r="L10" i="61"/>
  <c r="K10" i="61"/>
  <c r="J10" i="61"/>
  <c r="I10" i="61"/>
  <c r="H10" i="61"/>
  <c r="G10" i="61"/>
  <c r="F10" i="61"/>
  <c r="AI10" i="61" s="1"/>
  <c r="AJ9" i="61"/>
  <c r="AI9" i="61"/>
  <c r="AG9" i="61"/>
  <c r="AF9" i="61"/>
  <c r="AE9" i="61"/>
  <c r="AD9" i="61"/>
  <c r="AC9" i="61"/>
  <c r="AB9" i="61"/>
  <c r="AA9" i="61"/>
  <c r="Z9" i="61"/>
  <c r="Y9" i="61"/>
  <c r="X9" i="61"/>
  <c r="W9" i="61"/>
  <c r="V9" i="61"/>
  <c r="U9" i="61"/>
  <c r="T9" i="61"/>
  <c r="S9" i="61"/>
  <c r="R9" i="61"/>
  <c r="Q9" i="61"/>
  <c r="P9" i="61"/>
  <c r="O9" i="61"/>
  <c r="N9" i="61"/>
  <c r="M9" i="61"/>
  <c r="L9" i="61"/>
  <c r="K9" i="61"/>
  <c r="J9" i="61"/>
  <c r="I9" i="61"/>
  <c r="H9" i="61"/>
  <c r="G9" i="61"/>
  <c r="F9" i="61"/>
  <c r="AH9" i="61" s="1"/>
  <c r="AL50" i="60"/>
  <c r="AG50" i="60"/>
  <c r="AA50" i="60"/>
  <c r="U50" i="60"/>
  <c r="O50" i="60"/>
  <c r="I50" i="60"/>
  <c r="AM49" i="60"/>
  <c r="AL49" i="60"/>
  <c r="AJ49" i="60"/>
  <c r="AG49" i="60"/>
  <c r="AD49" i="60"/>
  <c r="AA49" i="60"/>
  <c r="X49" i="60"/>
  <c r="U49" i="60"/>
  <c r="R49" i="60"/>
  <c r="O49" i="60"/>
  <c r="L49" i="60"/>
  <c r="I49" i="60"/>
  <c r="F49" i="60"/>
  <c r="E49" i="60"/>
  <c r="D49" i="60"/>
  <c r="C49" i="60"/>
  <c r="AM48" i="60"/>
  <c r="AL48" i="60"/>
  <c r="AJ48" i="60"/>
  <c r="AG48" i="60"/>
  <c r="AD48" i="60"/>
  <c r="AA48" i="60"/>
  <c r="X48" i="60"/>
  <c r="U48" i="60"/>
  <c r="R48" i="60"/>
  <c r="O48" i="60"/>
  <c r="L48" i="60"/>
  <c r="I48" i="60"/>
  <c r="F48" i="60"/>
  <c r="E48" i="60"/>
  <c r="D48" i="60"/>
  <c r="C48" i="60"/>
  <c r="AJ39" i="60"/>
  <c r="AL38" i="60" s="1"/>
  <c r="AJ38" i="60"/>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31" i="60" s="1"/>
  <c r="AL31" i="60" s="1"/>
  <c r="AL30" i="60"/>
  <c r="AK30" i="60"/>
  <c r="AL29" i="60"/>
  <c r="AK29" i="60"/>
  <c r="AL28" i="60"/>
  <c r="AK28" i="60"/>
  <c r="AK27" i="60"/>
  <c r="AL27" i="60" s="1"/>
  <c r="AL26" i="60"/>
  <c r="AK26" i="60"/>
  <c r="AL25" i="60"/>
  <c r="AK25" i="60"/>
  <c r="AL24" i="60"/>
  <c r="AK24" i="60"/>
  <c r="AK23" i="60"/>
  <c r="AL23" i="60" s="1"/>
  <c r="AL22" i="60"/>
  <c r="AK22" i="60"/>
  <c r="AL21" i="60"/>
  <c r="AK21" i="60"/>
  <c r="AL20" i="60"/>
  <c r="AK20" i="60"/>
  <c r="AK19" i="60"/>
  <c r="AL19" i="60" s="1"/>
  <c r="AL18" i="60"/>
  <c r="AK18" i="60"/>
  <c r="AL17" i="60"/>
  <c r="AK17" i="60"/>
  <c r="AL16" i="60"/>
  <c r="AK16" i="60"/>
  <c r="AK15" i="60"/>
  <c r="AL15" i="60" s="1"/>
  <c r="AL14" i="60"/>
  <c r="AK14" i="60"/>
  <c r="AL13" i="60"/>
  <c r="AK13" i="60"/>
  <c r="AL12" i="60"/>
  <c r="AK12" i="60"/>
  <c r="E50" i="60" s="1"/>
  <c r="AK11" i="60"/>
  <c r="C50" i="60" s="1"/>
  <c r="AJ10" i="60"/>
  <c r="AH10"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I10" i="60" s="1"/>
  <c r="AJ9" i="60"/>
  <c r="AI9" i="60"/>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52" i="59"/>
  <c r="AG52" i="59"/>
  <c r="AA52" i="59"/>
  <c r="U52" i="59"/>
  <c r="O52" i="59"/>
  <c r="AM51" i="59"/>
  <c r="AL51" i="59"/>
  <c r="AJ51" i="59"/>
  <c r="AG51" i="59"/>
  <c r="AD51" i="59"/>
  <c r="AA51" i="59"/>
  <c r="X51" i="59"/>
  <c r="U51" i="59"/>
  <c r="R51" i="59"/>
  <c r="O51" i="59"/>
  <c r="L51" i="59"/>
  <c r="I51" i="59"/>
  <c r="F51" i="59"/>
  <c r="E51" i="59"/>
  <c r="D51" i="59"/>
  <c r="C51" i="59"/>
  <c r="AM50" i="59"/>
  <c r="AL50" i="59"/>
  <c r="AJ50" i="59"/>
  <c r="AG50" i="59"/>
  <c r="AD50" i="59"/>
  <c r="AA50" i="59"/>
  <c r="X50" i="59"/>
  <c r="U50" i="59"/>
  <c r="R50" i="59"/>
  <c r="O50" i="59"/>
  <c r="L50" i="59"/>
  <c r="I50" i="59"/>
  <c r="F50" i="59"/>
  <c r="E50" i="59"/>
  <c r="D50" i="59"/>
  <c r="C50" i="59"/>
  <c r="AJ41" i="59"/>
  <c r="AJ40" i="59"/>
  <c r="AL40" i="59" s="1"/>
  <c r="AJ32" i="59"/>
  <c r="AI32" i="59"/>
  <c r="AH32" i="59"/>
  <c r="AG32" i="59"/>
  <c r="AF32" i="59"/>
  <c r="AE32" i="59"/>
  <c r="AD32" i="59"/>
  <c r="AC32" i="59"/>
  <c r="AB32" i="59"/>
  <c r="AA32" i="59"/>
  <c r="Z32" i="59"/>
  <c r="Y32" i="59"/>
  <c r="X32" i="59"/>
  <c r="W32" i="59"/>
  <c r="V32" i="59"/>
  <c r="U32" i="59"/>
  <c r="T32" i="59"/>
  <c r="S32" i="59"/>
  <c r="R32" i="59"/>
  <c r="Q32" i="59"/>
  <c r="P32" i="59"/>
  <c r="O32" i="59"/>
  <c r="N32" i="59"/>
  <c r="M32" i="59"/>
  <c r="L32" i="59"/>
  <c r="K32" i="59"/>
  <c r="J32" i="59"/>
  <c r="I32" i="59"/>
  <c r="H32" i="59"/>
  <c r="G32" i="59"/>
  <c r="F32" i="59"/>
  <c r="AK32" i="59" s="1"/>
  <c r="AL32" i="59" s="1"/>
  <c r="AL31" i="59"/>
  <c r="AK31" i="59"/>
  <c r="AK30" i="59"/>
  <c r="AL30" i="59" s="1"/>
  <c r="AL29" i="59"/>
  <c r="AK29" i="59"/>
  <c r="AL28" i="59"/>
  <c r="AK28" i="59"/>
  <c r="AL27" i="59"/>
  <c r="AK27" i="59"/>
  <c r="AK26" i="59"/>
  <c r="AL26" i="59" s="1"/>
  <c r="AL25" i="59"/>
  <c r="AK25" i="59"/>
  <c r="AL24" i="59"/>
  <c r="AK24" i="59"/>
  <c r="AL23" i="59"/>
  <c r="AK23" i="59"/>
  <c r="AK22" i="59"/>
  <c r="AL22" i="59" s="1"/>
  <c r="AL21" i="59"/>
  <c r="AK21" i="59"/>
  <c r="AL20" i="59"/>
  <c r="AK20" i="59"/>
  <c r="AL19" i="59"/>
  <c r="AK19" i="59"/>
  <c r="AK18" i="59"/>
  <c r="AL18" i="59" s="1"/>
  <c r="AL17" i="59"/>
  <c r="AK17" i="59"/>
  <c r="AL16" i="59"/>
  <c r="AK16" i="59"/>
  <c r="AL15" i="59"/>
  <c r="AK15" i="59"/>
  <c r="AK14" i="59"/>
  <c r="I52" i="59" s="1"/>
  <c r="AL13" i="59"/>
  <c r="AK13" i="59"/>
  <c r="E52" i="59" s="1"/>
  <c r="AL12" i="59"/>
  <c r="AK12" i="59"/>
  <c r="C52" i="59" s="1"/>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AJ11" i="59" s="1"/>
  <c r="AJ10" i="59"/>
  <c r="AI10" i="59"/>
  <c r="AG10" i="59"/>
  <c r="AF10" i="59"/>
  <c r="AE10" i="59"/>
  <c r="AD10" i="59"/>
  <c r="AC10" i="59"/>
  <c r="AB10" i="59"/>
  <c r="AA10" i="59"/>
  <c r="Z10" i="59"/>
  <c r="Y10" i="59"/>
  <c r="X10" i="59"/>
  <c r="W10" i="59"/>
  <c r="V10" i="59"/>
  <c r="U10" i="59"/>
  <c r="T10" i="59"/>
  <c r="S10" i="59"/>
  <c r="R10" i="59"/>
  <c r="Q10" i="59"/>
  <c r="P10" i="59"/>
  <c r="O10" i="59"/>
  <c r="N10" i="59"/>
  <c r="M10" i="59"/>
  <c r="L10" i="59"/>
  <c r="K10" i="59"/>
  <c r="J10" i="59"/>
  <c r="I10" i="59"/>
  <c r="H10" i="59"/>
  <c r="G10" i="59"/>
  <c r="F10" i="59"/>
  <c r="AH10" i="59" s="1"/>
  <c r="AL51" i="58"/>
  <c r="AG51" i="58"/>
  <c r="AA51" i="58"/>
  <c r="U51" i="58"/>
  <c r="I51" i="58"/>
  <c r="AM50" i="58"/>
  <c r="AL50" i="58"/>
  <c r="AJ50" i="58"/>
  <c r="AG50" i="58"/>
  <c r="AD50" i="58"/>
  <c r="AA50" i="58"/>
  <c r="X50" i="58"/>
  <c r="U50" i="58"/>
  <c r="R50" i="58"/>
  <c r="O50" i="58"/>
  <c r="L50" i="58"/>
  <c r="I50" i="58"/>
  <c r="F50" i="58"/>
  <c r="E50" i="58"/>
  <c r="D50" i="58"/>
  <c r="C50" i="58"/>
  <c r="AM49" i="58"/>
  <c r="AL49" i="58"/>
  <c r="AJ49" i="58"/>
  <c r="AG49" i="58"/>
  <c r="AD49" i="58"/>
  <c r="AA49" i="58"/>
  <c r="X49" i="58"/>
  <c r="U49" i="58"/>
  <c r="R49" i="58"/>
  <c r="O49" i="58"/>
  <c r="L49" i="58"/>
  <c r="I49" i="58"/>
  <c r="F49" i="58"/>
  <c r="E49" i="58"/>
  <c r="D49" i="58"/>
  <c r="C49" i="58"/>
  <c r="AJ40" i="58"/>
  <c r="AL39" i="58" s="1"/>
  <c r="AJ39" i="58"/>
  <c r="AJ32" i="58"/>
  <c r="AI32" i="58"/>
  <c r="AH32" i="58"/>
  <c r="AG32" i="58"/>
  <c r="AF32" i="58"/>
  <c r="AE32" i="58"/>
  <c r="AD32" i="58"/>
  <c r="AC32" i="58"/>
  <c r="AB32" i="58"/>
  <c r="AA32" i="58"/>
  <c r="Z32" i="58"/>
  <c r="Y32" i="58"/>
  <c r="X32" i="58"/>
  <c r="W32" i="58"/>
  <c r="V32" i="58"/>
  <c r="U32" i="58"/>
  <c r="T32" i="58"/>
  <c r="S32" i="58"/>
  <c r="R32" i="58"/>
  <c r="Q32" i="58"/>
  <c r="P32" i="58"/>
  <c r="O32" i="58"/>
  <c r="N32" i="58"/>
  <c r="M32" i="58"/>
  <c r="L32" i="58"/>
  <c r="K32" i="58"/>
  <c r="J32" i="58"/>
  <c r="I32" i="58"/>
  <c r="H32" i="58"/>
  <c r="G32" i="58"/>
  <c r="F32" i="58"/>
  <c r="AK32" i="58" s="1"/>
  <c r="AL32" i="58" s="1"/>
  <c r="AL31" i="58"/>
  <c r="AK31" i="58"/>
  <c r="AL30" i="58"/>
  <c r="AK30" i="58"/>
  <c r="AL29" i="58"/>
  <c r="AK29" i="58"/>
  <c r="AK28" i="58"/>
  <c r="AL28" i="58" s="1"/>
  <c r="AL27" i="58"/>
  <c r="AK27" i="58"/>
  <c r="AL26" i="58"/>
  <c r="AK26" i="58"/>
  <c r="AL25" i="58"/>
  <c r="AK25" i="58"/>
  <c r="AK24" i="58"/>
  <c r="AL24" i="58" s="1"/>
  <c r="AL23" i="58"/>
  <c r="AK23" i="58"/>
  <c r="AL22" i="58"/>
  <c r="AK22" i="58"/>
  <c r="AL21" i="58"/>
  <c r="AK21" i="58"/>
  <c r="AK20" i="58"/>
  <c r="AL20" i="58" s="1"/>
  <c r="AL19" i="58"/>
  <c r="AK19" i="58"/>
  <c r="AL18" i="58"/>
  <c r="AK18" i="58"/>
  <c r="AL17" i="58"/>
  <c r="AK17" i="58"/>
  <c r="AK16" i="58"/>
  <c r="AL16" i="58" s="1"/>
  <c r="AL15" i="58"/>
  <c r="AK15" i="58"/>
  <c r="O51" i="58" s="1"/>
  <c r="AL14" i="58"/>
  <c r="AK14" i="58"/>
  <c r="AL13" i="58"/>
  <c r="AK13" i="58"/>
  <c r="E51" i="58" s="1"/>
  <c r="AK12" i="58"/>
  <c r="C51" i="58" s="1"/>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AI11" i="58" s="1"/>
  <c r="AJ10" i="58"/>
  <c r="AG10" i="58"/>
  <c r="AF10" i="58"/>
  <c r="AE10" i="58"/>
  <c r="AD10" i="58"/>
  <c r="AC10" i="58"/>
  <c r="AB10" i="58"/>
  <c r="AA10" i="58"/>
  <c r="Z10" i="58"/>
  <c r="Y10" i="58"/>
  <c r="X10" i="58"/>
  <c r="W10" i="58"/>
  <c r="V10" i="58"/>
  <c r="U10" i="58"/>
  <c r="T10" i="58"/>
  <c r="S10" i="58"/>
  <c r="R10" i="58"/>
  <c r="Q10" i="58"/>
  <c r="P10" i="58"/>
  <c r="O10" i="58"/>
  <c r="N10" i="58"/>
  <c r="M10" i="58"/>
  <c r="L10" i="58"/>
  <c r="K10" i="58"/>
  <c r="J10" i="58"/>
  <c r="I10" i="58"/>
  <c r="H10" i="58"/>
  <c r="G10" i="58"/>
  <c r="F10" i="58"/>
  <c r="AH10" i="58" s="1"/>
  <c r="AL51" i="57"/>
  <c r="AG51" i="57"/>
  <c r="AA51" i="57"/>
  <c r="U51" i="57"/>
  <c r="O51" i="57"/>
  <c r="AM50" i="57"/>
  <c r="AL50" i="57"/>
  <c r="AJ50" i="57"/>
  <c r="AG50" i="57"/>
  <c r="AD50" i="57"/>
  <c r="AA50" i="57"/>
  <c r="X50" i="57"/>
  <c r="U50" i="57"/>
  <c r="R50" i="57"/>
  <c r="O50" i="57"/>
  <c r="L50" i="57"/>
  <c r="I50" i="57"/>
  <c r="F50" i="57"/>
  <c r="E50" i="57"/>
  <c r="D50" i="57"/>
  <c r="C50" i="57"/>
  <c r="AM49" i="57"/>
  <c r="AL49" i="57"/>
  <c r="AJ49" i="57"/>
  <c r="AG49" i="57"/>
  <c r="AD49" i="57"/>
  <c r="AA49" i="57"/>
  <c r="X49" i="57"/>
  <c r="U49" i="57"/>
  <c r="R49" i="57"/>
  <c r="O49" i="57"/>
  <c r="L49" i="57"/>
  <c r="I49" i="57"/>
  <c r="F49" i="57"/>
  <c r="E49" i="57"/>
  <c r="D49" i="57"/>
  <c r="C49" i="57"/>
  <c r="E44" i="57"/>
  <c r="AJ40" i="57"/>
  <c r="AL39" i="57"/>
  <c r="I44" i="57" s="1"/>
  <c r="AJ39" i="57"/>
  <c r="AJ32" i="57"/>
  <c r="AI32" i="57"/>
  <c r="AH32" i="57"/>
  <c r="AG32" i="57"/>
  <c r="AF32" i="57"/>
  <c r="AE32" i="57"/>
  <c r="AD32" i="57"/>
  <c r="AC32" i="57"/>
  <c r="AB32" i="57"/>
  <c r="AA32" i="57"/>
  <c r="Z32" i="57"/>
  <c r="Y32" i="57"/>
  <c r="X32" i="57"/>
  <c r="W32" i="57"/>
  <c r="V32" i="57"/>
  <c r="U32" i="57"/>
  <c r="T32" i="57"/>
  <c r="S32" i="57"/>
  <c r="R32" i="57"/>
  <c r="Q32" i="57"/>
  <c r="P32" i="57"/>
  <c r="O32" i="57"/>
  <c r="N32" i="57"/>
  <c r="M32" i="57"/>
  <c r="L32" i="57"/>
  <c r="K32" i="57"/>
  <c r="J32" i="57"/>
  <c r="I32" i="57"/>
  <c r="H32" i="57"/>
  <c r="G32" i="57"/>
  <c r="F32" i="57"/>
  <c r="AK32" i="57" s="1"/>
  <c r="AL32" i="57" s="1"/>
  <c r="AL31" i="57"/>
  <c r="AK31" i="57"/>
  <c r="AL30" i="57"/>
  <c r="AK30" i="57"/>
  <c r="AK29" i="57"/>
  <c r="AL29" i="57" s="1"/>
  <c r="AK28" i="57"/>
  <c r="AL28" i="57" s="1"/>
  <c r="AL27" i="57"/>
  <c r="AK27" i="57"/>
  <c r="AL26" i="57"/>
  <c r="AK26" i="57"/>
  <c r="AK25" i="57"/>
  <c r="AL25" i="57" s="1"/>
  <c r="AK24" i="57"/>
  <c r="AL24" i="57" s="1"/>
  <c r="AL23" i="57"/>
  <c r="AK23" i="57"/>
  <c r="AL22" i="57"/>
  <c r="AK22" i="57"/>
  <c r="AK21" i="57"/>
  <c r="AL21" i="57" s="1"/>
  <c r="AL20" i="57"/>
  <c r="AK20" i="57"/>
  <c r="AL19" i="57"/>
  <c r="AK19" i="57"/>
  <c r="AL18" i="57"/>
  <c r="AK18" i="57"/>
  <c r="AK17" i="57"/>
  <c r="AL17" i="57" s="1"/>
  <c r="AL16" i="57"/>
  <c r="AK16" i="57"/>
  <c r="AL15" i="57"/>
  <c r="AK15" i="57"/>
  <c r="AL14" i="57"/>
  <c r="AK14" i="57"/>
  <c r="I51" i="57" s="1"/>
  <c r="AK13" i="57"/>
  <c r="AL13" i="57" s="1"/>
  <c r="AL12" i="57"/>
  <c r="AK12" i="57"/>
  <c r="C51" i="57" s="1"/>
  <c r="AH11" i="57"/>
  <c r="AG11" i="57"/>
  <c r="AF11" i="57"/>
  <c r="AE11" i="57"/>
  <c r="AD11" i="57"/>
  <c r="AC11" i="57"/>
  <c r="AB11" i="57"/>
  <c r="AA11" i="57"/>
  <c r="Z11" i="57"/>
  <c r="Y11" i="57"/>
  <c r="X11" i="57"/>
  <c r="W11" i="57"/>
  <c r="V11" i="57"/>
  <c r="U11" i="57"/>
  <c r="T11" i="57"/>
  <c r="S11" i="57"/>
  <c r="R11" i="57"/>
  <c r="Q11" i="57"/>
  <c r="P11" i="57"/>
  <c r="O11" i="57"/>
  <c r="N11" i="57"/>
  <c r="M11" i="57"/>
  <c r="L11" i="57"/>
  <c r="K11" i="57"/>
  <c r="J11" i="57"/>
  <c r="I11" i="57"/>
  <c r="H11" i="57"/>
  <c r="G11" i="57"/>
  <c r="F11" i="57"/>
  <c r="AJ11" i="57" s="1"/>
  <c r="AG10" i="57"/>
  <c r="AF10" i="57"/>
  <c r="AE10" i="57"/>
  <c r="AD10" i="57"/>
  <c r="AC10" i="57"/>
  <c r="AB10" i="57"/>
  <c r="AA10" i="57"/>
  <c r="Z10" i="57"/>
  <c r="Y10" i="57"/>
  <c r="X10" i="57"/>
  <c r="W10" i="57"/>
  <c r="V10" i="57"/>
  <c r="U10" i="57"/>
  <c r="T10" i="57"/>
  <c r="S10" i="57"/>
  <c r="R10" i="57"/>
  <c r="Q10" i="57"/>
  <c r="P10" i="57"/>
  <c r="O10" i="57"/>
  <c r="N10" i="57"/>
  <c r="M10" i="57"/>
  <c r="L10" i="57"/>
  <c r="K10" i="57"/>
  <c r="J10" i="57"/>
  <c r="I10" i="57"/>
  <c r="H10" i="57"/>
  <c r="G10" i="57"/>
  <c r="F10" i="57"/>
  <c r="AJ10" i="57" s="1"/>
  <c r="AL50" i="56"/>
  <c r="AG50" i="56"/>
  <c r="AA50" i="56"/>
  <c r="U50" i="56"/>
  <c r="O50" i="56"/>
  <c r="I50" i="56"/>
  <c r="AM49" i="56"/>
  <c r="AL49" i="56"/>
  <c r="AJ49" i="56"/>
  <c r="AG49" i="56"/>
  <c r="AD49" i="56"/>
  <c r="AA49" i="56"/>
  <c r="X49" i="56"/>
  <c r="U49" i="56"/>
  <c r="R49" i="56"/>
  <c r="O49" i="56"/>
  <c r="L49" i="56"/>
  <c r="I49" i="56"/>
  <c r="F49" i="56"/>
  <c r="E49" i="56"/>
  <c r="D49" i="56"/>
  <c r="C49" i="56"/>
  <c r="AM48" i="56"/>
  <c r="AL48" i="56"/>
  <c r="AJ48" i="56"/>
  <c r="AG48" i="56"/>
  <c r="AD48" i="56"/>
  <c r="AA48" i="56"/>
  <c r="X48" i="56"/>
  <c r="U48" i="56"/>
  <c r="R48" i="56"/>
  <c r="O48" i="56"/>
  <c r="L48" i="56"/>
  <c r="I48" i="56"/>
  <c r="F48" i="56"/>
  <c r="E48" i="56"/>
  <c r="D48" i="56"/>
  <c r="C48" i="56"/>
  <c r="AJ39" i="56"/>
  <c r="AJ38" i="56"/>
  <c r="AL38" i="56" s="1"/>
  <c r="C43" i="56" s="1"/>
  <c r="AJ31" i="56"/>
  <c r="AI31" i="56"/>
  <c r="AH31" i="56"/>
  <c r="AG31" i="56"/>
  <c r="AF31" i="56"/>
  <c r="AE31" i="56"/>
  <c r="AD31" i="56"/>
  <c r="AC31" i="56"/>
  <c r="AB31" i="56"/>
  <c r="AA31" i="56"/>
  <c r="Z31" i="56"/>
  <c r="Y31" i="56"/>
  <c r="X31" i="56"/>
  <c r="W31" i="56"/>
  <c r="V31" i="56"/>
  <c r="U31" i="56"/>
  <c r="T31" i="56"/>
  <c r="S31" i="56"/>
  <c r="R31" i="56"/>
  <c r="Q31" i="56"/>
  <c r="P31" i="56"/>
  <c r="O31" i="56"/>
  <c r="N31" i="56"/>
  <c r="M31" i="56"/>
  <c r="L31" i="56"/>
  <c r="K31" i="56"/>
  <c r="J31" i="56"/>
  <c r="I31" i="56"/>
  <c r="H31" i="56"/>
  <c r="G31" i="56"/>
  <c r="F31" i="56"/>
  <c r="AK31" i="56" s="1"/>
  <c r="AL31" i="56" s="1"/>
  <c r="AK30" i="56"/>
  <c r="AL30" i="56" s="1"/>
  <c r="AL29" i="56"/>
  <c r="AK29" i="56"/>
  <c r="AK28" i="56"/>
  <c r="AL28" i="56" s="1"/>
  <c r="AK27" i="56"/>
  <c r="AL27" i="56" s="1"/>
  <c r="AK26" i="56"/>
  <c r="AL26" i="56" s="1"/>
  <c r="AL25" i="56"/>
  <c r="AK25" i="56"/>
  <c r="AK24" i="56"/>
  <c r="AL24" i="56" s="1"/>
  <c r="AK23" i="56"/>
  <c r="AL23" i="56" s="1"/>
  <c r="AK22" i="56"/>
  <c r="AL22" i="56" s="1"/>
  <c r="AL21" i="56"/>
  <c r="AK21" i="56"/>
  <c r="AK20" i="56"/>
  <c r="AL20" i="56" s="1"/>
  <c r="AK19" i="56"/>
  <c r="AL19" i="56" s="1"/>
  <c r="AK18" i="56"/>
  <c r="AL18" i="56" s="1"/>
  <c r="AL17" i="56"/>
  <c r="AK17" i="56"/>
  <c r="AL16" i="56"/>
  <c r="AK16" i="56"/>
  <c r="AK15" i="56"/>
  <c r="AL15" i="56" s="1"/>
  <c r="AK14" i="56"/>
  <c r="AL14" i="56" s="1"/>
  <c r="AL13" i="56"/>
  <c r="AK13" i="56"/>
  <c r="AL12" i="56"/>
  <c r="AK12" i="56"/>
  <c r="E50" i="56" s="1"/>
  <c r="AK11" i="56"/>
  <c r="C50" i="56" s="1"/>
  <c r="AH10" i="56"/>
  <c r="AG10" i="56"/>
  <c r="AF10" i="56"/>
  <c r="AE10" i="56"/>
  <c r="AD10" i="56"/>
  <c r="AC10" i="56"/>
  <c r="AB10" i="56"/>
  <c r="AA10" i="56"/>
  <c r="Z10" i="56"/>
  <c r="Y10" i="56"/>
  <c r="X10" i="56"/>
  <c r="W10" i="56"/>
  <c r="V10" i="56"/>
  <c r="U10" i="56"/>
  <c r="T10" i="56"/>
  <c r="S10" i="56"/>
  <c r="R10" i="56"/>
  <c r="Q10" i="56"/>
  <c r="P10" i="56"/>
  <c r="O10" i="56"/>
  <c r="N10" i="56"/>
  <c r="M10" i="56"/>
  <c r="L10" i="56"/>
  <c r="K10" i="56"/>
  <c r="J10" i="56"/>
  <c r="I10" i="56"/>
  <c r="H10" i="56"/>
  <c r="G10" i="56"/>
  <c r="F10" i="56"/>
  <c r="AI10" i="56" s="1"/>
  <c r="AJ9" i="56"/>
  <c r="AG9" i="56"/>
  <c r="AF9" i="56"/>
  <c r="AE9" i="56"/>
  <c r="AD9" i="56"/>
  <c r="AC9" i="56"/>
  <c r="AB9" i="56"/>
  <c r="AA9" i="56"/>
  <c r="Z9" i="56"/>
  <c r="Y9" i="56"/>
  <c r="X9" i="56"/>
  <c r="W9" i="56"/>
  <c r="V9" i="56"/>
  <c r="U9" i="56"/>
  <c r="T9" i="56"/>
  <c r="S9" i="56"/>
  <c r="R9" i="56"/>
  <c r="Q9" i="56"/>
  <c r="P9" i="56"/>
  <c r="O9" i="56"/>
  <c r="N9" i="56"/>
  <c r="M9" i="56"/>
  <c r="L9" i="56"/>
  <c r="K9" i="56"/>
  <c r="J9" i="56"/>
  <c r="I9" i="56"/>
  <c r="H9" i="56"/>
  <c r="G9" i="56"/>
  <c r="F9" i="56"/>
  <c r="AH9" i="56" s="1"/>
  <c r="AL51" i="55"/>
  <c r="AD51" i="55"/>
  <c r="O51" i="55"/>
  <c r="F51" i="55"/>
  <c r="AL50" i="55"/>
  <c r="AD50" i="55"/>
  <c r="O50" i="55"/>
  <c r="F50" i="55"/>
  <c r="AL48" i="55"/>
  <c r="AL52" i="55" s="1"/>
  <c r="AG48" i="55"/>
  <c r="AG51" i="55" s="1"/>
  <c r="AA48" i="55"/>
  <c r="AA51" i="55" s="1"/>
  <c r="U48" i="55"/>
  <c r="U52" i="55" s="1"/>
  <c r="O48" i="55"/>
  <c r="O52" i="55" s="1"/>
  <c r="I48" i="55"/>
  <c r="I51" i="55" s="1"/>
  <c r="E48" i="55"/>
  <c r="E51" i="55" s="1"/>
  <c r="C48" i="55"/>
  <c r="D51" i="55" s="1"/>
  <c r="AJ41" i="55"/>
  <c r="AJ40" i="55"/>
  <c r="AL40" i="55" s="1"/>
  <c r="AJ39" i="55"/>
  <c r="AL39" i="55" s="1"/>
  <c r="AG38" i="55"/>
  <c r="AD38" i="55"/>
  <c r="AA38" i="55"/>
  <c r="X38" i="55"/>
  <c r="U38" i="55"/>
  <c r="R38" i="55"/>
  <c r="O38" i="55"/>
  <c r="L38" i="55"/>
  <c r="I38" i="55"/>
  <c r="F38" i="55"/>
  <c r="E38" i="55"/>
  <c r="D38" i="55"/>
  <c r="AJ38" i="55" s="1"/>
  <c r="AL38" i="55" s="1"/>
  <c r="C45" i="55" s="1"/>
  <c r="AJ31" i="55"/>
  <c r="AI31" i="55"/>
  <c r="AH31" i="55"/>
  <c r="AG31" i="55"/>
  <c r="AF31" i="55"/>
  <c r="AE31" i="55"/>
  <c r="AD31" i="55"/>
  <c r="AC31" i="55"/>
  <c r="AB31" i="55"/>
  <c r="AA31" i="55"/>
  <c r="Z31" i="55"/>
  <c r="Y31" i="55"/>
  <c r="X31" i="55"/>
  <c r="W31" i="55"/>
  <c r="V31" i="55"/>
  <c r="U31" i="55"/>
  <c r="T31" i="55"/>
  <c r="S31" i="55"/>
  <c r="R31" i="55"/>
  <c r="Q31" i="55"/>
  <c r="P31" i="55"/>
  <c r="O31" i="55"/>
  <c r="N31" i="55"/>
  <c r="M31" i="55"/>
  <c r="L31" i="55"/>
  <c r="K31" i="55"/>
  <c r="J31" i="55"/>
  <c r="I31" i="55"/>
  <c r="H31" i="55"/>
  <c r="G31" i="55"/>
  <c r="F31" i="55"/>
  <c r="AK31" i="55" s="1"/>
  <c r="AL31" i="55" s="1"/>
  <c r="AL30" i="55"/>
  <c r="AK30" i="55"/>
  <c r="AK29" i="55"/>
  <c r="AL29" i="55" s="1"/>
  <c r="AL28" i="55"/>
  <c r="AK28" i="55"/>
  <c r="AL27" i="55"/>
  <c r="AK27" i="55"/>
  <c r="AL26" i="55"/>
  <c r="AK26" i="55"/>
  <c r="AK25" i="55"/>
  <c r="AL25" i="55" s="1"/>
  <c r="AL24" i="55"/>
  <c r="AK24" i="55"/>
  <c r="AL23" i="55"/>
  <c r="AK23" i="55"/>
  <c r="AL22" i="55"/>
  <c r="AK22" i="55"/>
  <c r="AK21" i="55"/>
  <c r="AL21" i="55" s="1"/>
  <c r="AL20" i="55"/>
  <c r="AK20" i="55"/>
  <c r="AL19" i="55"/>
  <c r="AK19" i="55"/>
  <c r="AL18" i="55"/>
  <c r="AK18" i="55"/>
  <c r="AK17" i="55"/>
  <c r="AL17" i="55" s="1"/>
  <c r="AL16" i="55"/>
  <c r="AK16" i="55"/>
  <c r="AL15" i="55"/>
  <c r="AK15" i="55"/>
  <c r="AL14" i="55"/>
  <c r="AK14" i="55"/>
  <c r="AK13" i="55"/>
  <c r="AL13" i="55" s="1"/>
  <c r="AL12" i="55"/>
  <c r="AK12" i="55"/>
  <c r="AL11" i="55"/>
  <c r="AK11" i="55"/>
  <c r="AG10" i="55"/>
  <c r="AF10" i="55"/>
  <c r="AE10" i="55"/>
  <c r="AD10" i="55"/>
  <c r="AC10" i="55"/>
  <c r="AB10" i="55"/>
  <c r="AA10" i="55"/>
  <c r="Z10" i="55"/>
  <c r="Y10" i="55"/>
  <c r="X10" i="55"/>
  <c r="W10" i="55"/>
  <c r="V10" i="55"/>
  <c r="U10" i="55"/>
  <c r="T10" i="55"/>
  <c r="S10" i="55"/>
  <c r="R10" i="55"/>
  <c r="Q10" i="55"/>
  <c r="P10" i="55"/>
  <c r="O10" i="55"/>
  <c r="N10" i="55"/>
  <c r="M10" i="55"/>
  <c r="L10" i="55"/>
  <c r="K10" i="55"/>
  <c r="J10" i="55"/>
  <c r="I10" i="55"/>
  <c r="H10" i="55"/>
  <c r="G10" i="55"/>
  <c r="F10" i="55"/>
  <c r="AJ10" i="55" s="1"/>
  <c r="AG9" i="55"/>
  <c r="AF9" i="55"/>
  <c r="AE9" i="55"/>
  <c r="AD9" i="55"/>
  <c r="AC9" i="55"/>
  <c r="AB9" i="55"/>
  <c r="AA9" i="55"/>
  <c r="Z9" i="55"/>
  <c r="Y9" i="55"/>
  <c r="X9" i="55"/>
  <c r="W9" i="55"/>
  <c r="V9" i="55"/>
  <c r="U9" i="55"/>
  <c r="T9" i="55"/>
  <c r="S9" i="55"/>
  <c r="R9" i="55"/>
  <c r="Q9" i="55"/>
  <c r="P9" i="55"/>
  <c r="O9" i="55"/>
  <c r="N9" i="55"/>
  <c r="M9" i="55"/>
  <c r="L9" i="55"/>
  <c r="K9" i="55"/>
  <c r="J9" i="55"/>
  <c r="I9" i="55"/>
  <c r="H9" i="55"/>
  <c r="G9" i="55"/>
  <c r="F9" i="55"/>
  <c r="AJ9" i="55" s="1"/>
  <c r="AA49" i="54"/>
  <c r="R49" i="54"/>
  <c r="E49" i="54"/>
  <c r="AA48" i="54"/>
  <c r="R48" i="54"/>
  <c r="E48" i="54"/>
  <c r="AL46" i="54"/>
  <c r="AM48" i="54" s="1"/>
  <c r="AG46" i="54"/>
  <c r="AG50" i="54" s="1"/>
  <c r="AA46" i="54"/>
  <c r="AA50" i="54" s="1"/>
  <c r="U46" i="54"/>
  <c r="U49" i="54" s="1"/>
  <c r="O46" i="54"/>
  <c r="O49" i="54" s="1"/>
  <c r="I46" i="54"/>
  <c r="L49" i="54" s="1"/>
  <c r="E46" i="54"/>
  <c r="F49" i="54" s="1"/>
  <c r="C46" i="54"/>
  <c r="C50" i="54" s="1"/>
  <c r="AJ39" i="54"/>
  <c r="AJ38" i="54"/>
  <c r="AL38" i="54" s="1"/>
  <c r="AJ31" i="54"/>
  <c r="AI31" i="54"/>
  <c r="AH31" i="54"/>
  <c r="AG31" i="54"/>
  <c r="AF31" i="54"/>
  <c r="AE31" i="54"/>
  <c r="AD31" i="54"/>
  <c r="AC31" i="54"/>
  <c r="AB31" i="54"/>
  <c r="AA31" i="54"/>
  <c r="Z31" i="54"/>
  <c r="Y31" i="54"/>
  <c r="X31" i="54"/>
  <c r="W31" i="54"/>
  <c r="V31" i="54"/>
  <c r="U31" i="54"/>
  <c r="T31" i="54"/>
  <c r="S31" i="54"/>
  <c r="R31" i="54"/>
  <c r="Q31" i="54"/>
  <c r="P31" i="54"/>
  <c r="O31" i="54"/>
  <c r="N31" i="54"/>
  <c r="M31" i="54"/>
  <c r="L31" i="54"/>
  <c r="K31" i="54"/>
  <c r="J31" i="54"/>
  <c r="I31" i="54"/>
  <c r="H31" i="54"/>
  <c r="G31" i="54"/>
  <c r="F31" i="54"/>
  <c r="AK31" i="54" s="1"/>
  <c r="AL31" i="54" s="1"/>
  <c r="AL30" i="54"/>
  <c r="AK30" i="54"/>
  <c r="AL29" i="54"/>
  <c r="AK29" i="54"/>
  <c r="AL28" i="54"/>
  <c r="AK28" i="54"/>
  <c r="AK27" i="54"/>
  <c r="AL27" i="54" s="1"/>
  <c r="AL26" i="54"/>
  <c r="AK26" i="54"/>
  <c r="AL25" i="54"/>
  <c r="AK25" i="54"/>
  <c r="AL24" i="54"/>
  <c r="AK24" i="54"/>
  <c r="AK23" i="54"/>
  <c r="AL23" i="54" s="1"/>
  <c r="AL22" i="54"/>
  <c r="AK22" i="54"/>
  <c r="AL21" i="54"/>
  <c r="AK21" i="54"/>
  <c r="AL20" i="54"/>
  <c r="AK20" i="54"/>
  <c r="AK19" i="54"/>
  <c r="AL19" i="54" s="1"/>
  <c r="AL18" i="54"/>
  <c r="AK18" i="54"/>
  <c r="AL17" i="54"/>
  <c r="AK17" i="54"/>
  <c r="AL16" i="54"/>
  <c r="AK16" i="54"/>
  <c r="AK15" i="54"/>
  <c r="AL15" i="54" s="1"/>
  <c r="AL14" i="54"/>
  <c r="AK14" i="54"/>
  <c r="AL13" i="54"/>
  <c r="AK13" i="54"/>
  <c r="AL12" i="54"/>
  <c r="AK12" i="54"/>
  <c r="AK11" i="54"/>
  <c r="AL11" i="54" s="1"/>
  <c r="AH10" i="54"/>
  <c r="AG10" i="54"/>
  <c r="AF10" i="54"/>
  <c r="AE10" i="54"/>
  <c r="AD10" i="54"/>
  <c r="AC10" i="54"/>
  <c r="AB10" i="54"/>
  <c r="AA10" i="54"/>
  <c r="Z10" i="54"/>
  <c r="Y10" i="54"/>
  <c r="X10" i="54"/>
  <c r="W10" i="54"/>
  <c r="V10" i="54"/>
  <c r="U10" i="54"/>
  <c r="T10" i="54"/>
  <c r="S10" i="54"/>
  <c r="R10" i="54"/>
  <c r="Q10" i="54"/>
  <c r="P10" i="54"/>
  <c r="O10" i="54"/>
  <c r="N10" i="54"/>
  <c r="M10" i="54"/>
  <c r="L10" i="54"/>
  <c r="K10" i="54"/>
  <c r="J10" i="54"/>
  <c r="I10" i="54"/>
  <c r="H10" i="54"/>
  <c r="G10" i="54"/>
  <c r="F10" i="54"/>
  <c r="AI10" i="54" s="1"/>
  <c r="AJ9" i="54"/>
  <c r="AG9" i="54"/>
  <c r="AF9" i="54"/>
  <c r="AE9" i="54"/>
  <c r="AD9" i="54"/>
  <c r="AC9" i="54"/>
  <c r="AB9" i="54"/>
  <c r="AA9" i="54"/>
  <c r="Z9" i="54"/>
  <c r="Y9" i="54"/>
  <c r="X9" i="54"/>
  <c r="W9" i="54"/>
  <c r="V9" i="54"/>
  <c r="U9" i="54"/>
  <c r="T9" i="54"/>
  <c r="S9" i="54"/>
  <c r="R9" i="54"/>
  <c r="Q9" i="54"/>
  <c r="P9" i="54"/>
  <c r="O9" i="54"/>
  <c r="N9" i="54"/>
  <c r="M9" i="54"/>
  <c r="L9" i="54"/>
  <c r="K9" i="54"/>
  <c r="J9" i="54"/>
  <c r="I9" i="54"/>
  <c r="H9" i="54"/>
  <c r="G9" i="54"/>
  <c r="F9" i="54"/>
  <c r="AH9" i="54" s="1"/>
  <c r="AJ31" i="53"/>
  <c r="AI31" i="53"/>
  <c r="AH31" i="53"/>
  <c r="AG31" i="53"/>
  <c r="AF31" i="53"/>
  <c r="AE31" i="53"/>
  <c r="AD31" i="53"/>
  <c r="AC31" i="53"/>
  <c r="AB31" i="53"/>
  <c r="AA31" i="53"/>
  <c r="Z31" i="53"/>
  <c r="Y31" i="53"/>
  <c r="X31" i="53"/>
  <c r="W31" i="53"/>
  <c r="V31" i="53"/>
  <c r="U31" i="53"/>
  <c r="T31" i="53"/>
  <c r="S31" i="53"/>
  <c r="R31" i="53"/>
  <c r="Q31" i="53"/>
  <c r="P31" i="53"/>
  <c r="O31" i="53"/>
  <c r="N31" i="53"/>
  <c r="M31" i="53"/>
  <c r="AK31" i="53" s="1"/>
  <c r="AL31" i="53" s="1"/>
  <c r="L31" i="53"/>
  <c r="K31" i="53"/>
  <c r="J31" i="53"/>
  <c r="I31" i="53"/>
  <c r="H31" i="53"/>
  <c r="G31" i="53"/>
  <c r="F31" i="53"/>
  <c r="AL30" i="53"/>
  <c r="AK30" i="53"/>
  <c r="AK29" i="53"/>
  <c r="AL29" i="53" s="1"/>
  <c r="AL28" i="53"/>
  <c r="AK28" i="53"/>
  <c r="AL27" i="53"/>
  <c r="AK27" i="53"/>
  <c r="AL26" i="53"/>
  <c r="AK26" i="53"/>
  <c r="AK25" i="53"/>
  <c r="AL25" i="53" s="1"/>
  <c r="AL24" i="53"/>
  <c r="AK24" i="53"/>
  <c r="AL23" i="53"/>
  <c r="AK23" i="53"/>
  <c r="AL22" i="53"/>
  <c r="AK22" i="53"/>
  <c r="AK21" i="53"/>
  <c r="AL21" i="53" s="1"/>
  <c r="AL20" i="53"/>
  <c r="AK20" i="53"/>
  <c r="AL19" i="53"/>
  <c r="AK19" i="53"/>
  <c r="AL18" i="53"/>
  <c r="AK18" i="53"/>
  <c r="AK17" i="53"/>
  <c r="AL17" i="53" s="1"/>
  <c r="AL16" i="53"/>
  <c r="AK16" i="53"/>
  <c r="AL15" i="53"/>
  <c r="AK15" i="53"/>
  <c r="AL14" i="53"/>
  <c r="AK14" i="53"/>
  <c r="AK13" i="53"/>
  <c r="AL13" i="53" s="1"/>
  <c r="AL12" i="53"/>
  <c r="AK12" i="53"/>
  <c r="AL11" i="53"/>
  <c r="AK11" i="53"/>
  <c r="AJ10" i="53"/>
  <c r="AG10" i="53"/>
  <c r="AF10" i="53"/>
  <c r="AE10" i="53"/>
  <c r="AD10" i="53"/>
  <c r="AC10" i="53"/>
  <c r="AB10" i="53"/>
  <c r="AA10" i="53"/>
  <c r="Z10" i="53"/>
  <c r="Y10" i="53"/>
  <c r="X10" i="53"/>
  <c r="W10" i="53"/>
  <c r="V10" i="53"/>
  <c r="U10" i="53"/>
  <c r="T10" i="53"/>
  <c r="S10" i="53"/>
  <c r="R10" i="53"/>
  <c r="Q10" i="53"/>
  <c r="P10" i="53"/>
  <c r="O10" i="53"/>
  <c r="N10" i="53"/>
  <c r="M10" i="53"/>
  <c r="L10" i="53"/>
  <c r="K10" i="53"/>
  <c r="J10" i="53"/>
  <c r="I10" i="53"/>
  <c r="H10" i="53"/>
  <c r="G10" i="53"/>
  <c r="F10" i="53"/>
  <c r="AH10" i="53" s="1"/>
  <c r="AI9" i="53"/>
  <c r="AG9" i="53"/>
  <c r="AF9" i="53"/>
  <c r="AE9" i="53"/>
  <c r="AD9" i="53"/>
  <c r="AC9" i="53"/>
  <c r="AB9" i="53"/>
  <c r="AA9" i="53"/>
  <c r="Z9" i="53"/>
  <c r="Y9" i="53"/>
  <c r="X9" i="53"/>
  <c r="W9" i="53"/>
  <c r="V9" i="53"/>
  <c r="U9" i="53"/>
  <c r="T9" i="53"/>
  <c r="S9" i="53"/>
  <c r="R9" i="53"/>
  <c r="Q9" i="53"/>
  <c r="P9" i="53"/>
  <c r="O9" i="53"/>
  <c r="N9" i="53"/>
  <c r="M9" i="53"/>
  <c r="L9" i="53"/>
  <c r="K9" i="53"/>
  <c r="J9" i="53"/>
  <c r="I9" i="53"/>
  <c r="H9" i="53"/>
  <c r="G9" i="53"/>
  <c r="F9" i="53"/>
  <c r="AJ9" i="53" s="1"/>
  <c r="AJ56" i="52"/>
  <c r="L56" i="52"/>
  <c r="E56" i="52"/>
  <c r="AJ55" i="52"/>
  <c r="L55" i="52"/>
  <c r="E55" i="52"/>
  <c r="AL53" i="52"/>
  <c r="AL57" i="52" s="1"/>
  <c r="AG53" i="52"/>
  <c r="AG57" i="52" s="1"/>
  <c r="AA53" i="52"/>
  <c r="AD56" i="52" s="1"/>
  <c r="U53" i="52"/>
  <c r="X56" i="52" s="1"/>
  <c r="O53" i="52"/>
  <c r="O57" i="52" s="1"/>
  <c r="I53" i="52"/>
  <c r="I56" i="52" s="1"/>
  <c r="E53" i="52"/>
  <c r="F56" i="52" s="1"/>
  <c r="C53" i="52"/>
  <c r="D56" i="52" s="1"/>
  <c r="AJ46" i="52"/>
  <c r="AJ45" i="52"/>
  <c r="AJ44" i="52"/>
  <c r="AJ43" i="52"/>
  <c r="AJ42" i="52"/>
  <c r="AJ41" i="52"/>
  <c r="AJ40" i="52"/>
  <c r="AJ39" i="52"/>
  <c r="AG38" i="52"/>
  <c r="AD38" i="52"/>
  <c r="AA38" i="52"/>
  <c r="X38" i="52"/>
  <c r="U38" i="52"/>
  <c r="R38" i="52"/>
  <c r="O38" i="52"/>
  <c r="L38" i="52"/>
  <c r="I38" i="52"/>
  <c r="F38" i="52"/>
  <c r="E38" i="52"/>
  <c r="D38" i="52"/>
  <c r="AJ38" i="52" s="1"/>
  <c r="AJ31" i="52"/>
  <c r="AI31" i="52"/>
  <c r="AH31" i="52"/>
  <c r="AG31" i="52"/>
  <c r="AF31" i="52"/>
  <c r="AE31" i="52"/>
  <c r="AD31" i="52"/>
  <c r="AC31" i="52"/>
  <c r="AB31" i="52"/>
  <c r="AA31" i="52"/>
  <c r="Z31" i="52"/>
  <c r="Y31" i="52"/>
  <c r="X31" i="52"/>
  <c r="W31" i="52"/>
  <c r="V31" i="52"/>
  <c r="U31" i="52"/>
  <c r="T31" i="52"/>
  <c r="S31" i="52"/>
  <c r="R31" i="52"/>
  <c r="Q31" i="52"/>
  <c r="P31" i="52"/>
  <c r="O31" i="52"/>
  <c r="N31" i="52"/>
  <c r="M31" i="52"/>
  <c r="AK31" i="52" s="1"/>
  <c r="AL31" i="52" s="1"/>
  <c r="L31" i="52"/>
  <c r="K31" i="52"/>
  <c r="J31" i="52"/>
  <c r="I31" i="52"/>
  <c r="H31" i="52"/>
  <c r="G31" i="52"/>
  <c r="F31" i="52"/>
  <c r="AL30" i="52"/>
  <c r="AK30" i="52"/>
  <c r="AK29" i="52"/>
  <c r="AL29" i="52" s="1"/>
  <c r="AK28" i="52"/>
  <c r="AL28" i="52" s="1"/>
  <c r="AK27" i="52"/>
  <c r="AL27" i="52" s="1"/>
  <c r="AL26" i="52"/>
  <c r="AK26" i="52"/>
  <c r="AK25" i="52"/>
  <c r="AL25" i="52" s="1"/>
  <c r="AK24" i="52"/>
  <c r="AL24" i="52" s="1"/>
  <c r="AK23" i="52"/>
  <c r="AL23" i="52" s="1"/>
  <c r="AL22" i="52"/>
  <c r="AK22" i="52"/>
  <c r="AK21" i="52"/>
  <c r="AL21" i="52" s="1"/>
  <c r="AK20" i="52"/>
  <c r="AL20" i="52" s="1"/>
  <c r="AK19" i="52"/>
  <c r="AL19" i="52" s="1"/>
  <c r="AL18" i="52"/>
  <c r="AK18" i="52"/>
  <c r="AK17" i="52"/>
  <c r="AL17" i="52" s="1"/>
  <c r="AK16" i="52"/>
  <c r="AL16" i="52" s="1"/>
  <c r="AK15" i="52"/>
  <c r="AL15" i="52" s="1"/>
  <c r="AL14" i="52"/>
  <c r="AK14" i="52"/>
  <c r="AK13" i="52"/>
  <c r="AL13" i="52" s="1"/>
  <c r="AK12" i="52"/>
  <c r="AL12" i="52" s="1"/>
  <c r="AK11" i="52"/>
  <c r="AL11" i="52" s="1"/>
  <c r="AJ10" i="52"/>
  <c r="AG10" i="52"/>
  <c r="AF10" i="52"/>
  <c r="AE10" i="52"/>
  <c r="AD10" i="52"/>
  <c r="AC10" i="52"/>
  <c r="AB10" i="52"/>
  <c r="AA10" i="52"/>
  <c r="Z10" i="52"/>
  <c r="Y10" i="52"/>
  <c r="X10" i="52"/>
  <c r="W10" i="52"/>
  <c r="V10" i="52"/>
  <c r="U10" i="52"/>
  <c r="T10" i="52"/>
  <c r="S10" i="52"/>
  <c r="R10" i="52"/>
  <c r="Q10" i="52"/>
  <c r="P10" i="52"/>
  <c r="O10" i="52"/>
  <c r="N10" i="52"/>
  <c r="M10" i="52"/>
  <c r="L10" i="52"/>
  <c r="K10" i="52"/>
  <c r="J10" i="52"/>
  <c r="I10" i="52"/>
  <c r="H10" i="52"/>
  <c r="G10" i="52"/>
  <c r="F10" i="52"/>
  <c r="AH10" i="52" s="1"/>
  <c r="AI9" i="52"/>
  <c r="AG9" i="52"/>
  <c r="AF9" i="52"/>
  <c r="AE9" i="52"/>
  <c r="AD9" i="52"/>
  <c r="AC9" i="52"/>
  <c r="AB9" i="52"/>
  <c r="AA9" i="52"/>
  <c r="Z9" i="52"/>
  <c r="Y9" i="52"/>
  <c r="X9" i="52"/>
  <c r="W9" i="52"/>
  <c r="V9" i="52"/>
  <c r="U9" i="52"/>
  <c r="T9" i="52"/>
  <c r="S9" i="52"/>
  <c r="R9" i="52"/>
  <c r="Q9" i="52"/>
  <c r="P9" i="52"/>
  <c r="O9" i="52"/>
  <c r="N9" i="52"/>
  <c r="M9" i="52"/>
  <c r="L9" i="52"/>
  <c r="K9" i="52"/>
  <c r="J9" i="52"/>
  <c r="I9" i="52"/>
  <c r="H9" i="52"/>
  <c r="G9" i="52"/>
  <c r="F9" i="52"/>
  <c r="AJ9" i="52" s="1"/>
  <c r="AJ48" i="51"/>
  <c r="L48" i="51"/>
  <c r="E48" i="51"/>
  <c r="AJ47" i="51"/>
  <c r="AG47" i="51"/>
  <c r="L47" i="51"/>
  <c r="E47" i="51"/>
  <c r="AL45" i="51"/>
  <c r="AL49" i="51" s="1"/>
  <c r="AG45" i="51"/>
  <c r="AG49" i="51" s="1"/>
  <c r="AA45" i="51"/>
  <c r="AD48" i="51" s="1"/>
  <c r="U45" i="51"/>
  <c r="X48" i="51" s="1"/>
  <c r="O45" i="51"/>
  <c r="O49" i="51" s="1"/>
  <c r="I45" i="51"/>
  <c r="I48" i="51" s="1"/>
  <c r="E45" i="51"/>
  <c r="F48" i="51" s="1"/>
  <c r="C45" i="51"/>
  <c r="D48" i="51" s="1"/>
  <c r="AJ39" i="51"/>
  <c r="AJ38" i="51"/>
  <c r="AL38" i="51" s="1"/>
  <c r="AJ31" i="51"/>
  <c r="AI31" i="51"/>
  <c r="AH31" i="51"/>
  <c r="AG31" i="51"/>
  <c r="AF31" i="51"/>
  <c r="AE31" i="51"/>
  <c r="AD31" i="51"/>
  <c r="AC31" i="51"/>
  <c r="AB31" i="51"/>
  <c r="AA31" i="51"/>
  <c r="Z31" i="51"/>
  <c r="Y31" i="51"/>
  <c r="X31" i="51"/>
  <c r="W31" i="51"/>
  <c r="V31" i="51"/>
  <c r="U31" i="51"/>
  <c r="T31" i="51"/>
  <c r="S31" i="51"/>
  <c r="R31" i="51"/>
  <c r="Q31" i="51"/>
  <c r="P31" i="51"/>
  <c r="O31" i="51"/>
  <c r="N31" i="51"/>
  <c r="M31" i="51"/>
  <c r="L31" i="51"/>
  <c r="K31" i="51"/>
  <c r="J31" i="51"/>
  <c r="I31" i="51"/>
  <c r="H31" i="51"/>
  <c r="G31" i="51"/>
  <c r="F31" i="51"/>
  <c r="AK31" i="51" s="1"/>
  <c r="AL31" i="51" s="1"/>
  <c r="AL30" i="51"/>
  <c r="AK30" i="51"/>
  <c r="AK29" i="51"/>
  <c r="AL29" i="51" s="1"/>
  <c r="AL28" i="51"/>
  <c r="AK28" i="51"/>
  <c r="AL27" i="51"/>
  <c r="AK27" i="51"/>
  <c r="AL26" i="51"/>
  <c r="AK26" i="51"/>
  <c r="AK25" i="51"/>
  <c r="AL25" i="51" s="1"/>
  <c r="AL24" i="51"/>
  <c r="AK24" i="51"/>
  <c r="AL23" i="51"/>
  <c r="AK23" i="51"/>
  <c r="AL22" i="51"/>
  <c r="AK22" i="51"/>
  <c r="AK21" i="51"/>
  <c r="AL21" i="51" s="1"/>
  <c r="AL20" i="51"/>
  <c r="AK20" i="51"/>
  <c r="AL19" i="51"/>
  <c r="AK19" i="51"/>
  <c r="AL18" i="51"/>
  <c r="AK18" i="51"/>
  <c r="AK17" i="51"/>
  <c r="AL17" i="51" s="1"/>
  <c r="AL16" i="51"/>
  <c r="AK16" i="51"/>
  <c r="AL15" i="51"/>
  <c r="AK15" i="51"/>
  <c r="AL14" i="51"/>
  <c r="AK14" i="51"/>
  <c r="AK13" i="51"/>
  <c r="AL13" i="51" s="1"/>
  <c r="AL12" i="51"/>
  <c r="AK12" i="51"/>
  <c r="AL11" i="51"/>
  <c r="AK11" i="51"/>
  <c r="AG10" i="51"/>
  <c r="AF10" i="51"/>
  <c r="AE10" i="51"/>
  <c r="AD10" i="51"/>
  <c r="AC10" i="51"/>
  <c r="AB10" i="51"/>
  <c r="AA10" i="51"/>
  <c r="Z10" i="51"/>
  <c r="Y10" i="51"/>
  <c r="X10" i="51"/>
  <c r="W10" i="51"/>
  <c r="V10" i="51"/>
  <c r="U10" i="51"/>
  <c r="T10" i="51"/>
  <c r="S10" i="51"/>
  <c r="R10" i="51"/>
  <c r="Q10" i="51"/>
  <c r="P10" i="51"/>
  <c r="O10" i="51"/>
  <c r="N10" i="51"/>
  <c r="M10" i="51"/>
  <c r="L10" i="51"/>
  <c r="K10" i="51"/>
  <c r="J10" i="51"/>
  <c r="I10" i="51"/>
  <c r="H10" i="51"/>
  <c r="G10" i="51"/>
  <c r="F10" i="51"/>
  <c r="AJ10" i="51" s="1"/>
  <c r="AI9" i="51"/>
  <c r="AG9" i="51"/>
  <c r="AF9" i="51"/>
  <c r="AE9" i="51"/>
  <c r="AD9" i="51"/>
  <c r="AC9" i="51"/>
  <c r="AB9" i="51"/>
  <c r="AA9" i="51"/>
  <c r="Z9" i="51"/>
  <c r="Y9" i="51"/>
  <c r="X9" i="51"/>
  <c r="W9" i="51"/>
  <c r="V9" i="51"/>
  <c r="U9" i="51"/>
  <c r="T9" i="51"/>
  <c r="S9" i="51"/>
  <c r="R9" i="51"/>
  <c r="Q9" i="51"/>
  <c r="P9" i="51"/>
  <c r="O9" i="51"/>
  <c r="N9" i="51"/>
  <c r="M9" i="51"/>
  <c r="L9" i="51"/>
  <c r="K9" i="51"/>
  <c r="J9" i="51"/>
  <c r="I9" i="51"/>
  <c r="H9" i="51"/>
  <c r="G9" i="51"/>
  <c r="F9" i="51"/>
  <c r="AJ9" i="51" s="1"/>
  <c r="AM43" i="61" l="1"/>
  <c r="E56" i="61" s="1"/>
  <c r="C43" i="51"/>
  <c r="I43" i="51"/>
  <c r="E43" i="51"/>
  <c r="E44" i="58"/>
  <c r="C44" i="58"/>
  <c r="E43" i="60"/>
  <c r="C43" i="60"/>
  <c r="AM38" i="52"/>
  <c r="AL38" i="52"/>
  <c r="C51" i="52" s="1"/>
  <c r="E45" i="55"/>
  <c r="C45" i="59"/>
  <c r="E45" i="59"/>
  <c r="C43" i="54"/>
  <c r="E43" i="54"/>
  <c r="AA49" i="51"/>
  <c r="I50" i="54"/>
  <c r="AA47" i="51"/>
  <c r="AA48" i="51"/>
  <c r="I49" i="51"/>
  <c r="AA55" i="52"/>
  <c r="I57" i="52"/>
  <c r="AL50" i="54"/>
  <c r="I47" i="51"/>
  <c r="AG48" i="51"/>
  <c r="U49" i="51"/>
  <c r="AH9" i="52"/>
  <c r="AI10" i="52"/>
  <c r="I55" i="52"/>
  <c r="AG55" i="52"/>
  <c r="AG56" i="52"/>
  <c r="U57" i="52"/>
  <c r="AH9" i="53"/>
  <c r="AI10" i="53"/>
  <c r="AI9" i="54"/>
  <c r="AJ10" i="54"/>
  <c r="D48" i="54"/>
  <c r="X48" i="54"/>
  <c r="D49" i="54"/>
  <c r="X49" i="54"/>
  <c r="E50" i="54"/>
  <c r="L50" i="55"/>
  <c r="AJ50" i="55"/>
  <c r="L51" i="55"/>
  <c r="AJ51" i="55"/>
  <c r="AA52" i="55"/>
  <c r="AI9" i="56"/>
  <c r="AJ10" i="56"/>
  <c r="C44" i="57"/>
  <c r="AI10" i="58"/>
  <c r="AJ11" i="58"/>
  <c r="I61" i="61"/>
  <c r="AG61" i="61"/>
  <c r="I62" i="61"/>
  <c r="AG62" i="61"/>
  <c r="E67" i="61"/>
  <c r="L61" i="61"/>
  <c r="AJ61" i="61"/>
  <c r="L62" i="61"/>
  <c r="AJ62" i="61"/>
  <c r="AA63" i="61"/>
  <c r="F67" i="61"/>
  <c r="AH10" i="51"/>
  <c r="O47" i="51"/>
  <c r="AL47" i="51"/>
  <c r="O48" i="51"/>
  <c r="AL48" i="51"/>
  <c r="O55" i="52"/>
  <c r="AL55" i="52"/>
  <c r="O56" i="52"/>
  <c r="AL56" i="52"/>
  <c r="F48" i="54"/>
  <c r="AD48" i="54"/>
  <c r="AD49" i="54"/>
  <c r="O50" i="54"/>
  <c r="AH10" i="55"/>
  <c r="R50" i="55"/>
  <c r="AM50" i="55"/>
  <c r="R51" i="55"/>
  <c r="AM51" i="55"/>
  <c r="AL11" i="56"/>
  <c r="AH10" i="57"/>
  <c r="AI11" i="57"/>
  <c r="AL12" i="58"/>
  <c r="AH11" i="59"/>
  <c r="AL14" i="59"/>
  <c r="AL11" i="60"/>
  <c r="AH10" i="61"/>
  <c r="O61" i="61"/>
  <c r="AL61" i="61"/>
  <c r="O62" i="61"/>
  <c r="AL62" i="61"/>
  <c r="C68" i="61"/>
  <c r="AA57" i="52"/>
  <c r="AH9" i="51"/>
  <c r="AI10" i="51"/>
  <c r="R47" i="51"/>
  <c r="AM47" i="51"/>
  <c r="R48" i="51"/>
  <c r="AM48" i="51"/>
  <c r="R55" i="52"/>
  <c r="AM55" i="52"/>
  <c r="R56" i="52"/>
  <c r="AM56" i="52"/>
  <c r="I48" i="54"/>
  <c r="AG48" i="54"/>
  <c r="I49" i="54"/>
  <c r="AG49" i="54"/>
  <c r="U50" i="54"/>
  <c r="AH9" i="55"/>
  <c r="AI10" i="55"/>
  <c r="C50" i="55"/>
  <c r="U50" i="55"/>
  <c r="C51" i="55"/>
  <c r="U51" i="55"/>
  <c r="C52" i="55"/>
  <c r="AI10" i="57"/>
  <c r="AI11" i="59"/>
  <c r="R61" i="61"/>
  <c r="AM61" i="61"/>
  <c r="R62" i="61"/>
  <c r="AM62" i="61"/>
  <c r="D68" i="61"/>
  <c r="C47" i="51"/>
  <c r="U47" i="51"/>
  <c r="C48" i="51"/>
  <c r="U48" i="51"/>
  <c r="C49" i="51"/>
  <c r="C55" i="52"/>
  <c r="U55" i="52"/>
  <c r="C56" i="52"/>
  <c r="U56" i="52"/>
  <c r="C57" i="52"/>
  <c r="L48" i="54"/>
  <c r="AJ48" i="54"/>
  <c r="AJ49" i="54"/>
  <c r="AI9" i="55"/>
  <c r="D50" i="55"/>
  <c r="X50" i="55"/>
  <c r="X51" i="55"/>
  <c r="E52" i="55"/>
  <c r="E51" i="57"/>
  <c r="C61" i="61"/>
  <c r="C62" i="61"/>
  <c r="C63" i="61"/>
  <c r="E68" i="61"/>
  <c r="AH10" i="62"/>
  <c r="AG52" i="55"/>
  <c r="D47" i="51"/>
  <c r="X47" i="51"/>
  <c r="E49" i="51"/>
  <c r="D55" i="52"/>
  <c r="X55" i="52"/>
  <c r="E57" i="52"/>
  <c r="O48" i="54"/>
  <c r="AL48" i="54"/>
  <c r="AL49" i="54"/>
  <c r="E50" i="55"/>
  <c r="AA50" i="55"/>
  <c r="I52" i="55"/>
  <c r="D61" i="61"/>
  <c r="E63" i="61"/>
  <c r="F68" i="61"/>
  <c r="AM49" i="54"/>
  <c r="E61" i="61"/>
  <c r="AA61" i="61"/>
  <c r="E62" i="61"/>
  <c r="AA62" i="61"/>
  <c r="C67" i="61"/>
  <c r="C69" i="61"/>
  <c r="AA56" i="52"/>
  <c r="F47" i="51"/>
  <c r="AD47" i="51"/>
  <c r="F55" i="52"/>
  <c r="AD55" i="52"/>
  <c r="C48" i="54"/>
  <c r="U48" i="54"/>
  <c r="C49" i="54"/>
  <c r="I50" i="55"/>
  <c r="AG50" i="55"/>
  <c r="F61" i="61"/>
  <c r="AD61" i="61"/>
  <c r="E51"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K8" authorId="0" shapeId="0" xr:uid="{F834A2A9-814B-4E47-B9FA-E0120FC8AD33}">
      <text>
        <r>
          <rPr>
            <b/>
            <sz val="9"/>
            <color indexed="81"/>
            <rFont val="MS P ゴシック"/>
            <family val="3"/>
            <charset val="128"/>
          </rPr>
          <t xml:space="preserve">法人登記簿の所在地と同じように記入すること
（全ての書類で共通です）
例：埼玉県さいたま市浦和区高砂三丁目１５番１号
</t>
        </r>
      </text>
    </comment>
    <comment ref="K9" authorId="0" shapeId="0" xr:uid="{1F9D106B-5D2B-4329-B1C5-86FA671A3C13}">
      <text>
        <r>
          <rPr>
            <b/>
            <sz val="9"/>
            <color indexed="81"/>
            <rFont val="MS P ゴシック"/>
            <family val="3"/>
            <charset val="128"/>
          </rPr>
          <t>職・氏名を記入すること
（全ての書類で共通です）
例：理事長　埼玉　太郎</t>
        </r>
      </text>
    </comment>
    <comment ref="D31" authorId="0" shapeId="0" xr:uid="{FF526C13-A843-4DFD-8A57-74ADDE342E5C}">
      <text>
        <r>
          <rPr>
            <b/>
            <sz val="9"/>
            <color indexed="81"/>
            <rFont val="MS P ゴシック"/>
            <family val="3"/>
            <charset val="128"/>
          </rPr>
          <t>運営規程の所在地と同じように記入すること
（全ての書類で共通です）
例：埼玉県さいたま市浦和区高砂三丁目１５番１号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K8" authorId="0" shapeId="0" xr:uid="{7BDA9CAB-1BEC-460C-9550-97DE19DD7D67}">
      <text>
        <r>
          <rPr>
            <b/>
            <sz val="9"/>
            <color indexed="81"/>
            <rFont val="MS P ゴシック"/>
            <family val="3"/>
            <charset val="128"/>
          </rPr>
          <t xml:space="preserve">法人登記簿の所在地と同じように記入すること
（全ての書類で共通です）
例：埼玉県さいたま市浦和区高砂三丁目１５番１号
</t>
        </r>
      </text>
    </comment>
    <comment ref="K9" authorId="0" shapeId="0" xr:uid="{EFC8C0DD-2FC1-43FD-AD2F-62F7E79D867F}">
      <text>
        <r>
          <rPr>
            <b/>
            <sz val="9"/>
            <color indexed="81"/>
            <rFont val="MS P ゴシック"/>
            <family val="3"/>
            <charset val="128"/>
          </rPr>
          <t>職・氏名を記入すること
（全ての書類で共通です）
例：理事長　埼玉　太郎</t>
        </r>
      </text>
    </comment>
    <comment ref="D44" authorId="0" shapeId="0" xr:uid="{0C72A057-4E46-4CDE-9FBB-3FD36BA55D3A}">
      <text>
        <r>
          <rPr>
            <b/>
            <sz val="9"/>
            <color indexed="81"/>
            <rFont val="MS P ゴシック"/>
            <family val="3"/>
            <charset val="128"/>
          </rPr>
          <t>運営規程の所在地と同じように記入すること
（全ての書類で共通です）
例：埼玉県さいたま市浦和区高砂三丁目１５番１号</t>
        </r>
      </text>
    </comment>
  </commentList>
</comments>
</file>

<file path=xl/sharedStrings.xml><?xml version="1.0" encoding="utf-8"?>
<sst xmlns="http://schemas.openxmlformats.org/spreadsheetml/2006/main" count="1877" uniqueCount="409">
  <si>
    <t>備考</t>
    <rPh sb="0" eb="2">
      <t>ビコウ</t>
    </rPh>
    <phoneticPr fontId="4"/>
  </si>
  <si>
    <t>２</t>
    <phoneticPr fontId="4"/>
  </si>
  <si>
    <t>受付番号</t>
    <rPh sb="0" eb="2">
      <t>ウケツケ</t>
    </rPh>
    <rPh sb="2" eb="4">
      <t>バンゴウ</t>
    </rPh>
    <phoneticPr fontId="4"/>
  </si>
  <si>
    <t>所在地</t>
    <rPh sb="0" eb="3">
      <t>ショザイチ</t>
    </rPh>
    <phoneticPr fontId="4"/>
  </si>
  <si>
    <t>電話番号</t>
    <rPh sb="0" eb="2">
      <t>デンワ</t>
    </rPh>
    <rPh sb="2" eb="4">
      <t>バンゴウ</t>
    </rPh>
    <phoneticPr fontId="4"/>
  </si>
  <si>
    <t>事</t>
    <rPh sb="0" eb="1">
      <t>ジ</t>
    </rPh>
    <phoneticPr fontId="4"/>
  </si>
  <si>
    <t>業</t>
    <rPh sb="0" eb="1">
      <t>ギョウ</t>
    </rPh>
    <phoneticPr fontId="4"/>
  </si>
  <si>
    <t>所</t>
    <rPh sb="0" eb="1">
      <t>ショ</t>
    </rPh>
    <phoneticPr fontId="4"/>
  </si>
  <si>
    <t>フリガナ</t>
    <phoneticPr fontId="4"/>
  </si>
  <si>
    <t>名　　称</t>
    <rPh sb="0" eb="1">
      <t>メイ</t>
    </rPh>
    <rPh sb="3" eb="4">
      <t>ショウ</t>
    </rPh>
    <phoneticPr fontId="4"/>
  </si>
  <si>
    <t>連 絡 先</t>
    <rPh sb="0" eb="1">
      <t>レン</t>
    </rPh>
    <rPh sb="2" eb="3">
      <t>ラク</t>
    </rPh>
    <rPh sb="4" eb="5">
      <t>サキ</t>
    </rPh>
    <phoneticPr fontId="4"/>
  </si>
  <si>
    <t>ＦＡＸ番号</t>
    <rPh sb="3" eb="5">
      <t>バンゴウ</t>
    </rPh>
    <phoneticPr fontId="4"/>
  </si>
  <si>
    <t>住　所</t>
    <rPh sb="0" eb="1">
      <t>ジュウ</t>
    </rPh>
    <rPh sb="2" eb="3">
      <t>トコロ</t>
    </rPh>
    <phoneticPr fontId="4"/>
  </si>
  <si>
    <t>氏　名</t>
    <rPh sb="0" eb="1">
      <t>シ</t>
    </rPh>
    <rPh sb="2" eb="3">
      <t>メイ</t>
    </rPh>
    <phoneticPr fontId="4"/>
  </si>
  <si>
    <t>申請者</t>
    <rPh sb="0" eb="3">
      <t>シンセイシャ</t>
    </rPh>
    <phoneticPr fontId="4"/>
  </si>
  <si>
    <t>申請者（法人）名（　　　　　　　　　　　　　　）</t>
    <rPh sb="0" eb="3">
      <t>シンセイシャ</t>
    </rPh>
    <rPh sb="4" eb="6">
      <t>ホウジン</t>
    </rPh>
    <rPh sb="7" eb="8">
      <t>ナ</t>
    </rPh>
    <phoneticPr fontId="2"/>
  </si>
  <si>
    <t>生年月日</t>
    <rPh sb="0" eb="2">
      <t>セイネン</t>
    </rPh>
    <rPh sb="2" eb="4">
      <t>ガッピ</t>
    </rPh>
    <phoneticPr fontId="2"/>
  </si>
  <si>
    <t>役職名・呼称</t>
    <rPh sb="0" eb="3">
      <t>ヤクショクメイ</t>
    </rPh>
    <rPh sb="4" eb="5">
      <t>ヨ</t>
    </rPh>
    <rPh sb="5" eb="6">
      <t>ショウ</t>
    </rPh>
    <phoneticPr fontId="2"/>
  </si>
  <si>
    <t>代表者</t>
    <rPh sb="0" eb="3">
      <t>ダイヒョウシャ</t>
    </rPh>
    <phoneticPr fontId="4"/>
  </si>
  <si>
    <t>別紙１　障害福祉サービス事業等に係る記載事項</t>
    <rPh sb="0" eb="2">
      <t>ベッシ</t>
    </rPh>
    <rPh sb="4" eb="6">
      <t>ショウガイ</t>
    </rPh>
    <rPh sb="6" eb="8">
      <t>フクシ</t>
    </rPh>
    <rPh sb="12" eb="14">
      <t>ジギョウ</t>
    </rPh>
    <rPh sb="14" eb="15">
      <t>トウ</t>
    </rPh>
    <rPh sb="16" eb="17">
      <t>カカ</t>
    </rPh>
    <rPh sb="18" eb="20">
      <t>キサイ</t>
    </rPh>
    <rPh sb="20" eb="22">
      <t>ジコウ</t>
    </rPh>
    <phoneticPr fontId="4"/>
  </si>
  <si>
    <t>管理者</t>
    <rPh sb="0" eb="1">
      <t>カン</t>
    </rPh>
    <rPh sb="1" eb="2">
      <t>リ</t>
    </rPh>
    <rPh sb="2" eb="3">
      <t>モノ</t>
    </rPh>
    <phoneticPr fontId="4"/>
  </si>
  <si>
    <t>フリガナ</t>
    <phoneticPr fontId="4"/>
  </si>
  <si>
    <t>（郵便番号　    　　―　    　　）</t>
    <phoneticPr fontId="4"/>
  </si>
  <si>
    <t>役員等の氏名、生年月日、及び住所</t>
    <rPh sb="2" eb="3">
      <t>トウ</t>
    </rPh>
    <phoneticPr fontId="4"/>
  </si>
  <si>
    <t>その他</t>
  </si>
  <si>
    <t>(１)　申請者の定款、寄附行為等及びその登記事項証明書又は条例等</t>
  </si>
  <si>
    <t>(２)　事業所の平面図</t>
  </si>
  <si>
    <t>(４)　運営規程</t>
  </si>
  <si>
    <t>(５)　利用者からの苦情を処理するために講ずる措置の概要</t>
  </si>
  <si>
    <t>１</t>
    <phoneticPr fontId="4"/>
  </si>
  <si>
    <t>２</t>
    <phoneticPr fontId="4"/>
  </si>
  <si>
    <t>３</t>
    <phoneticPr fontId="4"/>
  </si>
  <si>
    <t>４</t>
    <phoneticPr fontId="4"/>
  </si>
  <si>
    <t>申請者が、禁錮以上の刑に処せられ、その執行を終わり、又は執行を受けることがなくなるまでの者であるとき。</t>
    <phoneticPr fontId="4"/>
  </si>
  <si>
    <t>５</t>
    <phoneticPr fontId="4"/>
  </si>
  <si>
    <t xml:space="preserve">申請者が、この法律その他国民の保健医療若しくは福祉に関する法律で政令で定めるもの（※）の規定により罰金の刑に処せられ、その執行を終わり、又は執行を受けることがなくなるまでの者であるとき。
</t>
    <phoneticPr fontId="4"/>
  </si>
  <si>
    <t>（※）児童福祉法、身体障害者福祉法、精神保健及び精神障害者福祉に関する法律、社会福祉法、
　　　老人福祉法、社会福祉士及び介護福祉士法、介護保険法、精神保健福祉士法</t>
    <phoneticPr fontId="4"/>
  </si>
  <si>
    <t>６</t>
    <phoneticPr fontId="4"/>
  </si>
  <si>
    <t>７</t>
    <phoneticPr fontId="4"/>
  </si>
  <si>
    <t>８</t>
    <phoneticPr fontId="4"/>
  </si>
  <si>
    <t>９</t>
    <phoneticPr fontId="4"/>
  </si>
  <si>
    <t>10</t>
    <phoneticPr fontId="4"/>
  </si>
  <si>
    <t>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4"/>
  </si>
  <si>
    <t>11</t>
    <phoneticPr fontId="4"/>
  </si>
  <si>
    <t>申請者が、指定の申請前５年以内に障害福祉サービスに関し不正又は著しく不当な行為をした者であるとき。</t>
    <phoneticPr fontId="4"/>
  </si>
  <si>
    <t>12</t>
    <phoneticPr fontId="4"/>
  </si>
  <si>
    <t>申請者が、法人で、その役員等のうちに第４号から第６号まで又は第８号から前号までのいずれかに該当する者のあるものであるとき。</t>
    <rPh sb="18" eb="19">
      <t>ダイ</t>
    </rPh>
    <rPh sb="20" eb="21">
      <t>ゴウ</t>
    </rPh>
    <rPh sb="23" eb="24">
      <t>ダイ</t>
    </rPh>
    <rPh sb="25" eb="26">
      <t>ゴウ</t>
    </rPh>
    <rPh sb="28" eb="29">
      <t>マタ</t>
    </rPh>
    <rPh sb="30" eb="31">
      <t>ダイ</t>
    </rPh>
    <rPh sb="32" eb="33">
      <t>ゴウ</t>
    </rPh>
    <rPh sb="35" eb="36">
      <t>ゼン</t>
    </rPh>
    <rPh sb="36" eb="37">
      <t>ゴウ</t>
    </rPh>
    <phoneticPr fontId="4"/>
  </si>
  <si>
    <t>13</t>
    <phoneticPr fontId="4"/>
  </si>
  <si>
    <t>申請者が、法人でない者で、その管理者が第４号から第６号まで又は第８号から第１１号までのいずれかに該当する者であるとき。</t>
    <rPh sb="10" eb="11">
      <t>モノ</t>
    </rPh>
    <rPh sb="15" eb="18">
      <t>カンリシャ</t>
    </rPh>
    <rPh sb="19" eb="20">
      <t>ダイ</t>
    </rPh>
    <rPh sb="21" eb="22">
      <t>ゴウ</t>
    </rPh>
    <rPh sb="24" eb="25">
      <t>ダイ</t>
    </rPh>
    <rPh sb="26" eb="27">
      <t>ゴウ</t>
    </rPh>
    <rPh sb="29" eb="30">
      <t>マタ</t>
    </rPh>
    <rPh sb="31" eb="32">
      <t>ダイ</t>
    </rPh>
    <rPh sb="33" eb="34">
      <t>ゴウ</t>
    </rPh>
    <rPh sb="36" eb="37">
      <t>ダイ</t>
    </rPh>
    <rPh sb="39" eb="40">
      <t>ゴウ</t>
    </rPh>
    <phoneticPr fontId="4"/>
  </si>
  <si>
    <t>（郵便番号　　　―　　　　　　）</t>
    <phoneticPr fontId="4"/>
  </si>
  <si>
    <r>
      <t>２　指定の更新を受けようとする障害福祉サービスに関する以下の項目について、</t>
    </r>
    <r>
      <rPr>
        <sz val="9"/>
        <rFont val="HG創英角ﾎﾟｯﾌﾟ体"/>
        <family val="3"/>
        <charset val="128"/>
      </rPr>
      <t>既に届け出た内容と変更がない</t>
    </r>
    <r>
      <rPr>
        <sz val="9"/>
        <rFont val="ＭＳ ゴシック"/>
        <family val="3"/>
        <charset val="128"/>
      </rPr>
      <t>ことを誓約します。</t>
    </r>
    <phoneticPr fontId="4"/>
  </si>
  <si>
    <t>役　員・管理者　名　簿</t>
    <rPh sb="0" eb="1">
      <t>エキ</t>
    </rPh>
    <rPh sb="2" eb="3">
      <t>イン</t>
    </rPh>
    <rPh sb="4" eb="7">
      <t>カンリシャ</t>
    </rPh>
    <rPh sb="8" eb="9">
      <t>メイ</t>
    </rPh>
    <rPh sb="10" eb="11">
      <t>ボ</t>
    </rPh>
    <phoneticPr fontId="4"/>
  </si>
  <si>
    <t>浦和　次郎</t>
    <rPh sb="0" eb="2">
      <t>ウラワ</t>
    </rPh>
    <rPh sb="3" eb="5">
      <t>ジロウ</t>
    </rPh>
    <phoneticPr fontId="4"/>
  </si>
  <si>
    <t>別紙「役員・管理者名簿」のとおり</t>
    <rPh sb="6" eb="9">
      <t>カンリシャ</t>
    </rPh>
    <phoneticPr fontId="4"/>
  </si>
  <si>
    <t>県庁障害者福祉サービス事業所</t>
    <rPh sb="0" eb="2">
      <t>ケンチョウ</t>
    </rPh>
    <rPh sb="2" eb="5">
      <t>ショウガイシャ</t>
    </rPh>
    <rPh sb="5" eb="7">
      <t>フクシ</t>
    </rPh>
    <rPh sb="11" eb="14">
      <t>ジギョウショ</t>
    </rPh>
    <phoneticPr fontId="4"/>
  </si>
  <si>
    <t>ケンチョウショウガイシャフクシサービスジギョウショ</t>
    <phoneticPr fontId="4"/>
  </si>
  <si>
    <t>サイタマ　タロウ
埼玉　太郎</t>
    <rPh sb="9" eb="11">
      <t>サイタマ</t>
    </rPh>
    <rPh sb="12" eb="14">
      <t>タロウ</t>
    </rPh>
    <phoneticPr fontId="2"/>
  </si>
  <si>
    <t>理事長</t>
    <rPh sb="0" eb="3">
      <t>リジチョウ</t>
    </rPh>
    <phoneticPr fontId="2"/>
  </si>
  <si>
    <t>048-111-2222</t>
    <phoneticPr fontId="2"/>
  </si>
  <si>
    <t>ワラビ　ケンジ
蕨　健司</t>
    <rPh sb="8" eb="9">
      <t>ワラビ</t>
    </rPh>
    <rPh sb="10" eb="12">
      <t>ケンジ</t>
    </rPh>
    <phoneticPr fontId="2"/>
  </si>
  <si>
    <t>理事</t>
    <rPh sb="0" eb="2">
      <t>リジ</t>
    </rPh>
    <phoneticPr fontId="2"/>
  </si>
  <si>
    <t>048-333-4444</t>
    <phoneticPr fontId="2"/>
  </si>
  <si>
    <t>0484-55-6666</t>
    <phoneticPr fontId="2"/>
  </si>
  <si>
    <t>0484-77-8888</t>
    <phoneticPr fontId="2"/>
  </si>
  <si>
    <t>ウラワ　ジロウ
浦和　次郎</t>
    <rPh sb="8" eb="10">
      <t>ウラワ</t>
    </rPh>
    <rPh sb="11" eb="13">
      <t>ジロウ</t>
    </rPh>
    <phoneticPr fontId="2"/>
  </si>
  <si>
    <t>管理者</t>
    <rPh sb="0" eb="3">
      <t>カンリシャ</t>
    </rPh>
    <phoneticPr fontId="2"/>
  </si>
  <si>
    <t>048-999-0000</t>
    <phoneticPr fontId="2"/>
  </si>
  <si>
    <t>指定有効期間満了日</t>
    <rPh sb="0" eb="2">
      <t>シテイ</t>
    </rPh>
    <rPh sb="2" eb="4">
      <t>ユウコウ</t>
    </rPh>
    <rPh sb="4" eb="6">
      <t>キカン</t>
    </rPh>
    <rPh sb="6" eb="8">
      <t>マンリョウ</t>
    </rPh>
    <rPh sb="8" eb="9">
      <t>ビ</t>
    </rPh>
    <phoneticPr fontId="4"/>
  </si>
  <si>
    <t>申請者が法人でないとき。</t>
    <phoneticPr fontId="2"/>
  </si>
  <si>
    <t>当該申請に係るサービス事業所の従業者の知識及び技能並びに人員が、第４３条第１項の厚生労働省令で定める基準をみたしていないとき。</t>
    <phoneticPr fontId="2"/>
  </si>
  <si>
    <t>申請者が、第４３条第２項の厚生労働省令で定める指定障害福祉サービスの事業の設備及び運営に関する基準に従って適正な障害福祉サービス事業の運営をすることができないと認められるとき。</t>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</si>
  <si>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0" eb="3">
      <t>シンセイシャ</t>
    </rPh>
    <rPh sb="4" eb="6">
      <t>ミッセツ</t>
    </rPh>
    <rPh sb="7" eb="9">
      <t>カンケイ</t>
    </rPh>
    <rPh sb="10" eb="11">
      <t>ユウ</t>
    </rPh>
    <rPh sb="13" eb="14">
      <t>モノ</t>
    </rPh>
    <rPh sb="15" eb="18">
      <t>シンセイシャ</t>
    </rPh>
    <rPh sb="19" eb="21">
      <t>ホウジン</t>
    </rPh>
    <rPh sb="22" eb="23">
      <t>カギ</t>
    </rPh>
    <rPh sb="25" eb="27">
      <t>イカ</t>
    </rPh>
    <rPh sb="29" eb="30">
      <t>ゴウ</t>
    </rPh>
    <rPh sb="34" eb="35">
      <t>オナ</t>
    </rPh>
    <rPh sb="39" eb="41">
      <t>カブシキ</t>
    </rPh>
    <rPh sb="42" eb="44">
      <t>ショユウ</t>
    </rPh>
    <rPh sb="46" eb="47">
      <t>タ</t>
    </rPh>
    <rPh sb="48" eb="50">
      <t>ジユウ</t>
    </rPh>
    <rPh sb="51" eb="52">
      <t>ツウ</t>
    </rPh>
    <rPh sb="54" eb="56">
      <t>トウガイ</t>
    </rPh>
    <rPh sb="56" eb="58">
      <t>シンセイ</t>
    </rPh>
    <rPh sb="58" eb="59">
      <t>シャ</t>
    </rPh>
    <rPh sb="60" eb="62">
      <t>ジギョウ</t>
    </rPh>
    <rPh sb="63" eb="66">
      <t>ジッシツテキ</t>
    </rPh>
    <rPh sb="67" eb="69">
      <t>シハイ</t>
    </rPh>
    <rPh sb="71" eb="72">
      <t>モ</t>
    </rPh>
    <rPh sb="77" eb="79">
      <t>ジギョウ</t>
    </rPh>
    <rPh sb="80" eb="82">
      <t>ジュウヨウ</t>
    </rPh>
    <rPh sb="83" eb="85">
      <t>エイキョウ</t>
    </rPh>
    <rPh sb="86" eb="87">
      <t>アタ</t>
    </rPh>
    <rPh sb="89" eb="91">
      <t>カンケイ</t>
    </rPh>
    <rPh sb="94" eb="95">
      <t>モノ</t>
    </rPh>
    <rPh sb="98" eb="100">
      <t>コウセイ</t>
    </rPh>
    <rPh sb="100" eb="103">
      <t>ロウドウショウ</t>
    </rPh>
    <rPh sb="103" eb="104">
      <t>レイ</t>
    </rPh>
    <rPh sb="105" eb="106">
      <t>サダ</t>
    </rPh>
    <rPh sb="111" eb="113">
      <t>イカ</t>
    </rPh>
    <rPh sb="115" eb="116">
      <t>ゴウ</t>
    </rPh>
    <rPh sb="121" eb="124">
      <t>シンセイシャ</t>
    </rPh>
    <rPh sb="125" eb="128">
      <t>オヤガイシャ</t>
    </rPh>
    <rPh sb="128" eb="129">
      <t>トウ</t>
    </rPh>
    <rPh sb="136" eb="139">
      <t>シンセイシャ</t>
    </rPh>
    <rPh sb="140" eb="143">
      <t>オヤガイシャ</t>
    </rPh>
    <rPh sb="143" eb="144">
      <t>トウ</t>
    </rPh>
    <rPh sb="145" eb="147">
      <t>カブシキ</t>
    </rPh>
    <rPh sb="148" eb="150">
      <t>ショユウ</t>
    </rPh>
    <rPh sb="152" eb="153">
      <t>タ</t>
    </rPh>
    <rPh sb="154" eb="156">
      <t>ジユウ</t>
    </rPh>
    <rPh sb="157" eb="158">
      <t>ツウ</t>
    </rPh>
    <rPh sb="162" eb="164">
      <t>ジギョウ</t>
    </rPh>
    <rPh sb="165" eb="168">
      <t>ジッシツテキ</t>
    </rPh>
    <rPh sb="169" eb="171">
      <t>シハイ</t>
    </rPh>
    <rPh sb="173" eb="174">
      <t>モ</t>
    </rPh>
    <rPh sb="179" eb="181">
      <t>ジギョウ</t>
    </rPh>
    <rPh sb="182" eb="184">
      <t>ジュウヨウ</t>
    </rPh>
    <rPh sb="185" eb="187">
      <t>エイキョウ</t>
    </rPh>
    <rPh sb="188" eb="189">
      <t>アタ</t>
    </rPh>
    <rPh sb="191" eb="193">
      <t>カンケイ</t>
    </rPh>
    <rPh sb="196" eb="197">
      <t>モノ</t>
    </rPh>
    <rPh sb="200" eb="202">
      <t>コウセイ</t>
    </rPh>
    <rPh sb="202" eb="205">
      <t>ロウドウショウ</t>
    </rPh>
    <rPh sb="205" eb="206">
      <t>レイ</t>
    </rPh>
    <rPh sb="207" eb="208">
      <t>サダ</t>
    </rPh>
    <rPh sb="212" eb="213">
      <t>マタ</t>
    </rPh>
    <rPh sb="214" eb="216">
      <t>トウガイ</t>
    </rPh>
    <rPh sb="216" eb="219">
      <t>シンセイシャ</t>
    </rPh>
    <rPh sb="220" eb="222">
      <t>カブシキ</t>
    </rPh>
    <rPh sb="223" eb="225">
      <t>ショユウ</t>
    </rPh>
    <rPh sb="227" eb="228">
      <t>タ</t>
    </rPh>
    <rPh sb="229" eb="231">
      <t>ジユウ</t>
    </rPh>
    <rPh sb="232" eb="233">
      <t>トオ</t>
    </rPh>
    <rPh sb="237" eb="239">
      <t>ジギョウ</t>
    </rPh>
    <rPh sb="240" eb="243">
      <t>ジッシツテキ</t>
    </rPh>
    <rPh sb="244" eb="246">
      <t>シハイ</t>
    </rPh>
    <rPh sb="248" eb="249">
      <t>モ</t>
    </rPh>
    <rPh sb="254" eb="256">
      <t>ジギョウ</t>
    </rPh>
    <rPh sb="257" eb="259">
      <t>ジュウヨウ</t>
    </rPh>
    <rPh sb="260" eb="262">
      <t>エイキョウ</t>
    </rPh>
    <rPh sb="263" eb="264">
      <t>アタ</t>
    </rPh>
    <rPh sb="266" eb="268">
      <t>カンケイ</t>
    </rPh>
    <rPh sb="271" eb="272">
      <t>モノ</t>
    </rPh>
    <rPh sb="275" eb="277">
      <t>コウセイ</t>
    </rPh>
    <rPh sb="277" eb="280">
      <t>ロウドウショウ</t>
    </rPh>
    <rPh sb="280" eb="281">
      <t>レイ</t>
    </rPh>
    <rPh sb="282" eb="283">
      <t>サダ</t>
    </rPh>
    <rPh sb="291" eb="293">
      <t>トウガイ</t>
    </rPh>
    <rPh sb="293" eb="296">
      <t>シンセイシャ</t>
    </rPh>
    <rPh sb="297" eb="299">
      <t>コウセイ</t>
    </rPh>
    <rPh sb="299" eb="302">
      <t>ロウドウショウ</t>
    </rPh>
    <rPh sb="302" eb="303">
      <t>レイ</t>
    </rPh>
    <rPh sb="304" eb="305">
      <t>サダ</t>
    </rPh>
    <rPh sb="307" eb="309">
      <t>ミッセツ</t>
    </rPh>
    <rPh sb="310" eb="312">
      <t>カンケイ</t>
    </rPh>
    <rPh sb="313" eb="314">
      <t>ユウ</t>
    </rPh>
    <rPh sb="316" eb="318">
      <t>ホウジン</t>
    </rPh>
    <rPh sb="325" eb="326">
      <t>ダイ</t>
    </rPh>
    <rPh sb="328" eb="329">
      <t>ジョウ</t>
    </rPh>
    <rPh sb="329" eb="330">
      <t>ダイ</t>
    </rPh>
    <rPh sb="331" eb="332">
      <t>コウ</t>
    </rPh>
    <rPh sb="332" eb="333">
      <t>マタ</t>
    </rPh>
    <rPh sb="334" eb="335">
      <t>ダイ</t>
    </rPh>
    <rPh sb="337" eb="338">
      <t>ジョウ</t>
    </rPh>
    <rPh sb="341" eb="342">
      <t>ダイ</t>
    </rPh>
    <rPh sb="343" eb="344">
      <t>コウ</t>
    </rPh>
    <rPh sb="344" eb="345">
      <t>モ</t>
    </rPh>
    <rPh sb="348" eb="349">
      <t>ダイ</t>
    </rPh>
    <rPh sb="350" eb="351">
      <t>コウ</t>
    </rPh>
    <rPh sb="352" eb="354">
      <t>キテイ</t>
    </rPh>
    <rPh sb="357" eb="359">
      <t>シテイ</t>
    </rPh>
    <rPh sb="360" eb="361">
      <t>ト</t>
    </rPh>
    <rPh sb="362" eb="363">
      <t>ケ</t>
    </rPh>
    <rPh sb="368" eb="370">
      <t>トリケ</t>
    </rPh>
    <rPh sb="372" eb="373">
      <t>ヒ</t>
    </rPh>
    <rPh sb="375" eb="377">
      <t>キサン</t>
    </rPh>
    <rPh sb="380" eb="381">
      <t>ネン</t>
    </rPh>
    <rPh sb="382" eb="384">
      <t>ケイカ</t>
    </rPh>
    <rPh sb="398" eb="400">
      <t>トウガイ</t>
    </rPh>
    <rPh sb="400" eb="402">
      <t>シテイ</t>
    </rPh>
    <rPh sb="403" eb="405">
      <t>トリケ</t>
    </rPh>
    <rPh sb="408" eb="410">
      <t>シテイ</t>
    </rPh>
    <rPh sb="410" eb="412">
      <t>ショウガイ</t>
    </rPh>
    <rPh sb="412" eb="414">
      <t>フクシ</t>
    </rPh>
    <rPh sb="418" eb="421">
      <t>ジギョウシャ</t>
    </rPh>
    <rPh sb="422" eb="424">
      <t>シテイ</t>
    </rPh>
    <rPh sb="425" eb="427">
      <t>トリケ</t>
    </rPh>
    <rPh sb="431" eb="433">
      <t>トウガイ</t>
    </rPh>
    <rPh sb="433" eb="435">
      <t>シテイ</t>
    </rPh>
    <rPh sb="436" eb="438">
      <t>トリケ</t>
    </rPh>
    <rPh sb="440" eb="442">
      <t>ショブン</t>
    </rPh>
    <rPh sb="443" eb="445">
      <t>リユウ</t>
    </rPh>
    <rPh sb="449" eb="451">
      <t>ジジツ</t>
    </rPh>
    <rPh sb="451" eb="452">
      <t>オヨ</t>
    </rPh>
    <rPh sb="453" eb="455">
      <t>トウガイ</t>
    </rPh>
    <rPh sb="455" eb="457">
      <t>ジジツ</t>
    </rPh>
    <rPh sb="458" eb="460">
      <t>ハッセイ</t>
    </rPh>
    <rPh sb="461" eb="463">
      <t>ボウシ</t>
    </rPh>
    <rPh sb="468" eb="470">
      <t>トウガイ</t>
    </rPh>
    <rPh sb="470" eb="472">
      <t>シテイ</t>
    </rPh>
    <rPh sb="472" eb="474">
      <t>ショウガイ</t>
    </rPh>
    <rPh sb="474" eb="476">
      <t>フクシ</t>
    </rPh>
    <rPh sb="480" eb="483">
      <t>ジギョウシャ</t>
    </rPh>
    <rPh sb="486" eb="488">
      <t>ギョウム</t>
    </rPh>
    <rPh sb="488" eb="490">
      <t>カンリ</t>
    </rPh>
    <rPh sb="490" eb="492">
      <t>タイセイ</t>
    </rPh>
    <rPh sb="493" eb="495">
      <t>セイビ</t>
    </rPh>
    <rPh sb="500" eb="501">
      <t>ト</t>
    </rPh>
    <rPh sb="501" eb="502">
      <t>ク</t>
    </rPh>
    <rPh sb="503" eb="505">
      <t>ジョウキョウ</t>
    </rPh>
    <rPh sb="507" eb="508">
      <t>タ</t>
    </rPh>
    <rPh sb="509" eb="511">
      <t>トウガイ</t>
    </rPh>
    <rPh sb="511" eb="513">
      <t>ジジツ</t>
    </rPh>
    <rPh sb="514" eb="515">
      <t>カン</t>
    </rPh>
    <rPh sb="517" eb="519">
      <t>トウガイ</t>
    </rPh>
    <rPh sb="519" eb="521">
      <t>シテイ</t>
    </rPh>
    <rPh sb="521" eb="523">
      <t>ショウガイ</t>
    </rPh>
    <rPh sb="523" eb="525">
      <t>フクシ</t>
    </rPh>
    <rPh sb="529" eb="532">
      <t>ジギョウシャ</t>
    </rPh>
    <rPh sb="533" eb="534">
      <t>ユウ</t>
    </rPh>
    <rPh sb="538" eb="540">
      <t>セキニン</t>
    </rPh>
    <rPh sb="541" eb="543">
      <t>テイド</t>
    </rPh>
    <rPh sb="544" eb="546">
      <t>コウリョ</t>
    </rPh>
    <rPh sb="551" eb="552">
      <t>ゴウ</t>
    </rPh>
    <rPh sb="552" eb="553">
      <t>ホン</t>
    </rPh>
    <rPh sb="553" eb="554">
      <t>ブン</t>
    </rPh>
    <rPh sb="555" eb="557">
      <t>キテイ</t>
    </rPh>
    <rPh sb="559" eb="561">
      <t>シテイ</t>
    </rPh>
    <rPh sb="562" eb="564">
      <t>トリケ</t>
    </rPh>
    <rPh sb="566" eb="568">
      <t>ガイトウ</t>
    </rPh>
    <rPh sb="579" eb="581">
      <t>ソウトウ</t>
    </rPh>
    <rPh sb="585" eb="586">
      <t>ミト</t>
    </rPh>
    <rPh sb="595" eb="597">
      <t>コウセイ</t>
    </rPh>
    <rPh sb="597" eb="600">
      <t>ロウドウショウ</t>
    </rPh>
    <rPh sb="600" eb="601">
      <t>レイ</t>
    </rPh>
    <rPh sb="602" eb="603">
      <t>サダ</t>
    </rPh>
    <rPh sb="608" eb="610">
      <t>ガイトウ</t>
    </rPh>
    <rPh sb="612" eb="614">
      <t>バアイ</t>
    </rPh>
    <rPh sb="615" eb="616">
      <t>ノゾ</t>
    </rPh>
    <phoneticPr fontId="4"/>
  </si>
  <si>
    <t>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0" eb="3">
      <t>シンセイシャ</t>
    </rPh>
    <rPh sb="5" eb="6">
      <t>ダイ</t>
    </rPh>
    <rPh sb="8" eb="9">
      <t>ジョウ</t>
    </rPh>
    <rPh sb="9" eb="10">
      <t>ダイ</t>
    </rPh>
    <rPh sb="11" eb="12">
      <t>コウ</t>
    </rPh>
    <rPh sb="12" eb="13">
      <t>マタ</t>
    </rPh>
    <rPh sb="14" eb="15">
      <t>ダイ</t>
    </rPh>
    <rPh sb="17" eb="18">
      <t>ジョウ</t>
    </rPh>
    <rPh sb="21" eb="22">
      <t>ダイ</t>
    </rPh>
    <rPh sb="23" eb="24">
      <t>コウ</t>
    </rPh>
    <rPh sb="24" eb="25">
      <t>モ</t>
    </rPh>
    <rPh sb="28" eb="29">
      <t>ダイ</t>
    </rPh>
    <rPh sb="30" eb="31">
      <t>コウ</t>
    </rPh>
    <rPh sb="32" eb="34">
      <t>キテイ</t>
    </rPh>
    <rPh sb="37" eb="39">
      <t>シテイ</t>
    </rPh>
    <rPh sb="40" eb="42">
      <t>トリケ</t>
    </rPh>
    <rPh sb="44" eb="46">
      <t>ショブン</t>
    </rPh>
    <rPh sb="47" eb="48">
      <t>カカ</t>
    </rPh>
    <rPh sb="49" eb="51">
      <t>ギョウセイ</t>
    </rPh>
    <rPh sb="51" eb="54">
      <t>テツヅキホウ</t>
    </rPh>
    <rPh sb="54" eb="55">
      <t>ダイ</t>
    </rPh>
    <rPh sb="57" eb="58">
      <t>ジョウ</t>
    </rPh>
    <rPh sb="59" eb="61">
      <t>キテイ</t>
    </rPh>
    <rPh sb="64" eb="66">
      <t>ツウチ</t>
    </rPh>
    <rPh sb="70" eb="71">
      <t>ヒ</t>
    </rPh>
    <rPh sb="73" eb="75">
      <t>トウガイ</t>
    </rPh>
    <rPh sb="75" eb="77">
      <t>ショブン</t>
    </rPh>
    <rPh sb="80" eb="81">
      <t>ヒ</t>
    </rPh>
    <rPh sb="81" eb="82">
      <t>マタ</t>
    </rPh>
    <rPh sb="83" eb="85">
      <t>ショブン</t>
    </rPh>
    <rPh sb="92" eb="94">
      <t>ケッテイ</t>
    </rPh>
    <rPh sb="96" eb="97">
      <t>ヒ</t>
    </rPh>
    <rPh sb="100" eb="101">
      <t>アイダ</t>
    </rPh>
    <rPh sb="102" eb="103">
      <t>ダイ</t>
    </rPh>
    <rPh sb="105" eb="106">
      <t>ジョウ</t>
    </rPh>
    <rPh sb="106" eb="107">
      <t>ダイ</t>
    </rPh>
    <rPh sb="108" eb="109">
      <t>コウ</t>
    </rPh>
    <rPh sb="109" eb="110">
      <t>マタ</t>
    </rPh>
    <rPh sb="111" eb="112">
      <t>ダイ</t>
    </rPh>
    <rPh sb="114" eb="115">
      <t>ジョウ</t>
    </rPh>
    <rPh sb="118" eb="119">
      <t>ダイ</t>
    </rPh>
    <rPh sb="120" eb="121">
      <t>コウ</t>
    </rPh>
    <rPh sb="121" eb="122">
      <t>モ</t>
    </rPh>
    <rPh sb="125" eb="126">
      <t>ダイ</t>
    </rPh>
    <rPh sb="127" eb="128">
      <t>コウ</t>
    </rPh>
    <rPh sb="129" eb="131">
      <t>キテイ</t>
    </rPh>
    <rPh sb="134" eb="136">
      <t>ジギョウ</t>
    </rPh>
    <rPh sb="137" eb="139">
      <t>ハイシ</t>
    </rPh>
    <rPh sb="140" eb="141">
      <t>トド</t>
    </rPh>
    <rPh sb="141" eb="142">
      <t>デ</t>
    </rPh>
    <rPh sb="145" eb="146">
      <t>モノ</t>
    </rPh>
    <rPh sb="147" eb="149">
      <t>トウガイ</t>
    </rPh>
    <rPh sb="149" eb="151">
      <t>ジギョウ</t>
    </rPh>
    <rPh sb="152" eb="154">
      <t>ハイシ</t>
    </rPh>
    <rPh sb="158" eb="160">
      <t>ソウトウ</t>
    </rPh>
    <rPh sb="161" eb="163">
      <t>リユウ</t>
    </rPh>
    <rPh sb="166" eb="167">
      <t>モノ</t>
    </rPh>
    <rPh sb="168" eb="169">
      <t>ノゾ</t>
    </rPh>
    <rPh sb="174" eb="176">
      <t>トウガイ</t>
    </rPh>
    <rPh sb="176" eb="178">
      <t>トドケデ</t>
    </rPh>
    <rPh sb="179" eb="180">
      <t>ビ</t>
    </rPh>
    <rPh sb="182" eb="184">
      <t>キサン</t>
    </rPh>
    <rPh sb="187" eb="188">
      <t>ネン</t>
    </rPh>
    <rPh sb="189" eb="191">
      <t>ケイカ</t>
    </rPh>
    <phoneticPr fontId="4"/>
  </si>
  <si>
    <t>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0" eb="3">
      <t>シンセイシャ</t>
    </rPh>
    <rPh sb="5" eb="6">
      <t>ダイ</t>
    </rPh>
    <rPh sb="8" eb="9">
      <t>ジョウ</t>
    </rPh>
    <rPh sb="9" eb="10">
      <t>ダイ</t>
    </rPh>
    <rPh sb="11" eb="12">
      <t>コウ</t>
    </rPh>
    <rPh sb="173" eb="177">
      <t>トドウフケン</t>
    </rPh>
    <rPh sb="177" eb="179">
      <t>チジ</t>
    </rPh>
    <rPh sb="180" eb="182">
      <t>トウガイ</t>
    </rPh>
    <rPh sb="182" eb="184">
      <t>シンセイ</t>
    </rPh>
    <rPh sb="184" eb="185">
      <t>シャ</t>
    </rPh>
    <rPh sb="186" eb="188">
      <t>トウガイ</t>
    </rPh>
    <rPh sb="188" eb="190">
      <t>ケンサ</t>
    </rPh>
    <rPh sb="191" eb="192">
      <t>オコナ</t>
    </rPh>
    <rPh sb="195" eb="196">
      <t>ヒ</t>
    </rPh>
    <rPh sb="200" eb="201">
      <t>ヒ</t>
    </rPh>
    <rPh sb="201" eb="203">
      <t>イナイ</t>
    </rPh>
    <rPh sb="204" eb="206">
      <t>トクテイ</t>
    </rPh>
    <rPh sb="207" eb="208">
      <t>ヒ</t>
    </rPh>
    <rPh sb="209" eb="211">
      <t>ツウチ</t>
    </rPh>
    <rPh sb="213" eb="215">
      <t>バアイ</t>
    </rPh>
    <rPh sb="219" eb="221">
      <t>トウガイ</t>
    </rPh>
    <rPh sb="233" eb="234">
      <t>アイダ</t>
    </rPh>
    <rPh sb="235" eb="236">
      <t>ダイ</t>
    </rPh>
    <rPh sb="238" eb="239">
      <t>ジョウ</t>
    </rPh>
    <rPh sb="239" eb="240">
      <t>ダイ</t>
    </rPh>
    <rPh sb="241" eb="242">
      <t>コウ</t>
    </rPh>
    <rPh sb="242" eb="243">
      <t>マタ</t>
    </rPh>
    <rPh sb="244" eb="245">
      <t>ダイ</t>
    </rPh>
    <rPh sb="247" eb="248">
      <t>ジョウ</t>
    </rPh>
    <rPh sb="251" eb="252">
      <t>ダイ</t>
    </rPh>
    <rPh sb="253" eb="254">
      <t>コウ</t>
    </rPh>
    <rPh sb="254" eb="255">
      <t>モ</t>
    </rPh>
    <rPh sb="258" eb="259">
      <t>ダイ</t>
    </rPh>
    <rPh sb="260" eb="261">
      <t>コウ</t>
    </rPh>
    <rPh sb="262" eb="264">
      <t>キテイ</t>
    </rPh>
    <rPh sb="267" eb="269">
      <t>ジギョウ</t>
    </rPh>
    <rPh sb="270" eb="272">
      <t>ハイシ</t>
    </rPh>
    <rPh sb="273" eb="274">
      <t>トドケ</t>
    </rPh>
    <rPh sb="274" eb="275">
      <t>デ</t>
    </rPh>
    <rPh sb="278" eb="279">
      <t>モノ</t>
    </rPh>
    <rPh sb="280" eb="282">
      <t>トウガイ</t>
    </rPh>
    <rPh sb="282" eb="284">
      <t>ジギョウ</t>
    </rPh>
    <rPh sb="285" eb="287">
      <t>ハイシ</t>
    </rPh>
    <rPh sb="291" eb="293">
      <t>ソウトウ</t>
    </rPh>
    <rPh sb="294" eb="296">
      <t>リユウ</t>
    </rPh>
    <rPh sb="299" eb="300">
      <t>モノ</t>
    </rPh>
    <rPh sb="301" eb="302">
      <t>ノゾ</t>
    </rPh>
    <rPh sb="307" eb="309">
      <t>トウガイ</t>
    </rPh>
    <rPh sb="309" eb="310">
      <t>トドケ</t>
    </rPh>
    <rPh sb="310" eb="311">
      <t>デ</t>
    </rPh>
    <rPh sb="312" eb="313">
      <t>ビ</t>
    </rPh>
    <rPh sb="315" eb="317">
      <t>キサン</t>
    </rPh>
    <rPh sb="320" eb="321">
      <t>ネン</t>
    </rPh>
    <rPh sb="322" eb="324">
      <t>ケイカ</t>
    </rPh>
    <phoneticPr fontId="4"/>
  </si>
  <si>
    <t>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3" eb="15">
      <t>どうじょう</t>
    </rPh>
    <rPh sb="15" eb="16">
      <t>だい</t>
    </rPh>
    <rPh sb="17" eb="18">
      <t>こう</t>
    </rPh>
    <rPh sb="22" eb="24">
      <t>じゅんよう</t>
    </rPh>
    <rPh sb="26" eb="28">
      <t>ばあい</t>
    </rPh>
    <rPh sb="29" eb="30">
      <t>ふく</t>
    </rPh>
    <rPh sb="32" eb="34">
      <t>いか</t>
    </rPh>
    <rPh sb="36" eb="37">
      <t>こう</t>
    </rPh>
    <rPh sb="41" eb="42">
      <t>おな</t>
    </rPh>
    <rPh sb="45" eb="46">
      <t>また</t>
    </rPh>
    <rPh sb="47" eb="48">
      <t>だい</t>
    </rPh>
    <rPh sb="50" eb="51">
      <t>じょう</t>
    </rPh>
    <rPh sb="54" eb="55">
      <t>だい</t>
    </rPh>
    <rPh sb="56" eb="57">
      <t>こう</t>
    </rPh>
    <rPh sb="57" eb="58">
      <t>も</t>
    </rPh>
    <rPh sb="61" eb="62">
      <t>だい</t>
    </rPh>
    <rPh sb="63" eb="64">
      <t>こう</t>
    </rPh>
    <rPh sb="65" eb="67">
      <t>きてい</t>
    </rPh>
    <rPh sb="145" eb="147">
      <t>へいせい</t>
    </rPh>
    <rPh sb="148" eb="149">
      <t>ねん</t>
    </rPh>
    <rPh sb="149" eb="151">
      <t>ほうりつ</t>
    </rPh>
    <rPh sb="151" eb="152">
      <t>だい</t>
    </rPh>
    <rPh sb="154" eb="155">
      <t>ごう</t>
    </rPh>
    <rPh sb="206" eb="207">
      <t>た</t>
    </rPh>
    <rPh sb="208" eb="210">
      <t>せいれい</t>
    </rPh>
    <rPh sb="211" eb="212">
      <t>さだ</t>
    </rPh>
    <rPh sb="214" eb="216">
      <t>しよう</t>
    </rPh>
    <rPh sb="216" eb="217">
      <t>にん</t>
    </rPh>
    <rPh sb="332" eb="333">
      <t>ねん</t>
    </rPh>
    <rPh sb="334" eb="336">
      <t>けいか</t>
    </rPh>
    <rPh sb="342" eb="343">
      <t>ふく</t>
    </rPh>
    <rPh sb="358" eb="360">
      <t>とうがい</t>
    </rPh>
    <rPh sb="360" eb="362">
      <t>してい</t>
    </rPh>
    <rPh sb="363" eb="364">
      <t>と</t>
    </rPh>
    <rPh sb="364" eb="365">
      <t>け</t>
    </rPh>
    <rPh sb="368" eb="370">
      <t>してい</t>
    </rPh>
    <rPh sb="370" eb="372">
      <t>しょうがい</t>
    </rPh>
    <rPh sb="372" eb="374">
      <t>ふくし</t>
    </rPh>
    <rPh sb="378" eb="381">
      <t>じぎょうしゃ</t>
    </rPh>
    <rPh sb="382" eb="384">
      <t>してい</t>
    </rPh>
    <rPh sb="385" eb="386">
      <t>と</t>
    </rPh>
    <rPh sb="386" eb="387">
      <t>け</t>
    </rPh>
    <rPh sb="391" eb="393">
      <t>とうがい</t>
    </rPh>
    <rPh sb="393" eb="395">
      <t>してい</t>
    </rPh>
    <rPh sb="396" eb="397">
      <t>と</t>
    </rPh>
    <rPh sb="397" eb="398">
      <t>け</t>
    </rPh>
    <rPh sb="400" eb="402">
      <t>しょぶん</t>
    </rPh>
    <rPh sb="403" eb="405">
      <t>りゆう</t>
    </rPh>
    <rPh sb="409" eb="411">
      <t>じじつ</t>
    </rPh>
    <rPh sb="411" eb="412">
      <t>およ</t>
    </rPh>
    <rPh sb="413" eb="415">
      <t>とうがい</t>
    </rPh>
    <rPh sb="415" eb="417">
      <t>じじつ</t>
    </rPh>
    <rPh sb="418" eb="420">
      <t>はっせい</t>
    </rPh>
    <rPh sb="421" eb="423">
      <t>ぼうし</t>
    </rPh>
    <rPh sb="428" eb="430">
      <t>とうがい</t>
    </rPh>
    <rPh sb="430" eb="432">
      <t>してい</t>
    </rPh>
    <rPh sb="432" eb="434">
      <t>しょうがい</t>
    </rPh>
    <rPh sb="434" eb="436">
      <t>ふくし</t>
    </rPh>
    <rPh sb="440" eb="443">
      <t>じぎょうしゃ</t>
    </rPh>
    <rPh sb="446" eb="448">
      <t>ぎょうむ</t>
    </rPh>
    <rPh sb="448" eb="450">
      <t>かんり</t>
    </rPh>
    <rPh sb="450" eb="452">
      <t>たいせい</t>
    </rPh>
    <rPh sb="453" eb="455">
      <t>せいび</t>
    </rPh>
    <rPh sb="460" eb="461">
      <t>と</t>
    </rPh>
    <rPh sb="461" eb="462">
      <t>く</t>
    </rPh>
    <rPh sb="463" eb="465">
      <t>じょうきょう</t>
    </rPh>
    <rPh sb="467" eb="468">
      <t>た</t>
    </rPh>
    <rPh sb="469" eb="471">
      <t>とうがい</t>
    </rPh>
    <rPh sb="471" eb="473">
      <t>じじつ</t>
    </rPh>
    <rPh sb="474" eb="475">
      <t>かん</t>
    </rPh>
    <rPh sb="477" eb="479">
      <t>とうがい</t>
    </rPh>
    <rPh sb="479" eb="481">
      <t>してい</t>
    </rPh>
    <rPh sb="481" eb="483">
      <t>しょうがい</t>
    </rPh>
    <rPh sb="483" eb="485">
      <t>ふくし</t>
    </rPh>
    <rPh sb="489" eb="492">
      <t>じぎょうしゃ</t>
    </rPh>
    <rPh sb="493" eb="494">
      <t>ゆう</t>
    </rPh>
    <rPh sb="498" eb="500">
      <t>せきにん</t>
    </rPh>
    <rPh sb="501" eb="503">
      <t>ていど</t>
    </rPh>
    <rPh sb="504" eb="506">
      <t>こうりょ</t>
    </rPh>
    <rPh sb="511" eb="512">
      <t>ごう</t>
    </rPh>
    <rPh sb="512" eb="513">
      <t>ほん</t>
    </rPh>
    <rPh sb="513" eb="514">
      <t>ぶん</t>
    </rPh>
    <rPh sb="515" eb="517">
      <t>きてい</t>
    </rPh>
    <rPh sb="519" eb="521">
      <t>してい</t>
    </rPh>
    <rPh sb="522" eb="523">
      <t>と</t>
    </rPh>
    <rPh sb="523" eb="524">
      <t>け</t>
    </rPh>
    <rPh sb="526" eb="528">
      <t>がいとう</t>
    </rPh>
    <rPh sb="539" eb="541">
      <t>そうとう</t>
    </rPh>
    <rPh sb="545" eb="546">
      <t>みと</t>
    </rPh>
    <rPh sb="555" eb="557">
      <t>こうせい</t>
    </rPh>
    <rPh sb="557" eb="560">
      <t>ろうどうしょう</t>
    </rPh>
    <rPh sb="560" eb="561">
      <t>れい</t>
    </rPh>
    <rPh sb="562" eb="563">
      <t>さだ</t>
    </rPh>
    <rPh sb="568" eb="570">
      <t>がいとう</t>
    </rPh>
    <rPh sb="572" eb="574">
      <t>ばあい</t>
    </rPh>
    <rPh sb="575" eb="576">
      <t>のぞ</t>
    </rPh>
    <phoneticPr fontId="4" type="Hiragana" alignment="distributed"/>
  </si>
  <si>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4"/>
  </si>
  <si>
    <t>書類名</t>
    <rPh sb="0" eb="2">
      <t>ショルイ</t>
    </rPh>
    <rPh sb="2" eb="3">
      <t>メイ</t>
    </rPh>
    <phoneticPr fontId="4"/>
  </si>
  <si>
    <t>管理者の記入も必要。</t>
    <rPh sb="0" eb="3">
      <t>カンリシャ</t>
    </rPh>
    <rPh sb="4" eb="6">
      <t>キニュウ</t>
    </rPh>
    <rPh sb="7" eb="9">
      <t>ヒツヨウ</t>
    </rPh>
    <phoneticPr fontId="4"/>
  </si>
  <si>
    <t>(３)　管理者、サービス管理責任者</t>
    <rPh sb="4" eb="7">
      <t>カンリシャ</t>
    </rPh>
    <rPh sb="12" eb="14">
      <t>カンリ</t>
    </rPh>
    <rPh sb="14" eb="17">
      <t>セキニンシャ</t>
    </rPh>
    <phoneticPr fontId="4"/>
  </si>
  <si>
    <t>(７)　体制届（介護給付費等算定に係る体制等に関する届出書）</t>
    <rPh sb="4" eb="6">
      <t>タイセイ</t>
    </rPh>
    <rPh sb="6" eb="7">
      <t>トド</t>
    </rPh>
    <rPh sb="8" eb="10">
      <t>カイゴ</t>
    </rPh>
    <rPh sb="10" eb="13">
      <t>キュウフヒ</t>
    </rPh>
    <rPh sb="13" eb="14">
      <t>トウ</t>
    </rPh>
    <rPh sb="14" eb="16">
      <t>サンテイ</t>
    </rPh>
    <rPh sb="17" eb="18">
      <t>カカ</t>
    </rPh>
    <rPh sb="19" eb="21">
      <t>タイセイ</t>
    </rPh>
    <rPh sb="21" eb="22">
      <t>トウ</t>
    </rPh>
    <rPh sb="23" eb="24">
      <t>カン</t>
    </rPh>
    <rPh sb="26" eb="29">
      <t>トドケデショ</t>
    </rPh>
    <phoneticPr fontId="4"/>
  </si>
  <si>
    <t>(２)　事業所の平面図</t>
    <phoneticPr fontId="4"/>
  </si>
  <si>
    <t>(６)　協力医療機関</t>
    <rPh sb="4" eb="6">
      <t>キョウリョク</t>
    </rPh>
    <rPh sb="6" eb="8">
      <t>イリョウ</t>
    </rPh>
    <rPh sb="8" eb="10">
      <t>キカン</t>
    </rPh>
    <phoneticPr fontId="4"/>
  </si>
  <si>
    <t>指定事業所番号</t>
    <rPh sb="0" eb="2">
      <t>シテイ</t>
    </rPh>
    <rPh sb="2" eb="5">
      <t>ジギョウショ</t>
    </rPh>
    <rPh sb="5" eb="7">
      <t>バンゴウ</t>
    </rPh>
    <phoneticPr fontId="4"/>
  </si>
  <si>
    <t>指定年月日</t>
    <rPh sb="0" eb="2">
      <t>シテイ</t>
    </rPh>
    <rPh sb="2" eb="5">
      <t>ネンガッピ</t>
    </rPh>
    <phoneticPr fontId="4"/>
  </si>
  <si>
    <t>法律の名称</t>
    <rPh sb="0" eb="2">
      <t>ホウリツ</t>
    </rPh>
    <rPh sb="3" eb="5">
      <t>メイショウ</t>
    </rPh>
    <phoneticPr fontId="4"/>
  </si>
  <si>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4"/>
  </si>
  <si>
    <r>
      <t>１　当法人が指定の更新を申請する障害福祉サービスについて、障害者の日常生活及び社会生活を総合的に支援するための法律第３６条第３項各号に該当しないことを誓約します</t>
    </r>
    <r>
      <rPr>
        <sz val="9"/>
        <rFont val="HG創英角ﾎﾟｯﾌﾟ体"/>
        <family val="3"/>
        <charset val="128"/>
      </rPr>
      <t>（下記条文参照）</t>
    </r>
    <r>
      <rPr>
        <sz val="9"/>
        <rFont val="ＭＳ ゴシック"/>
        <family val="3"/>
        <charset val="128"/>
      </rPr>
      <t>。</t>
    </r>
    <phoneticPr fontId="4"/>
  </si>
  <si>
    <t>【障害者の日常生活及び社会生活を総合的に支援するための法律第３６条第３項各号の規定】</t>
    <rPh sb="1" eb="4">
      <t>ショウガイシャ</t>
    </rPh>
    <rPh sb="29" eb="30">
      <t>ダイ</t>
    </rPh>
    <rPh sb="32" eb="33">
      <t>ジョウ</t>
    </rPh>
    <rPh sb="33" eb="34">
      <t>ダイ</t>
    </rPh>
    <rPh sb="35" eb="36">
      <t>コウ</t>
    </rPh>
    <rPh sb="36" eb="38">
      <t>カクゴウ</t>
    </rPh>
    <rPh sb="39" eb="41">
      <t>キテイ</t>
    </rPh>
    <phoneticPr fontId="4"/>
  </si>
  <si>
    <t>５の２</t>
    <phoneticPr fontId="4"/>
  </si>
  <si>
    <t>（＊）　労働基準法、労働者派遣法、最低賃金法、賃金の支払の確保等に関する法律</t>
    <phoneticPr fontId="4"/>
  </si>
  <si>
    <t>　申請者が、労働に関する法律の規定であって政令で定めるもの(＊)により罰金の刑に処せられ、その執行を終わり、又は執行を受けることがなくなるまでの者であるとき。</t>
    <phoneticPr fontId="4"/>
  </si>
  <si>
    <t>サッテ　ハナコ
幸手　花子</t>
    <rPh sb="8" eb="10">
      <t>サッテ</t>
    </rPh>
    <rPh sb="11" eb="13">
      <t>ハナコ</t>
    </rPh>
    <phoneticPr fontId="2"/>
  </si>
  <si>
    <t>チチブ　サクラ
秩父　サクラ</t>
    <rPh sb="8" eb="10">
      <t>チチブ</t>
    </rPh>
    <phoneticPr fontId="2"/>
  </si>
  <si>
    <t>監事</t>
    <rPh sb="0" eb="2">
      <t>カンジ</t>
    </rPh>
    <phoneticPr fontId="4"/>
  </si>
  <si>
    <t>0484-55-1234</t>
    <phoneticPr fontId="2"/>
  </si>
  <si>
    <t>0484-77-1235</t>
    <phoneticPr fontId="2"/>
  </si>
  <si>
    <t>申請者（法人）名（　　　○○法人□□□□　　　　　）</t>
    <rPh sb="0" eb="3">
      <t>シンセイシャ</t>
    </rPh>
    <rPh sb="4" eb="6">
      <t>ホウジン</t>
    </rPh>
    <rPh sb="7" eb="8">
      <t>ナ</t>
    </rPh>
    <rPh sb="14" eb="16">
      <t>ホウジン</t>
    </rPh>
    <phoneticPr fontId="2"/>
  </si>
  <si>
    <t>事業所</t>
    <rPh sb="0" eb="3">
      <t>ジギョウショ</t>
    </rPh>
    <phoneticPr fontId="4"/>
  </si>
  <si>
    <t>名　称</t>
    <rPh sb="0" eb="1">
      <t>ナ</t>
    </rPh>
    <rPh sb="2" eb="3">
      <t>ショウ</t>
    </rPh>
    <phoneticPr fontId="4"/>
  </si>
  <si>
    <t>　埼玉県○○市◇○町４番地４</t>
    <rPh sb="1" eb="4">
      <t>サイタマケン</t>
    </rPh>
    <rPh sb="6" eb="7">
      <t>シ</t>
    </rPh>
    <rPh sb="9" eb="10">
      <t>チョウ</t>
    </rPh>
    <rPh sb="11" eb="13">
      <t>バンチ</t>
    </rPh>
    <phoneticPr fontId="4"/>
  </si>
  <si>
    <t>　　埼玉県○○市××町１番地１</t>
    <rPh sb="12" eb="14">
      <t>バンチ</t>
    </rPh>
    <phoneticPr fontId="2"/>
  </si>
  <si>
    <t>　　埼玉県△△市□□町２番地２</t>
    <rPh sb="10" eb="11">
      <t>マチ</t>
    </rPh>
    <phoneticPr fontId="2"/>
  </si>
  <si>
    <t>　　埼玉県◇◇市▽▽町３番地３</t>
    <rPh sb="10" eb="11">
      <t>マチ</t>
    </rPh>
    <phoneticPr fontId="2"/>
  </si>
  <si>
    <t>　　埼玉県◇◇市▽▽町４番地４</t>
    <rPh sb="10" eb="11">
      <t>マチ</t>
    </rPh>
    <phoneticPr fontId="2"/>
  </si>
  <si>
    <t>　　埼玉県○○市◇○町５番地５</t>
    <rPh sb="10" eb="11">
      <t>マチ</t>
    </rPh>
    <phoneticPr fontId="2"/>
  </si>
  <si>
    <t>申請者
確認欄</t>
    <rPh sb="0" eb="3">
      <t>シンセイシャ</t>
    </rPh>
    <rPh sb="4" eb="6">
      <t>カクニン</t>
    </rPh>
    <rPh sb="6" eb="7">
      <t>ラン</t>
    </rPh>
    <phoneticPr fontId="4"/>
  </si>
  <si>
    <t>・法人の直近の決算書
　　貸借対照表
　　財産目録
　　収支計算書　等</t>
    <phoneticPr fontId="4"/>
  </si>
  <si>
    <t>TEL</t>
    <phoneticPr fontId="2"/>
  </si>
  <si>
    <t>FAX</t>
    <phoneticPr fontId="2"/>
  </si>
  <si>
    <r>
      <rPr>
        <sz val="8"/>
        <rFont val="ＭＳ ゴシック"/>
        <family val="3"/>
        <charset val="128"/>
      </rPr>
      <t>（ふりがな）</t>
    </r>
    <r>
      <rPr>
        <sz val="11"/>
        <rFont val="ＭＳ ゴシック"/>
        <family val="3"/>
        <charset val="128"/>
      </rPr>
      <t xml:space="preserve">
氏名</t>
    </r>
    <phoneticPr fontId="2"/>
  </si>
  <si>
    <r>
      <rPr>
        <sz val="8"/>
        <rFont val="ＭＳ ゴシック"/>
        <family val="3"/>
        <charset val="128"/>
      </rPr>
      <t>（ふりがな）</t>
    </r>
    <r>
      <rPr>
        <sz val="11"/>
        <rFont val="ＭＳ ゴシック"/>
        <family val="3"/>
        <charset val="128"/>
      </rPr>
      <t xml:space="preserve">
住所</t>
    </r>
    <rPh sb="7" eb="9">
      <t>ジュウショ</t>
    </rPh>
    <phoneticPr fontId="2"/>
  </si>
  <si>
    <t>　　埼玉県　　さいたま　市　　浦和区高砂三丁目１５番１号</t>
    <rPh sb="2" eb="5">
      <t>サイタマケン</t>
    </rPh>
    <rPh sb="12" eb="13">
      <t>シ</t>
    </rPh>
    <rPh sb="15" eb="18">
      <t>ウラワク</t>
    </rPh>
    <rPh sb="18" eb="20">
      <t>タカサゴ</t>
    </rPh>
    <rPh sb="20" eb="21">
      <t>3</t>
    </rPh>
    <rPh sb="21" eb="23">
      <t>チョウメ</t>
    </rPh>
    <rPh sb="25" eb="26">
      <t>バン</t>
    </rPh>
    <rPh sb="27" eb="28">
      <t>ゴウ</t>
    </rPh>
    <phoneticPr fontId="4"/>
  </si>
  <si>
    <t>２（１）～（７）について、既に届け出た内容と変更がある場合は、該当項目を二重線で消し、別途該当項目の書類の提出が必要。</t>
    <rPh sb="13" eb="14">
      <t>スデ</t>
    </rPh>
    <rPh sb="15" eb="16">
      <t>トド</t>
    </rPh>
    <rPh sb="17" eb="18">
      <t>デ</t>
    </rPh>
    <rPh sb="19" eb="21">
      <t>ナイヨウ</t>
    </rPh>
    <rPh sb="22" eb="24">
      <t>ヘンコウ</t>
    </rPh>
    <rPh sb="27" eb="29">
      <t>バアイ</t>
    </rPh>
    <rPh sb="31" eb="33">
      <t>ガイトウ</t>
    </rPh>
    <rPh sb="33" eb="35">
      <t>コウモク</t>
    </rPh>
    <rPh sb="36" eb="39">
      <t>ニジュウセン</t>
    </rPh>
    <rPh sb="40" eb="41">
      <t>ケ</t>
    </rPh>
    <rPh sb="43" eb="45">
      <t>ベット</t>
    </rPh>
    <rPh sb="45" eb="47">
      <t>ガイトウ</t>
    </rPh>
    <rPh sb="47" eb="49">
      <t>コウモク</t>
    </rPh>
    <rPh sb="50" eb="52">
      <t>ショルイ</t>
    </rPh>
    <rPh sb="53" eb="55">
      <t>テイシュツ</t>
    </rPh>
    <rPh sb="56" eb="58">
      <t>ヒツヨウ</t>
    </rPh>
    <phoneticPr fontId="4"/>
  </si>
  <si>
    <t>注　当該法人の役員（業務を執行する社員、取締役、執行役又はこれらに準ずる者をいい、相談役、</t>
    <rPh sb="0" eb="1">
      <t>チュウ</t>
    </rPh>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ヤク</t>
    </rPh>
    <rPh sb="27" eb="28">
      <t>マタ</t>
    </rPh>
    <rPh sb="33" eb="34">
      <t>ジュン</t>
    </rPh>
    <rPh sb="36" eb="37">
      <t>モノ</t>
    </rPh>
    <rPh sb="41" eb="44">
      <t>ソウダンヤク</t>
    </rPh>
    <phoneticPr fontId="2"/>
  </si>
  <si>
    <t>　顧問その他いかなる名称を有する者であるかを問わず、法人に対し業務を執行する社員、取締役、</t>
    <rPh sb="5" eb="6">
      <t>タ</t>
    </rPh>
    <rPh sb="10" eb="12">
      <t>メイショウ</t>
    </rPh>
    <rPh sb="13" eb="14">
      <t>ユウ</t>
    </rPh>
    <rPh sb="16" eb="17">
      <t>モノ</t>
    </rPh>
    <rPh sb="22" eb="23">
      <t>ト</t>
    </rPh>
    <rPh sb="26" eb="28">
      <t>ホウジン</t>
    </rPh>
    <rPh sb="29" eb="30">
      <t>タイ</t>
    </rPh>
    <rPh sb="31" eb="33">
      <t>ギョウム</t>
    </rPh>
    <rPh sb="34" eb="36">
      <t>シッコウ</t>
    </rPh>
    <rPh sb="38" eb="40">
      <t>シャイン</t>
    </rPh>
    <rPh sb="41" eb="44">
      <t>トリシマリヤク</t>
    </rPh>
    <phoneticPr fontId="2"/>
  </si>
  <si>
    <t>　執行役又はこれらに準ずる者と同等の支配力を有するものと認められる者を含む。）及び事業所</t>
    <rPh sb="10" eb="11">
      <t>ジュン</t>
    </rPh>
    <rPh sb="13" eb="14">
      <t>モノ</t>
    </rPh>
    <rPh sb="15" eb="17">
      <t>ドウトウ</t>
    </rPh>
    <rPh sb="18" eb="21">
      <t>シハイリョク</t>
    </rPh>
    <rPh sb="22" eb="23">
      <t>ユウ</t>
    </rPh>
    <rPh sb="28" eb="29">
      <t>ミト</t>
    </rPh>
    <rPh sb="33" eb="34">
      <t>モノ</t>
    </rPh>
    <rPh sb="35" eb="36">
      <t>フク</t>
    </rPh>
    <rPh sb="39" eb="40">
      <t>オヨ</t>
    </rPh>
    <rPh sb="41" eb="44">
      <t>ジギョウショ</t>
    </rPh>
    <phoneticPr fontId="2"/>
  </si>
  <si>
    <t>　を管理する者について記入してください。</t>
    <rPh sb="11" eb="13">
      <t>キニュウ</t>
    </rPh>
    <phoneticPr fontId="2"/>
  </si>
  <si>
    <t>指定管理者（法人）名（　　　　　　　　　　　　　　）</t>
    <rPh sb="0" eb="2">
      <t>シテイ</t>
    </rPh>
    <rPh sb="2" eb="5">
      <t>カンリシャ</t>
    </rPh>
    <rPh sb="6" eb="8">
      <t>ホウジン</t>
    </rPh>
    <rPh sb="9" eb="10">
      <t>ナ</t>
    </rPh>
    <phoneticPr fontId="2"/>
  </si>
  <si>
    <t>（ふりがな）
氏名</t>
    <phoneticPr fontId="2"/>
  </si>
  <si>
    <r>
      <t>（ふりがな）</t>
    </r>
    <r>
      <rPr>
        <sz val="11"/>
        <rFont val="ＭＳ ゴシック"/>
        <family val="3"/>
        <charset val="128"/>
      </rPr>
      <t xml:space="preserve">
住所</t>
    </r>
    <rPh sb="7" eb="9">
      <t>ジュウショ</t>
    </rPh>
    <phoneticPr fontId="2"/>
  </si>
  <si>
    <t>注　当該法人の役員（業務を執行する社員、取締役、執行役又はこれらに準ずる者をいい、相談役、顧問</t>
    <rPh sb="0" eb="1">
      <t>チュウ</t>
    </rPh>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ヤク</t>
    </rPh>
    <rPh sb="27" eb="28">
      <t>マタ</t>
    </rPh>
    <rPh sb="33" eb="34">
      <t>ジュン</t>
    </rPh>
    <rPh sb="36" eb="37">
      <t>モノ</t>
    </rPh>
    <rPh sb="41" eb="44">
      <t>ソウダンヤク</t>
    </rPh>
    <rPh sb="45" eb="47">
      <t>コモン</t>
    </rPh>
    <phoneticPr fontId="2"/>
  </si>
  <si>
    <t>　その他いかなる名称を有する者であるかを問わず、法人に対し業務を執行する社員、取締役、執行役又</t>
    <rPh sb="3" eb="4">
      <t>タ</t>
    </rPh>
    <rPh sb="8" eb="10">
      <t>メイショウ</t>
    </rPh>
    <rPh sb="11" eb="12">
      <t>ユウ</t>
    </rPh>
    <rPh sb="14" eb="15">
      <t>モノ</t>
    </rPh>
    <rPh sb="20" eb="21">
      <t>ト</t>
    </rPh>
    <rPh sb="24" eb="26">
      <t>ホウジン</t>
    </rPh>
    <rPh sb="27" eb="28">
      <t>タイ</t>
    </rPh>
    <rPh sb="29" eb="31">
      <t>ギョウム</t>
    </rPh>
    <rPh sb="32" eb="34">
      <t>シッコウ</t>
    </rPh>
    <rPh sb="36" eb="38">
      <t>シャイン</t>
    </rPh>
    <rPh sb="39" eb="42">
      <t>トリシマリヤク</t>
    </rPh>
    <rPh sb="43" eb="45">
      <t>シッコウ</t>
    </rPh>
    <rPh sb="45" eb="46">
      <t>ヤク</t>
    </rPh>
    <rPh sb="46" eb="47">
      <t>マタ</t>
    </rPh>
    <phoneticPr fontId="2"/>
  </si>
  <si>
    <t>　はこれらに準ずる者と同等の支配力を有するものと認められる者を含む。）及び事業所を管理する者に</t>
    <rPh sb="6" eb="7">
      <t>ジュン</t>
    </rPh>
    <rPh sb="9" eb="10">
      <t>モノ</t>
    </rPh>
    <rPh sb="11" eb="13">
      <t>ドウトウ</t>
    </rPh>
    <rPh sb="14" eb="17">
      <t>シハイリョク</t>
    </rPh>
    <rPh sb="18" eb="19">
      <t>ユウ</t>
    </rPh>
    <rPh sb="24" eb="25">
      <t>ミト</t>
    </rPh>
    <rPh sb="29" eb="30">
      <t>モノ</t>
    </rPh>
    <rPh sb="31" eb="32">
      <t>フク</t>
    </rPh>
    <rPh sb="35" eb="36">
      <t>オヨ</t>
    </rPh>
    <rPh sb="37" eb="40">
      <t>ジギョウショ</t>
    </rPh>
    <rPh sb="41" eb="43">
      <t>カンリ</t>
    </rPh>
    <rPh sb="45" eb="46">
      <t>モノ</t>
    </rPh>
    <phoneticPr fontId="2"/>
  </si>
  <si>
    <t>　ついて記入してください。</t>
    <rPh sb="4" eb="6">
      <t>キニュウ</t>
    </rPh>
    <phoneticPr fontId="2"/>
  </si>
  <si>
    <t>資産状況（直近の決算書）の添付</t>
    <rPh sb="5" eb="7">
      <t>チョッキン</t>
    </rPh>
    <rPh sb="8" eb="11">
      <t>ケッサンショ</t>
    </rPh>
    <rPh sb="13" eb="15">
      <t>テンプ</t>
    </rPh>
    <phoneticPr fontId="4"/>
  </si>
  <si>
    <t>障害福祉サービス事業指定更新申請チェックリスト（提出書類一覧）</t>
    <rPh sb="0" eb="2">
      <t>ショウガイ</t>
    </rPh>
    <rPh sb="2" eb="4">
      <t>フクシ</t>
    </rPh>
    <rPh sb="8" eb="10">
      <t>ジギョウ</t>
    </rPh>
    <rPh sb="10" eb="12">
      <t>シテイ</t>
    </rPh>
    <rPh sb="12" eb="14">
      <t>コウシン</t>
    </rPh>
    <rPh sb="14" eb="16">
      <t>シンセイ</t>
    </rPh>
    <rPh sb="24" eb="28">
      <t>テイシュツショルイ</t>
    </rPh>
    <rPh sb="28" eb="30">
      <t>イチラン</t>
    </rPh>
    <phoneticPr fontId="4"/>
  </si>
  <si>
    <t>本様式の「申請者確認欄」が全て丸になっていることを確認し、提出してください。</t>
    <rPh sb="0" eb="3">
      <t>ホンヨウシキ</t>
    </rPh>
    <rPh sb="5" eb="8">
      <t>シンセイシャ</t>
    </rPh>
    <rPh sb="8" eb="11">
      <t>カクニンラン</t>
    </rPh>
    <rPh sb="13" eb="14">
      <t>スベ</t>
    </rPh>
    <rPh sb="15" eb="16">
      <t>マル</t>
    </rPh>
    <rPh sb="25" eb="27">
      <t>カクニン</t>
    </rPh>
    <rPh sb="29" eb="31">
      <t>テイシュツ</t>
    </rPh>
    <phoneticPr fontId="4"/>
  </si>
  <si>
    <t>障害福祉サービス事業指定更新申請チェックリスト（提出書類一覧）の添付</t>
    <rPh sb="32" eb="34">
      <t>テンプ</t>
    </rPh>
    <phoneticPr fontId="4"/>
  </si>
  <si>
    <t>障害福祉サービス等情報公表システム（WAMNET）による事業所情報の公開</t>
    <rPh sb="0" eb="4">
      <t>ショウガイフクシ</t>
    </rPh>
    <rPh sb="8" eb="9">
      <t>トウ</t>
    </rPh>
    <rPh sb="9" eb="13">
      <t>ジョウホウコウヒョウ</t>
    </rPh>
    <rPh sb="28" eb="31">
      <t>ジギョウショ</t>
    </rPh>
    <rPh sb="31" eb="33">
      <t>ジョウホウ</t>
    </rPh>
    <rPh sb="34" eb="36">
      <t>コウカイ</t>
    </rPh>
    <phoneticPr fontId="4"/>
  </si>
  <si>
    <t>（参考）
https://www.pref.saitama.lg.jp/a0605/syougai-jyouhou-kouhyou/jyouhoukouhyou.html</t>
    <phoneticPr fontId="4"/>
  </si>
  <si>
    <t>以下にWAMNET上で事業所の情報を公表しているページのURLを記載</t>
    <rPh sb="9" eb="10">
      <t>ジョウ</t>
    </rPh>
    <rPh sb="11" eb="14">
      <t>ジギョウショ</t>
    </rPh>
    <rPh sb="15" eb="17">
      <t>ジョウホウ</t>
    </rPh>
    <rPh sb="18" eb="20">
      <t>コウヒョウ</t>
    </rPh>
    <phoneticPr fontId="4"/>
  </si>
  <si>
    <t>障害福祉サービス等情報公表システム（WAMNET）
https://www.wam.go.jp/sfkohyoout/COP000100E0000.do
未報告の場合は減算が適用される</t>
    <rPh sb="78" eb="81">
      <t>ミホウコク</t>
    </rPh>
    <rPh sb="82" eb="84">
      <t>バアイ</t>
    </rPh>
    <rPh sb="85" eb="87">
      <t>ゲンサン</t>
    </rPh>
    <rPh sb="88" eb="90">
      <t>テキヨウ</t>
    </rPh>
    <phoneticPr fontId="4"/>
  </si>
  <si>
    <t>別紙様式第一号</t>
    <rPh sb="0" eb="2">
      <t>ベッシ</t>
    </rPh>
    <rPh sb="2" eb="4">
      <t>ヨウシキ</t>
    </rPh>
    <rPh sb="4" eb="5">
      <t>ダイ</t>
    </rPh>
    <rPh sb="5" eb="7">
      <t>イチゴウ</t>
    </rPh>
    <phoneticPr fontId="22"/>
  </si>
  <si>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</si>
  <si>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3"/>
  </si>
  <si>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22"/>
  </si>
  <si>
    <t>指定</t>
  </si>
  <si>
    <t>申請書</t>
    <rPh sb="0" eb="3">
      <t>シンセイショ</t>
    </rPh>
    <phoneticPr fontId="27"/>
  </si>
  <si>
    <t>年</t>
    <rPh sb="0" eb="1">
      <t>ネン</t>
    </rPh>
    <phoneticPr fontId="22"/>
  </si>
  <si>
    <t>月</t>
    <rPh sb="0" eb="1">
      <t>ガツ</t>
    </rPh>
    <phoneticPr fontId="22"/>
  </si>
  <si>
    <t>日</t>
    <rPh sb="0" eb="1">
      <t>ニチ</t>
    </rPh>
    <phoneticPr fontId="22"/>
  </si>
  <si>
    <t>知事　様</t>
    <rPh sb="0" eb="2">
      <t>チジ</t>
    </rPh>
    <rPh sb="3" eb="4">
      <t>サマ</t>
    </rPh>
    <phoneticPr fontId="22"/>
  </si>
  <si>
    <t>所在地</t>
    <rPh sb="0" eb="3">
      <t>ショザイチ</t>
    </rPh>
    <phoneticPr fontId="22"/>
  </si>
  <si>
    <t>申請者</t>
    <rPh sb="0" eb="3">
      <t>シンセイシャ</t>
    </rPh>
    <phoneticPr fontId="27"/>
  </si>
  <si>
    <t>名　称</t>
    <rPh sb="0" eb="1">
      <t>メイ</t>
    </rPh>
    <rPh sb="2" eb="3">
      <t>ショウ</t>
    </rPh>
    <phoneticPr fontId="22"/>
  </si>
  <si>
    <t>代表者</t>
    <rPh sb="0" eb="3">
      <t>ダイヒョウシャ</t>
    </rPh>
    <phoneticPr fontId="22"/>
  </si>
  <si>
    <t>表題の事業所・施設に係る指定/指定の更新/指定の変更を受けたいので、下記のとおり、関係書類を添えて申請します。</t>
    <rPh sb="24" eb="26">
      <t>ヘンコウ</t>
    </rPh>
    <phoneticPr fontId="22"/>
  </si>
  <si>
    <t>法人番号(13桁)</t>
    <rPh sb="0" eb="2">
      <t>ホウジン</t>
    </rPh>
    <rPh sb="2" eb="4">
      <t>バンゴウ</t>
    </rPh>
    <rPh sb="7" eb="8">
      <t>ケタ</t>
    </rPh>
    <phoneticPr fontId="27"/>
  </si>
  <si>
    <t>申請者(設置者)</t>
    <rPh sb="0" eb="3">
      <t>シンセイシャ</t>
    </rPh>
    <rPh sb="4" eb="7">
      <t>セッチシャ</t>
    </rPh>
    <phoneticPr fontId="22"/>
  </si>
  <si>
    <t>フリガナ</t>
    <phoneticPr fontId="22"/>
  </si>
  <si>
    <t>名称</t>
    <rPh sb="0" eb="2">
      <t>メイショウ</t>
    </rPh>
    <phoneticPr fontId="22"/>
  </si>
  <si>
    <t>主たる事務所の所在地</t>
    <rPh sb="0" eb="1">
      <t>シュ</t>
    </rPh>
    <rPh sb="3" eb="5">
      <t>ジム</t>
    </rPh>
    <rPh sb="5" eb="6">
      <t>ショ</t>
    </rPh>
    <rPh sb="7" eb="10">
      <t>ショザイチ</t>
    </rPh>
    <phoneticPr fontId="22"/>
  </si>
  <si>
    <t>(郵便番号</t>
    <rPh sb="1" eb="5">
      <t>ユウビンバンゴウ</t>
    </rPh>
    <phoneticPr fontId="22"/>
  </si>
  <si>
    <t>-</t>
    <phoneticPr fontId="22"/>
  </si>
  <si>
    <t>）</t>
    <phoneticPr fontId="27"/>
  </si>
  <si>
    <t>連絡先</t>
    <rPh sb="0" eb="3">
      <t>レンラクサキ</t>
    </rPh>
    <phoneticPr fontId="22"/>
  </si>
  <si>
    <t>電話番号</t>
  </si>
  <si>
    <t>　　　　　　　　(内線)</t>
    <rPh sb="9" eb="11">
      <t>ナイセン</t>
    </rPh>
    <phoneticPr fontId="22"/>
  </si>
  <si>
    <t>E-mailアドレス</t>
  </si>
  <si>
    <t>法人等の種類</t>
    <rPh sb="0" eb="2">
      <t>ホウジン</t>
    </rPh>
    <rPh sb="2" eb="3">
      <t>ナド</t>
    </rPh>
    <rPh sb="4" eb="6">
      <t>シュルイ</t>
    </rPh>
    <phoneticPr fontId="22"/>
  </si>
  <si>
    <t>代表者の職名・氏名・生年月日</t>
  </si>
  <si>
    <t>職名</t>
    <rPh sb="0" eb="2">
      <t>ショクメイ</t>
    </rPh>
    <phoneticPr fontId="22"/>
  </si>
  <si>
    <t>生年月日</t>
    <rPh sb="0" eb="2">
      <t>セイネン</t>
    </rPh>
    <rPh sb="2" eb="4">
      <t>ガッピ</t>
    </rPh>
    <phoneticPr fontId="22"/>
  </si>
  <si>
    <t>氏名</t>
    <rPh sb="0" eb="2">
      <t>シメイ</t>
    </rPh>
    <phoneticPr fontId="22"/>
  </si>
  <si>
    <t>代表者の住所</t>
    <rPh sb="0" eb="3">
      <t>ダイヒョウシャ</t>
    </rPh>
    <rPh sb="4" eb="6">
      <t>ジュウショ</t>
    </rPh>
    <phoneticPr fontId="22"/>
  </si>
  <si>
    <t>指定を受けようとする事業所・施設の種類</t>
    <rPh sb="0" eb="2">
      <t>シテイ</t>
    </rPh>
    <rPh sb="3" eb="4">
      <t>ウ</t>
    </rPh>
    <rPh sb="10" eb="13">
      <t>ジギョウショ</t>
    </rPh>
    <rPh sb="14" eb="16">
      <t>シセツ</t>
    </rPh>
    <rPh sb="17" eb="19">
      <t>シュルイ</t>
    </rPh>
    <phoneticPr fontId="22"/>
  </si>
  <si>
    <t>事業所(施設)の所在地</t>
    <rPh sb="0" eb="3">
      <t>ジギョウショ</t>
    </rPh>
    <rPh sb="4" eb="6">
      <t>シセツ</t>
    </rPh>
    <phoneticPr fontId="22"/>
  </si>
  <si>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2"/>
  </si>
  <si>
    <t>同一所在地において
行う事業等の種類</t>
    <phoneticPr fontId="22"/>
  </si>
  <si>
    <t>今回の指定(更新・変更)申請をする対象事業等に○</t>
    <rPh sb="0" eb="2">
      <t>コンカイ</t>
    </rPh>
    <rPh sb="3" eb="5">
      <t>シテイ</t>
    </rPh>
    <rPh sb="12" eb="14">
      <t>シンセイ</t>
    </rPh>
    <rPh sb="17" eb="19">
      <t>タイショウ</t>
    </rPh>
    <rPh sb="19" eb="22">
      <t>ジギョウトウ</t>
    </rPh>
    <phoneticPr fontId="22"/>
  </si>
  <si>
    <t>既に指定を受けている事業に○</t>
    <rPh sb="0" eb="1">
      <t>スデ</t>
    </rPh>
    <rPh sb="2" eb="4">
      <t>シテイ</t>
    </rPh>
    <rPh sb="5" eb="6">
      <t>ウ</t>
    </rPh>
    <rPh sb="10" eb="12">
      <t>ジギョウ</t>
    </rPh>
    <phoneticPr fontId="22"/>
  </si>
  <si>
    <t>事業の開始予定年月日</t>
    <rPh sb="0" eb="2">
      <t>ジギョウ</t>
    </rPh>
    <rPh sb="3" eb="7">
      <t>カイシヨテイ</t>
    </rPh>
    <rPh sb="7" eb="10">
      <t>ネンガッピ</t>
    </rPh>
    <phoneticPr fontId="27"/>
  </si>
  <si>
    <t>共生型サービスの指定を申請するものに○</t>
    <rPh sb="0" eb="3">
      <t>キョウセイガタ</t>
    </rPh>
    <rPh sb="8" eb="10">
      <t>シテイ</t>
    </rPh>
    <rPh sb="11" eb="13">
      <t>シンセイ</t>
    </rPh>
    <phoneticPr fontId="22"/>
  </si>
  <si>
    <t>指定障害福祉サービス事業所</t>
    <phoneticPr fontId="27"/>
  </si>
  <si>
    <t>居宅介護</t>
    <rPh sb="0" eb="4">
      <t>キョタクカイゴ</t>
    </rPh>
    <phoneticPr fontId="27"/>
  </si>
  <si>
    <t>重度訪問介護</t>
    <rPh sb="0" eb="6">
      <t>ジュウドホウモンカイゴ</t>
    </rPh>
    <phoneticPr fontId="27"/>
  </si>
  <si>
    <t>同行援護</t>
    <rPh sb="0" eb="4">
      <t>ドウコウエンゴ</t>
    </rPh>
    <phoneticPr fontId="27"/>
  </si>
  <si>
    <t>行動援護</t>
    <rPh sb="0" eb="2">
      <t>コウドウ</t>
    </rPh>
    <rPh sb="2" eb="4">
      <t>エンゴ</t>
    </rPh>
    <phoneticPr fontId="27"/>
  </si>
  <si>
    <t>療養介護</t>
    <rPh sb="0" eb="4">
      <t>リョウヨウカイゴ</t>
    </rPh>
    <phoneticPr fontId="27"/>
  </si>
  <si>
    <t>生活介護</t>
    <rPh sb="0" eb="4">
      <t>セイカツカイゴ</t>
    </rPh>
    <phoneticPr fontId="27"/>
  </si>
  <si>
    <t>短期入所</t>
    <rPh sb="0" eb="4">
      <t>タンキニュウショ</t>
    </rPh>
    <phoneticPr fontId="27"/>
  </si>
  <si>
    <t>重度障害者等包括支援</t>
    <rPh sb="0" eb="2">
      <t>ジュウド</t>
    </rPh>
    <rPh sb="2" eb="5">
      <t>ショウガイシャ</t>
    </rPh>
    <rPh sb="5" eb="6">
      <t>トウ</t>
    </rPh>
    <rPh sb="6" eb="8">
      <t>ホウカツ</t>
    </rPh>
    <rPh sb="8" eb="10">
      <t>シエン</t>
    </rPh>
    <phoneticPr fontId="27"/>
  </si>
  <si>
    <t>自立訓練(機能訓練)</t>
    <rPh sb="0" eb="2">
      <t>ジリツ</t>
    </rPh>
    <rPh sb="2" eb="4">
      <t>クンレン</t>
    </rPh>
    <rPh sb="5" eb="9">
      <t>キノウクンレン</t>
    </rPh>
    <phoneticPr fontId="27"/>
  </si>
  <si>
    <t>自立訓練(生活訓練)</t>
    <rPh sb="0" eb="2">
      <t>ジリツ</t>
    </rPh>
    <rPh sb="2" eb="4">
      <t>クンレン</t>
    </rPh>
    <rPh sb="5" eb="7">
      <t>セイカツ</t>
    </rPh>
    <rPh sb="7" eb="9">
      <t>クンレン</t>
    </rPh>
    <phoneticPr fontId="27"/>
  </si>
  <si>
    <t>就労選択支援</t>
    <rPh sb="0" eb="2">
      <t>シュウロウ</t>
    </rPh>
    <rPh sb="2" eb="4">
      <t>センタク</t>
    </rPh>
    <rPh sb="4" eb="6">
      <t>シエン</t>
    </rPh>
    <phoneticPr fontId="27"/>
  </si>
  <si>
    <t>就労移行支援</t>
    <rPh sb="0" eb="6">
      <t>シュウロウイコウシエン</t>
    </rPh>
    <phoneticPr fontId="27"/>
  </si>
  <si>
    <t>就労継続支援Ａ型</t>
    <rPh sb="0" eb="6">
      <t>シュウロウケイゾクシエン</t>
    </rPh>
    <rPh sb="7" eb="8">
      <t>ガタ</t>
    </rPh>
    <phoneticPr fontId="27"/>
  </si>
  <si>
    <t>就労継続支援Ｂ型</t>
    <rPh sb="0" eb="6">
      <t>シュウロウケイゾクシエン</t>
    </rPh>
    <rPh sb="7" eb="8">
      <t>ガタ</t>
    </rPh>
    <phoneticPr fontId="27"/>
  </si>
  <si>
    <t>就労定着支援</t>
    <rPh sb="0" eb="2">
      <t>シュウロウ</t>
    </rPh>
    <rPh sb="2" eb="6">
      <t>テイチャクシエン</t>
    </rPh>
    <phoneticPr fontId="27"/>
  </si>
  <si>
    <t>自立生活援助</t>
    <rPh sb="0" eb="2">
      <t>ジリツ</t>
    </rPh>
    <rPh sb="2" eb="4">
      <t>セイカツ</t>
    </rPh>
    <rPh sb="4" eb="6">
      <t>エンジョ</t>
    </rPh>
    <phoneticPr fontId="27"/>
  </si>
  <si>
    <t>共同生活援助</t>
    <rPh sb="0" eb="6">
      <t>キョウドウセイカツエンジョ</t>
    </rPh>
    <phoneticPr fontId="27"/>
  </si>
  <si>
    <t>指定障害者支援施設(施設入所支援)</t>
    <rPh sb="0" eb="2">
      <t>シテイ</t>
    </rPh>
    <rPh sb="2" eb="5">
      <t>ショウガイシャ</t>
    </rPh>
    <rPh sb="5" eb="9">
      <t>シエンシセツ</t>
    </rPh>
    <phoneticPr fontId="27"/>
  </si>
  <si>
    <t>指定一般相談支援事業所</t>
    <rPh sb="0" eb="2">
      <t>シテイ</t>
    </rPh>
    <rPh sb="2" eb="4">
      <t>イッパン</t>
    </rPh>
    <rPh sb="4" eb="8">
      <t>ソウダンシエン</t>
    </rPh>
    <rPh sb="8" eb="11">
      <t>ジギョウショ</t>
    </rPh>
    <phoneticPr fontId="27"/>
  </si>
  <si>
    <t>地域移行支援</t>
    <rPh sb="0" eb="4">
      <t>チイキイコウ</t>
    </rPh>
    <rPh sb="4" eb="6">
      <t>シエン</t>
    </rPh>
    <phoneticPr fontId="27"/>
  </si>
  <si>
    <t>地域定着支援</t>
    <rPh sb="0" eb="6">
      <t>チイキテイチャクシエン</t>
    </rPh>
    <phoneticPr fontId="27"/>
  </si>
  <si>
    <t>指定特定相談支援事業所</t>
    <rPh sb="0" eb="2">
      <t>シテイ</t>
    </rPh>
    <rPh sb="2" eb="4">
      <t>トクテイ</t>
    </rPh>
    <rPh sb="4" eb="6">
      <t>ソウダン</t>
    </rPh>
    <rPh sb="6" eb="8">
      <t>シエン</t>
    </rPh>
    <rPh sb="8" eb="11">
      <t>ジギョウショ</t>
    </rPh>
    <phoneticPr fontId="27"/>
  </si>
  <si>
    <t>指定障害児通所支援事業所</t>
    <rPh sb="0" eb="2">
      <t>シテイ</t>
    </rPh>
    <rPh sb="2" eb="5">
      <t>ショウガイジ</t>
    </rPh>
    <rPh sb="5" eb="7">
      <t>ツウショ</t>
    </rPh>
    <rPh sb="7" eb="12">
      <t>シエンジギョウショ</t>
    </rPh>
    <phoneticPr fontId="27"/>
  </si>
  <si>
    <t>児童発達支援</t>
    <rPh sb="0" eb="2">
      <t>ジドウ</t>
    </rPh>
    <rPh sb="2" eb="6">
      <t>ハッタツシエン</t>
    </rPh>
    <phoneticPr fontId="27"/>
  </si>
  <si>
    <t>放課後等デイサービス</t>
    <rPh sb="0" eb="4">
      <t>ホウカゴトウ</t>
    </rPh>
    <phoneticPr fontId="27"/>
  </si>
  <si>
    <t>居宅訪問型児童発達支援</t>
    <rPh sb="0" eb="5">
      <t>キョタクホウモンガタ</t>
    </rPh>
    <rPh sb="5" eb="7">
      <t>ジドウ</t>
    </rPh>
    <rPh sb="7" eb="9">
      <t>ハッタツ</t>
    </rPh>
    <rPh sb="9" eb="11">
      <t>シエン</t>
    </rPh>
    <phoneticPr fontId="27"/>
  </si>
  <si>
    <t>保育所等訪問支援</t>
    <rPh sb="0" eb="3">
      <t>ホイクショ</t>
    </rPh>
    <rPh sb="3" eb="4">
      <t>トウ</t>
    </rPh>
    <rPh sb="4" eb="6">
      <t>ホウモン</t>
    </rPh>
    <rPh sb="6" eb="8">
      <t>シエン</t>
    </rPh>
    <phoneticPr fontId="27"/>
  </si>
  <si>
    <t>指定障害児入所施設</t>
    <rPh sb="0" eb="2">
      <t>シテイ</t>
    </rPh>
    <rPh sb="2" eb="5">
      <t>ショウガイジ</t>
    </rPh>
    <rPh sb="5" eb="7">
      <t>ニュウショ</t>
    </rPh>
    <rPh sb="7" eb="9">
      <t>シセツ</t>
    </rPh>
    <phoneticPr fontId="27"/>
  </si>
  <si>
    <t>指定障害児相談支援事業所</t>
    <rPh sb="0" eb="2">
      <t>シテイ</t>
    </rPh>
    <rPh sb="2" eb="5">
      <t>ショウガイジ</t>
    </rPh>
    <rPh sb="5" eb="7">
      <t>ソウダン</t>
    </rPh>
    <rPh sb="7" eb="9">
      <t>シエン</t>
    </rPh>
    <rPh sb="9" eb="11">
      <t>ジギョウ</t>
    </rPh>
    <rPh sb="11" eb="12">
      <t>ショ</t>
    </rPh>
    <phoneticPr fontId="27"/>
  </si>
  <si>
    <t>【既に指定を受けている場合】事業所番号</t>
    <rPh sb="1" eb="2">
      <t>スデ</t>
    </rPh>
    <rPh sb="3" eb="5">
      <t>シテイ</t>
    </rPh>
    <rPh sb="6" eb="7">
      <t>ウ</t>
    </rPh>
    <rPh sb="11" eb="13">
      <t>バアイ</t>
    </rPh>
    <rPh sb="14" eb="19">
      <t>ジギョウショバンゴウ</t>
    </rPh>
    <phoneticPr fontId="27"/>
  </si>
  <si>
    <t>(備考)</t>
    <rPh sb="1" eb="3">
      <t>ビコウ</t>
    </rPh>
    <phoneticPr fontId="22"/>
  </si>
  <si>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</si>
  <si>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2"/>
  </si>
  <si>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2"/>
  </si>
  <si>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22"/>
  </si>
  <si>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2"/>
  </si>
  <si>
    <t>申請者(指定管理者)</t>
    <rPh sb="0" eb="3">
      <t>シンセイシャ</t>
    </rPh>
    <rPh sb="4" eb="9">
      <t>シテイカンリシャ</t>
    </rPh>
    <phoneticPr fontId="22"/>
  </si>
  <si>
    <t>別紙</t>
    <rPh sb="0" eb="2">
      <t>ベッシ</t>
    </rPh>
    <phoneticPr fontId="4"/>
  </si>
  <si>
    <t>（別紙２）</t>
    <rPh sb="1" eb="3">
      <t>ベッシ</t>
    </rPh>
    <phoneticPr fontId="4"/>
  </si>
  <si>
    <t>（別紙２）役員・管理者名簿の添付</t>
    <rPh sb="1" eb="3">
      <t>ベッシ</t>
    </rPh>
    <rPh sb="5" eb="7">
      <t>ヤクイン</t>
    </rPh>
    <rPh sb="8" eb="11">
      <t>カンリシャ</t>
    </rPh>
    <rPh sb="11" eb="13">
      <t>メイボ</t>
    </rPh>
    <rPh sb="14" eb="16">
      <t>テンプ</t>
    </rPh>
    <phoneticPr fontId="4"/>
  </si>
  <si>
    <t>（別紙１）障害福祉サービス事業等に係る記載事項の添付</t>
    <rPh sb="1" eb="3">
      <t>ベッシ</t>
    </rPh>
    <rPh sb="5" eb="7">
      <t>ショウガイ</t>
    </rPh>
    <rPh sb="7" eb="9">
      <t>フクシ</t>
    </rPh>
    <rPh sb="13" eb="15">
      <t>ジギョウ</t>
    </rPh>
    <rPh sb="15" eb="16">
      <t>トウ</t>
    </rPh>
    <rPh sb="17" eb="18">
      <t>カカ</t>
    </rPh>
    <rPh sb="19" eb="21">
      <t>キサイ</t>
    </rPh>
    <rPh sb="21" eb="23">
      <t>ジコウ</t>
    </rPh>
    <rPh sb="24" eb="26">
      <t>テンプ</t>
    </rPh>
    <phoneticPr fontId="4"/>
  </si>
  <si>
    <t>従業者の勤務の体制及び勤務形態一覧表</t>
    <phoneticPr fontId="4"/>
  </si>
  <si>
    <t>指定障害福祉サービス事業所/指定障害者支援施設</t>
    <phoneticPr fontId="4"/>
  </si>
  <si>
    <t>指定障害福祉サービス事業所/指定障害者支援施設　指定申請書の添付</t>
    <rPh sb="24" eb="26">
      <t>シテイ</t>
    </rPh>
    <rPh sb="26" eb="29">
      <t>シンセイショ</t>
    </rPh>
    <rPh sb="30" eb="32">
      <t>テンプ</t>
    </rPh>
    <phoneticPr fontId="4"/>
  </si>
  <si>
    <t>○</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</si>
  <si>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</si>
  <si>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37"/>
  </si>
  <si>
    <t>療養介護</t>
    <rPh sb="0" eb="2">
      <t>リョウヨウ</t>
    </rPh>
    <rPh sb="2" eb="4">
      <t>カイゴ</t>
    </rPh>
    <phoneticPr fontId="4"/>
  </si>
  <si>
    <t>年</t>
    <rPh sb="0" eb="1">
      <t>ネン</t>
    </rPh>
    <phoneticPr fontId="4"/>
  </si>
  <si>
    <t>月</t>
    <rPh sb="0" eb="1">
      <t>ゲツ</t>
    </rPh>
    <phoneticPr fontId="4"/>
  </si>
  <si>
    <t>事業所名</t>
    <rPh sb="0" eb="3">
      <t>ジギョウショ</t>
    </rPh>
    <rPh sb="3" eb="4">
      <t>メイ</t>
    </rPh>
    <phoneticPr fontId="37"/>
  </si>
  <si>
    <t>(1)記載する期間</t>
    <rPh sb="3" eb="5">
      <t>キサイ</t>
    </rPh>
    <rPh sb="7" eb="9">
      <t>キカン</t>
    </rPh>
    <phoneticPr fontId="4"/>
  </si>
  <si>
    <t>４週</t>
  </si>
  <si>
    <t>※４週を選択してください。</t>
    <rPh sb="2" eb="3">
      <t>シュウ</t>
    </rPh>
    <rPh sb="4" eb="6">
      <t>センタク</t>
    </rPh>
    <phoneticPr fontId="40"/>
  </si>
  <si>
    <t>(2)予定/実績の別</t>
    <rPh sb="3" eb="5">
      <t>ヨテイ</t>
    </rPh>
    <rPh sb="6" eb="8">
      <t>ジッセキ</t>
    </rPh>
    <rPh sb="9" eb="10">
      <t>ベツ</t>
    </rPh>
    <phoneticPr fontId="4"/>
  </si>
  <si>
    <t>予定</t>
  </si>
  <si>
    <t>　５週目の欄は使用しないでください。</t>
    <rPh sb="2" eb="4">
      <t>シュウメ</t>
    </rPh>
    <rPh sb="7" eb="9">
      <t>シヨウ</t>
    </rPh>
    <phoneticPr fontId="4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</si>
  <si>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7"/>
  </si>
  <si>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</si>
  <si>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</si>
  <si>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</si>
  <si>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</si>
  <si>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</si>
  <si>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</si>
  <si>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</si>
  <si>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</si>
  <si>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</si>
  <si>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</si>
  <si>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</si>
  <si>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</si>
  <si>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</si>
  <si>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</si>
  <si>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</si>
  <si>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</si>
  <si>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40"/>
  </si>
  <si>
    <t>管理者</t>
    <rPh sb="0" eb="3">
      <t>カンリシャ</t>
    </rPh>
    <phoneticPr fontId="40"/>
  </si>
  <si>
    <t>A</t>
  </si>
  <si>
    <t>サービス管理責任者</t>
    <rPh sb="4" eb="6">
      <t>カンリ</t>
    </rPh>
    <rPh sb="6" eb="9">
      <t>セキニンシャ</t>
    </rPh>
    <phoneticPr fontId="40"/>
  </si>
  <si>
    <t>B</t>
  </si>
  <si>
    <t>医師</t>
    <rPh sb="0" eb="2">
      <t>イシ</t>
    </rPh>
    <phoneticPr fontId="40"/>
  </si>
  <si>
    <t>C</t>
  </si>
  <si>
    <t>看護職員</t>
    <rPh sb="0" eb="4">
      <t>カンゴショクイン</t>
    </rPh>
    <phoneticPr fontId="40"/>
  </si>
  <si>
    <t>D</t>
  </si>
  <si>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</si>
  <si>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</si>
  <si>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</si>
  <si>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</si>
  <si>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</si>
  <si>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</si>
  <si>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22"/>
  </si>
  <si>
    <t>＜人員に関する基準＞</t>
    <rPh sb="1" eb="3">
      <t>ジンイン</t>
    </rPh>
    <rPh sb="4" eb="5">
      <t>カン</t>
    </rPh>
    <rPh sb="7" eb="9">
      <t>キジュン</t>
    </rPh>
    <phoneticPr fontId="4"/>
  </si>
  <si>
    <t>区分</t>
    <rPh sb="0" eb="2">
      <t>クブン</t>
    </rPh>
    <phoneticPr fontId="22"/>
  </si>
  <si>
    <t>生活支援員</t>
    <rPh sb="0" eb="5">
      <t>セイカツシエンイン</t>
    </rPh>
    <phoneticPr fontId="40"/>
  </si>
  <si>
    <t>必要な配置数</t>
    <rPh sb="0" eb="2">
      <t>ヒツヨウ</t>
    </rPh>
    <rPh sb="3" eb="6">
      <t>ハイチスウ</t>
    </rPh>
    <phoneticPr fontId="22"/>
  </si>
  <si>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</si>
  <si>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</si>
  <si>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22"/>
  </si>
  <si>
    <t>兼務</t>
    <rPh sb="0" eb="2">
      <t>ケンム</t>
    </rPh>
    <phoneticPr fontId="4"/>
  </si>
  <si>
    <t>兼務</t>
    <rPh sb="0" eb="2">
      <t>ケンム</t>
    </rPh>
    <phoneticPr fontId="22"/>
  </si>
  <si>
    <t>常勤</t>
    <rPh sb="0" eb="2">
      <t>ジョウキン</t>
    </rPh>
    <phoneticPr fontId="4"/>
  </si>
  <si>
    <t>非常勤</t>
    <rPh sb="0" eb="3">
      <t>ヒジョウキン</t>
    </rPh>
    <phoneticPr fontId="4"/>
  </si>
  <si>
    <t>常勤換算数</t>
    <rPh sb="0" eb="5">
      <t>ジョウキンカンサンスウ</t>
    </rPh>
    <phoneticPr fontId="4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</si>
  <si>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</si>
  <si>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(1) 「４週」・「暦月」のいずれかを選択してください。</t>
    <rPh sb="7" eb="8">
      <t>シュウ</t>
    </rPh>
    <rPh sb="11" eb="12">
      <t>レキ</t>
    </rPh>
    <rPh sb="12" eb="13">
      <t>ツキ</t>
    </rPh>
    <rPh sb="20" eb="22">
      <t>センタク</t>
    </rPh>
    <phoneticPr fontId="37"/>
  </si>
  <si>
    <t>　(2) 「予定」・「実績」のいずれかを選択してください。</t>
    <rPh sb="6" eb="8">
      <t>ヨテイ</t>
    </rPh>
    <rPh sb="11" eb="13">
      <t>ジッセキ</t>
    </rPh>
    <rPh sb="20" eb="22">
      <t>センタク</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</si>
  <si>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</si>
  <si>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(4) 従業者の職種を入力してください。</t>
    <rPh sb="5" eb="8">
      <t>ジュウギョウシャ</t>
    </rPh>
    <rPh sb="9" eb="11">
      <t>ショクシュ</t>
    </rPh>
    <rPh sb="12" eb="14">
      <t>ニュウリョク</t>
    </rPh>
    <phoneticPr fontId="37"/>
  </si>
  <si>
    <t xml:space="preserve"> 　　 記入の順序は、職種ごとにまとめてください。</t>
    <rPh sb="4" eb="6">
      <t>キニュウ</t>
    </rPh>
    <rPh sb="7" eb="9">
      <t>ジュンジョ</t>
    </rPh>
    <rPh sb="11" eb="13">
      <t>ショクシュ</t>
    </rPh>
    <phoneticPr fontId="3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</si>
  <si>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</si>
  <si>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37"/>
  </si>
  <si>
    <t>区分</t>
    <rPh sb="0" eb="2">
      <t>クブン</t>
    </rPh>
    <phoneticPr fontId="37"/>
  </si>
  <si>
    <t>常勤で専従</t>
    <rPh sb="0" eb="2">
      <t>ジョウキン</t>
    </rPh>
    <rPh sb="3" eb="5">
      <t>センジュウ</t>
    </rPh>
    <phoneticPr fontId="37"/>
  </si>
  <si>
    <t>常勤で兼務</t>
    <rPh sb="0" eb="2">
      <t>ジョウキン</t>
    </rPh>
    <rPh sb="3" eb="5">
      <t>ケンム</t>
    </rPh>
    <phoneticPr fontId="37"/>
  </si>
  <si>
    <t>非常勤で専従</t>
    <rPh sb="0" eb="3">
      <t>ヒジョウキン</t>
    </rPh>
    <rPh sb="4" eb="6">
      <t>センジュウ</t>
    </rPh>
    <phoneticPr fontId="37"/>
  </si>
  <si>
    <t>非常勤で兼務</t>
    <rPh sb="0" eb="3">
      <t>ヒジョウキン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</si>
  <si>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</si>
  <si>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</si>
  <si>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</si>
  <si>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(6) 従業者の保有する資格を入力してください。</t>
    <rPh sb="5" eb="8">
      <t>ジュウギョウシャ</t>
    </rPh>
    <rPh sb="9" eb="11">
      <t>ホユウ</t>
    </rPh>
    <rPh sb="13" eb="15">
      <t>シカク</t>
    </rPh>
    <rPh sb="16" eb="18">
      <t>ニュウリョク</t>
    </rPh>
    <phoneticPr fontId="3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</si>
  <si>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</si>
  <si>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</si>
  <si>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(7) 従業者の氏名を記入してください。</t>
    <rPh sb="5" eb="8">
      <t>ジュウギョウシャ</t>
    </rPh>
    <rPh sb="9" eb="11">
      <t>シメイ</t>
    </rPh>
    <rPh sb="12" eb="14">
      <t>キニュウ</t>
    </rPh>
    <phoneticPr fontId="3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</si>
  <si>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</si>
  <si>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</si>
  <si>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</si>
  <si>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</si>
  <si>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3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</si>
  <si>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</si>
  <si>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</si>
  <si>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</si>
  <si>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</si>
  <si>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その他、特記事項欄としてもご活用ください。</t>
    <rPh sb="6" eb="7">
      <t>タ</t>
    </rPh>
    <rPh sb="8" eb="10">
      <t>トッキ</t>
    </rPh>
    <rPh sb="10" eb="12">
      <t>ジコウ</t>
    </rPh>
    <rPh sb="12" eb="13">
      <t>ラン</t>
    </rPh>
    <rPh sb="18" eb="20">
      <t>カツヨウ</t>
    </rPh>
    <phoneticPr fontId="1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</si>
  <si>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</si>
  <si>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</si>
  <si>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生活介護</t>
    <rPh sb="0" eb="2">
      <t>セイカツ</t>
    </rPh>
    <rPh sb="2" eb="4">
      <t>カイゴ</t>
    </rPh>
    <phoneticPr fontId="4"/>
  </si>
  <si>
    <t>平均障害支援区分</t>
    <rPh sb="0" eb="2">
      <t>ヘイキン</t>
    </rPh>
    <rPh sb="2" eb="4">
      <t>ショウガイ</t>
    </rPh>
    <rPh sb="4" eb="6">
      <t>シエン</t>
    </rPh>
    <rPh sb="6" eb="8">
      <t>クブン</t>
    </rPh>
    <phoneticPr fontId="4"/>
  </si>
  <si>
    <t>利用者延べ数計</t>
    <rPh sb="3" eb="4">
      <t>ノ</t>
    </rPh>
    <rPh sb="6" eb="7">
      <t>ケイ</t>
    </rPh>
    <phoneticPr fontId="4"/>
  </si>
  <si>
    <t>　区分２の延べ利用者数</t>
    <rPh sb="1" eb="3">
      <t>クブン</t>
    </rPh>
    <rPh sb="5" eb="6">
      <t>ノ</t>
    </rPh>
    <rPh sb="7" eb="11">
      <t>リヨウシャスウ</t>
    </rPh>
    <phoneticPr fontId="40"/>
  </si>
  <si>
    <t>　区分３の延べ利用者数</t>
    <rPh sb="1" eb="3">
      <t>クブン</t>
    </rPh>
    <rPh sb="5" eb="6">
      <t>ノ</t>
    </rPh>
    <rPh sb="7" eb="11">
      <t>リヨウシャスウ</t>
    </rPh>
    <phoneticPr fontId="40"/>
  </si>
  <si>
    <t>　区分４の延べ利用者数</t>
    <rPh sb="1" eb="3">
      <t>クブン</t>
    </rPh>
    <rPh sb="5" eb="6">
      <t>ノ</t>
    </rPh>
    <rPh sb="7" eb="11">
      <t>リヨウシャスウ</t>
    </rPh>
    <phoneticPr fontId="40"/>
  </si>
  <si>
    <t>　区分５の延べ利用者数</t>
    <rPh sb="1" eb="3">
      <t>クブン</t>
    </rPh>
    <rPh sb="5" eb="6">
      <t>ノ</t>
    </rPh>
    <rPh sb="7" eb="11">
      <t>リヨウシャスウ</t>
    </rPh>
    <phoneticPr fontId="40"/>
  </si>
  <si>
    <t>　区分６の延べ利用者数</t>
    <rPh sb="1" eb="3">
      <t>クブン</t>
    </rPh>
    <rPh sb="5" eb="6">
      <t>ノ</t>
    </rPh>
    <rPh sb="7" eb="11">
      <t>リヨウシャスウ</t>
    </rPh>
    <phoneticPr fontId="40"/>
  </si>
  <si>
    <t>所要時間５時間未満の利用者数</t>
    <rPh sb="0" eb="2">
      <t>ショヨウ</t>
    </rPh>
    <rPh sb="2" eb="4">
      <t>ジカン</t>
    </rPh>
    <rPh sb="5" eb="7">
      <t>ジカン</t>
    </rPh>
    <rPh sb="7" eb="9">
      <t>ミマン</t>
    </rPh>
    <rPh sb="10" eb="13">
      <t>リヨウシャ</t>
    </rPh>
    <rPh sb="13" eb="14">
      <t>スウ</t>
    </rPh>
    <phoneticPr fontId="40"/>
  </si>
  <si>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40"/>
  </si>
  <si>
    <t>(※)利用者延べ数の内数を記載してください。所要時間は、送迎や障害特性等による配慮事項を含む、個別支援計画に位置付けられた標準的な時間を指します。</t>
    <phoneticPr fontId="40"/>
  </si>
  <si>
    <t>看護職員、理学療法士、作業療法士又は言語聴覚士及び生活支援員</t>
    <rPh sb="0" eb="4">
      <t>カンゴショクイン</t>
    </rPh>
    <phoneticPr fontId="40"/>
  </si>
  <si>
    <t>短期入所・単独型</t>
    <rPh sb="0" eb="2">
      <t>タンキ</t>
    </rPh>
    <rPh sb="2" eb="4">
      <t>ニュウショ</t>
    </rPh>
    <rPh sb="5" eb="7">
      <t>タンドク</t>
    </rPh>
    <rPh sb="7" eb="8">
      <t>ガタ</t>
    </rPh>
    <phoneticPr fontId="4"/>
  </si>
  <si>
    <t>機能訓練</t>
    <rPh sb="0" eb="2">
      <t>キノウ</t>
    </rPh>
    <rPh sb="2" eb="4">
      <t>クンレン</t>
    </rPh>
    <phoneticPr fontId="4"/>
  </si>
  <si>
    <t>理学療法士</t>
    <rPh sb="0" eb="5">
      <t>リガクリョウホウシ</t>
    </rPh>
    <phoneticPr fontId="40"/>
  </si>
  <si>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40"/>
  </si>
  <si>
    <t>生活訓練</t>
    <rPh sb="0" eb="2">
      <t>セイカツ</t>
    </rPh>
    <rPh sb="2" eb="4">
      <t>クンレン</t>
    </rPh>
    <phoneticPr fontId="4"/>
  </si>
  <si>
    <t>地域移行支援員</t>
    <rPh sb="0" eb="4">
      <t>チイキイコウ</t>
    </rPh>
    <rPh sb="4" eb="7">
      <t>シエンイン</t>
    </rPh>
    <phoneticPr fontId="40"/>
  </si>
  <si>
    <t xml:space="preserve"> 宿泊型自立訓練以外の
 利用者</t>
    <rPh sb="1" eb="4">
      <t>シュクハクガタ</t>
    </rPh>
    <rPh sb="4" eb="8">
      <t>ジリツクンレン</t>
    </rPh>
    <rPh sb="8" eb="10">
      <t>イガイ</t>
    </rPh>
    <rPh sb="13" eb="16">
      <t>リヨウシャ</t>
    </rPh>
    <phoneticPr fontId="4"/>
  </si>
  <si>
    <t xml:space="preserve"> 宿泊型自立訓練の利用者</t>
    <rPh sb="1" eb="4">
      <t>シュクハクガタ</t>
    </rPh>
    <rPh sb="4" eb="8">
      <t>ジリツクンレン</t>
    </rPh>
    <rPh sb="9" eb="12">
      <t>リヨウシャ</t>
    </rPh>
    <phoneticPr fontId="4"/>
  </si>
  <si>
    <t xml:space="preserve"> 　　 保有資格を全て記入するのではなく、人員基準・加配加算上、求められる資格等を入力してください。</t>
    <phoneticPr fontId="37"/>
  </si>
  <si>
    <t>就労選択支援</t>
    <rPh sb="0" eb="2">
      <t>シュウロウ</t>
    </rPh>
    <rPh sb="2" eb="4">
      <t>センタク</t>
    </rPh>
    <rPh sb="4" eb="6">
      <t>シエン</t>
    </rPh>
    <phoneticPr fontId="4"/>
  </si>
  <si>
    <t>就労選択支援員</t>
    <rPh sb="0" eb="2">
      <t>シュウロウ</t>
    </rPh>
    <rPh sb="2" eb="4">
      <t>センタク</t>
    </rPh>
    <rPh sb="4" eb="7">
      <t>シエンイン</t>
    </rPh>
    <phoneticPr fontId="40"/>
  </si>
  <si>
    <t>管理者</t>
  </si>
  <si>
    <t>就労選択支援員</t>
  </si>
  <si>
    <t>-</t>
  </si>
  <si>
    <t>就労移行支援</t>
    <rPh sb="0" eb="2">
      <t>シュウロウ</t>
    </rPh>
    <rPh sb="2" eb="4">
      <t>イコウ</t>
    </rPh>
    <rPh sb="4" eb="6">
      <t>シエン</t>
    </rPh>
    <phoneticPr fontId="4"/>
  </si>
  <si>
    <t>　　(3)施設外就労の有無</t>
    <rPh sb="5" eb="7">
      <t>シセツ</t>
    </rPh>
    <rPh sb="7" eb="8">
      <t>ガイ</t>
    </rPh>
    <rPh sb="8" eb="10">
      <t>シュウロウ</t>
    </rPh>
    <rPh sb="11" eb="13">
      <t>ウム</t>
    </rPh>
    <phoneticPr fontId="4"/>
  </si>
  <si>
    <t>無</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</si>
  <si>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7"/>
  </si>
  <si>
    <t>(5)職種</t>
    <rPh sb="3" eb="5">
      <t>ショクシュ</t>
    </rPh>
    <phoneticPr fontId="4"/>
  </si>
  <si>
    <t>(6)勤務形態</t>
    <rPh sb="3" eb="5">
      <t>キンム</t>
    </rPh>
    <rPh sb="5" eb="7">
      <t>ケイタイ</t>
    </rPh>
    <phoneticPr fontId="4"/>
  </si>
  <si>
    <t>(7)資格</t>
    <rPh sb="3" eb="5">
      <t>シカク</t>
    </rPh>
    <phoneticPr fontId="4"/>
  </si>
  <si>
    <t>(8)氏名</t>
    <rPh sb="3" eb="5">
      <t>シメイ</t>
    </rPh>
    <phoneticPr fontId="4"/>
  </si>
  <si>
    <t>(9)</t>
    <phoneticPr fontId="4"/>
  </si>
  <si>
    <t>(10)勤務時間数合計</t>
    <rPh sb="4" eb="6">
      <t>キンム</t>
    </rPh>
    <rPh sb="6" eb="8">
      <t>ジカン</t>
    </rPh>
    <rPh sb="8" eb="9">
      <t>スウ</t>
    </rPh>
    <rPh sb="9" eb="11">
      <t>ゴウケイ</t>
    </rPh>
    <phoneticPr fontId="4"/>
  </si>
  <si>
    <t>(11)週平均の勤務時間数</t>
    <rPh sb="4" eb="7">
      <t>シュウヘイキン</t>
    </rPh>
    <rPh sb="8" eb="10">
      <t>キンム</t>
    </rPh>
    <rPh sb="10" eb="12">
      <t>ジカン</t>
    </rPh>
    <rPh sb="12" eb="13">
      <t>スウ</t>
    </rPh>
    <phoneticPr fontId="4"/>
  </si>
  <si>
    <t>(12)兼務状況
（兼務先／兼務する職務の内容）等</t>
    <phoneticPr fontId="4"/>
  </si>
  <si>
    <t>就労支援員</t>
    <rPh sb="0" eb="5">
      <t>シュウロウシエンイン</t>
    </rPh>
    <phoneticPr fontId="40"/>
  </si>
  <si>
    <t>職業指導員</t>
    <rPh sb="0" eb="4">
      <t>ショクギョウシドウ</t>
    </rPh>
    <rPh sb="4" eb="5">
      <t>イン</t>
    </rPh>
    <phoneticPr fontId="40"/>
  </si>
  <si>
    <t>職業指導員及び生活支援員</t>
    <rPh sb="0" eb="2">
      <t>ショクギョウ</t>
    </rPh>
    <rPh sb="2" eb="4">
      <t>シドウ</t>
    </rPh>
    <rPh sb="4" eb="5">
      <t>イン</t>
    </rPh>
    <rPh sb="5" eb="6">
      <t>オヨ</t>
    </rPh>
    <rPh sb="7" eb="9">
      <t>セイカツ</t>
    </rPh>
    <rPh sb="9" eb="11">
      <t>シエン</t>
    </rPh>
    <rPh sb="11" eb="12">
      <t>イン</t>
    </rPh>
    <phoneticPr fontId="40"/>
  </si>
  <si>
    <t>就労支援員</t>
  </si>
  <si>
    <t>サービス管理責任者</t>
  </si>
  <si>
    <t>職業指導員</t>
  </si>
  <si>
    <t>生活支援員</t>
  </si>
  <si>
    <t>　(3) 施設外就労について「有」「無」のいずれかを選択してください。</t>
    <rPh sb="5" eb="10">
      <t>シセツガイシュウロウ</t>
    </rPh>
    <rPh sb="15" eb="16">
      <t>ア</t>
    </rPh>
    <rPh sb="18" eb="19">
      <t>ナ</t>
    </rPh>
    <rPh sb="26" eb="28">
      <t>センタク</t>
    </rPh>
    <phoneticPr fontId="37"/>
  </si>
  <si>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</si>
  <si>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(5) 従業者の職種を入力してください。</t>
    <rPh sb="5" eb="8">
      <t>ジュウギョウシャ</t>
    </rPh>
    <rPh sb="9" eb="11">
      <t>ショクシュ</t>
    </rPh>
    <rPh sb="12" eb="14">
      <t>ニュウリョク</t>
    </rPh>
    <phoneticPr fontId="37"/>
  </si>
  <si>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</si>
  <si>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　(7) 従業者の保有する資格を入力してください。</t>
    <rPh sb="5" eb="8">
      <t>ジュウギョウシャ</t>
    </rPh>
    <rPh sb="9" eb="11">
      <t>ホユウ</t>
    </rPh>
    <rPh sb="13" eb="15">
      <t>シカク</t>
    </rPh>
    <rPh sb="16" eb="18">
      <t>ニュウリョク</t>
    </rPh>
    <phoneticPr fontId="37"/>
  </si>
  <si>
    <t>　(8) 従業者の氏名を記入してください。</t>
    <rPh sb="5" eb="8">
      <t>ジュウギョウシャ</t>
    </rPh>
    <rPh sb="9" eb="11">
      <t>シメイ</t>
    </rPh>
    <rPh sb="12" eb="14">
      <t>キニュウ</t>
    </rPh>
    <phoneticPr fontId="37"/>
  </si>
  <si>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7"/>
  </si>
  <si>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37"/>
  </si>
  <si>
    <t>　　　 同一事業所内の兼務についても兼務する職務の内容を記入してください。その他、特記事項欄としてもご活用ください。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</si>
  <si>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4"/>
  </si>
  <si>
    <t xml:space="preserve"> ・必要項目を満たしていれば、各事業所で使用するシフト表等をもって代替書類として差し支えありません。</t>
    <phoneticPr fontId="4"/>
  </si>
  <si>
    <t>認定指定就労移行支援</t>
    <rPh sb="0" eb="2">
      <t>ニンテイ</t>
    </rPh>
    <rPh sb="2" eb="4">
      <t>シテイ</t>
    </rPh>
    <rPh sb="4" eb="6">
      <t>シュウロウ</t>
    </rPh>
    <rPh sb="6" eb="8">
      <t>イコウ</t>
    </rPh>
    <rPh sb="8" eb="10">
      <t>シエン</t>
    </rPh>
    <phoneticPr fontId="4"/>
  </si>
  <si>
    <t>生活支援員</t>
    <rPh sb="0" eb="2">
      <t>セイカツ</t>
    </rPh>
    <rPh sb="2" eb="5">
      <t>シエンイン</t>
    </rPh>
    <phoneticPr fontId="40"/>
  </si>
  <si>
    <t>　(11) 従業者ごとに、合計勤務時間数を入力してください。</t>
    <rPh sb="6" eb="9">
      <t>ジュウギョウシャ</t>
    </rPh>
    <rPh sb="13" eb="15">
      <t>ゴウケイ</t>
    </rPh>
    <rPh sb="15" eb="17">
      <t>キンム</t>
    </rPh>
    <rPh sb="17" eb="20">
      <t>ジカンスウ</t>
    </rPh>
    <rPh sb="21" eb="23">
      <t>ニュウリョク</t>
    </rPh>
    <phoneticPr fontId="37"/>
  </si>
  <si>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7"/>
  </si>
  <si>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7"/>
  </si>
  <si>
    <t>就労継続支援Ａ型・Ｂ型</t>
    <rPh sb="0" eb="2">
      <t>シュウロウ</t>
    </rPh>
    <rPh sb="2" eb="4">
      <t>ケイゾク</t>
    </rPh>
    <rPh sb="4" eb="6">
      <t>シエン</t>
    </rPh>
    <rPh sb="7" eb="8">
      <t>ガタ</t>
    </rPh>
    <rPh sb="10" eb="11">
      <t>ガタ</t>
    </rPh>
    <phoneticPr fontId="4"/>
  </si>
  <si>
    <t>無</t>
    <phoneticPr fontId="48"/>
  </si>
  <si>
    <t>就労定着支援</t>
    <rPh sb="0" eb="2">
      <t>シュウロウ</t>
    </rPh>
    <rPh sb="2" eb="4">
      <t>テイチャク</t>
    </rPh>
    <rPh sb="4" eb="6">
      <t>シエン</t>
    </rPh>
    <phoneticPr fontId="4"/>
  </si>
  <si>
    <t>就労定着支援員</t>
    <rPh sb="0" eb="2">
      <t>シュウロウ</t>
    </rPh>
    <rPh sb="2" eb="7">
      <t>テイチャクシエンイン</t>
    </rPh>
    <phoneticPr fontId="40"/>
  </si>
  <si>
    <t>就労定着支援員</t>
    <rPh sb="0" eb="4">
      <t>シュウロウテイチャク</t>
    </rPh>
    <rPh sb="4" eb="7">
      <t>シエンイン</t>
    </rPh>
    <phoneticPr fontId="40"/>
  </si>
  <si>
    <t>就労定着支援員</t>
  </si>
  <si>
    <t>障害者支援施設</t>
    <rPh sb="0" eb="3">
      <t>ショウガイシャ</t>
    </rPh>
    <rPh sb="3" eb="5">
      <t>シエン</t>
    </rPh>
    <rPh sb="5" eb="7">
      <t>シセツ</t>
    </rPh>
    <phoneticPr fontId="4"/>
  </si>
  <si>
    <t>E</t>
    <phoneticPr fontId="40"/>
  </si>
  <si>
    <t>＜実施する昼間サービス＞※実施するものに「○」を選択してください。</t>
    <rPh sb="1" eb="3">
      <t>ジッシ</t>
    </rPh>
    <rPh sb="5" eb="7">
      <t>チュウカン</t>
    </rPh>
    <rPh sb="13" eb="15">
      <t>ジッシ</t>
    </rPh>
    <rPh sb="24" eb="26">
      <t>センタク</t>
    </rPh>
    <phoneticPr fontId="4"/>
  </si>
  <si>
    <t>サービス類型</t>
    <rPh sb="4" eb="6">
      <t>ルイケイ</t>
    </rPh>
    <phoneticPr fontId="40"/>
  </si>
  <si>
    <t>生活介護</t>
    <rPh sb="0" eb="4">
      <t>セイカツカイゴ</t>
    </rPh>
    <phoneticPr fontId="40"/>
  </si>
  <si>
    <t>自立訓練（機能訓練）</t>
    <phoneticPr fontId="40"/>
  </si>
  <si>
    <t>自立訓練（生活訓練）</t>
    <rPh sb="5" eb="7">
      <t>セイカツ</t>
    </rPh>
    <phoneticPr fontId="40"/>
  </si>
  <si>
    <t>就労移行支援</t>
    <rPh sb="0" eb="2">
      <t>シュウロウ</t>
    </rPh>
    <rPh sb="2" eb="4">
      <t>イコウ</t>
    </rPh>
    <rPh sb="4" eb="6">
      <t>シエン</t>
    </rPh>
    <phoneticPr fontId="40"/>
  </si>
  <si>
    <t>就労継続支援B型</t>
    <rPh sb="0" eb="4">
      <t>シュウロウケイゾク</t>
    </rPh>
    <rPh sb="4" eb="6">
      <t>シエン</t>
    </rPh>
    <rPh sb="7" eb="8">
      <t>ガタ</t>
    </rPh>
    <phoneticPr fontId="40"/>
  </si>
  <si>
    <t>実施の有無</t>
    <rPh sb="0" eb="2">
      <t>ジッシ</t>
    </rPh>
    <rPh sb="3" eb="5">
      <t>ウム</t>
    </rPh>
    <phoneticPr fontId="40"/>
  </si>
  <si>
    <t>当該サービスを利用する利用者の数</t>
    <rPh sb="0" eb="2">
      <t>トウガイ</t>
    </rPh>
    <rPh sb="7" eb="9">
      <t>リヨウ</t>
    </rPh>
    <rPh sb="11" eb="14">
      <t>リヨウシャ</t>
    </rPh>
    <rPh sb="15" eb="16">
      <t>カズ</t>
    </rPh>
    <phoneticPr fontId="40"/>
  </si>
  <si>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4"/>
  </si>
  <si>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40"/>
  </si>
  <si>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40"/>
  </si>
  <si>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40"/>
  </si>
  <si>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40"/>
  </si>
  <si>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40"/>
  </si>
  <si>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40"/>
  </si>
  <si>
    <t>職種①</t>
    <rPh sb="0" eb="2">
      <t>ショクシュ</t>
    </rPh>
    <phoneticPr fontId="40"/>
  </si>
  <si>
    <t>職種②</t>
    <rPh sb="0" eb="2">
      <t>ショクシュ</t>
    </rPh>
    <phoneticPr fontId="40"/>
  </si>
  <si>
    <t>職種③</t>
    <rPh sb="0" eb="2">
      <t>ショクシュ</t>
    </rPh>
    <phoneticPr fontId="40"/>
  </si>
  <si>
    <t>職種④</t>
    <rPh sb="0" eb="2">
      <t>ショクシュ</t>
    </rPh>
    <phoneticPr fontId="40"/>
  </si>
  <si>
    <t>職種⑤</t>
    <rPh sb="0" eb="2">
      <t>ショクシュ</t>
    </rPh>
    <phoneticPr fontId="40"/>
  </si>
  <si>
    <t>職種⑥</t>
    <rPh sb="0" eb="2">
      <t>ショクシュ</t>
    </rPh>
    <phoneticPr fontId="40"/>
  </si>
  <si>
    <t>職種⑦</t>
    <rPh sb="0" eb="2">
      <t>ショクシュ</t>
    </rPh>
    <phoneticPr fontId="40"/>
  </si>
  <si>
    <t>職種⑧</t>
    <rPh sb="0" eb="2">
      <t>ショクシュ</t>
    </rPh>
    <phoneticPr fontId="40"/>
  </si>
  <si>
    <t>職種⑨</t>
    <phoneticPr fontId="40"/>
  </si>
  <si>
    <t>職種⑩</t>
    <phoneticPr fontId="40"/>
  </si>
  <si>
    <t>作業療法士</t>
    <rPh sb="0" eb="5">
      <t>サギョウリョウホウシ</t>
    </rPh>
    <phoneticPr fontId="40"/>
  </si>
  <si>
    <t>言語聴覚士</t>
    <rPh sb="0" eb="2">
      <t>ゲンゴ</t>
    </rPh>
    <rPh sb="2" eb="5">
      <t>チョウカクシ</t>
    </rPh>
    <phoneticPr fontId="40"/>
  </si>
  <si>
    <t>短期入所・単独型</t>
    <rPh sb="0" eb="2">
      <t>タンキ</t>
    </rPh>
    <rPh sb="2" eb="4">
      <t>ニュウショ</t>
    </rPh>
    <rPh sb="5" eb="8">
      <t>タンドクガタ</t>
    </rPh>
    <phoneticPr fontId="4"/>
  </si>
  <si>
    <t>就労支援員</t>
    <rPh sb="0" eb="2">
      <t>シュウロウ</t>
    </rPh>
    <rPh sb="2" eb="5">
      <t>シエンイン</t>
    </rPh>
    <phoneticPr fontId="40"/>
  </si>
  <si>
    <t>職業指導員</t>
    <rPh sb="0" eb="2">
      <t>ショクギョウ</t>
    </rPh>
    <rPh sb="2" eb="4">
      <t>シドウ</t>
    </rPh>
    <rPh sb="4" eb="5">
      <t>イン</t>
    </rPh>
    <phoneticPr fontId="40"/>
  </si>
  <si>
    <t>就労選択支援</t>
    <rPh sb="0" eb="2">
      <t>シュウロウ</t>
    </rPh>
    <rPh sb="2" eb="4">
      <t>センタク</t>
    </rPh>
    <rPh sb="4" eb="6">
      <t>シエン</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</si>
</sst>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9" formatCode="[$-409]d;@"/>
    <numFmt numFmtId="180" formatCode="aaa"/>
    <numFmt numFmtId="181" formatCode="0.0_ "/>
    <numFmt numFmtId="182" formatCode="[$-409]d&quot;月&quot;"/>
    <numFmt numFmtId="183" formatCode="0.0"/>
  </numFmts>
  <fonts count="51">
    <font>
      <sz val="11"/>
      <name val="ＭＳ Ｐゴシック"/>
      <family val="3"/>
      <charset val="128"/>
    </font>
    <font>
      <sz val="11"/>
      <name val="ＭＳ Ｐゴシック"/>
      <family val="3"/>
      <charset val="128"/>
    </font>
    <font>
      <u/>
      <sz val="11"/>
      <color indexed="36"/>
      <name val="ＭＳ Ｐゴシック"/>
      <family val="3"/>
      <charset val="128"/>
    </font>
    <font>
      <b/>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1"/>
      <name val="ＭＳ Ｐゴシック"/>
      <family val="3"/>
      <charset val="128"/>
    </font>
    <font>
      <sz val="14"/>
      <name val="ＭＳ ゴシック"/>
      <family val="3"/>
      <charset val="128"/>
    </font>
    <font>
      <sz val="11"/>
      <name val="ＭＳ ゴシック"/>
      <family val="3"/>
      <charset val="128"/>
    </font>
    <font>
      <b/>
      <sz val="14"/>
      <name val="ＭＳ ゴシック"/>
      <family val="3"/>
      <charset val="128"/>
    </font>
    <font>
      <sz val="8"/>
      <name val="ＭＳ ゴシック"/>
      <family val="3"/>
      <charset val="128"/>
    </font>
    <font>
      <sz val="10"/>
      <name val="ＭＳ ゴシック"/>
      <family val="3"/>
      <charset val="128"/>
    </font>
    <font>
      <sz val="9"/>
      <name val="ＭＳ Ｐ明朝"/>
      <family val="1"/>
      <charset val="128"/>
    </font>
    <font>
      <sz val="9"/>
      <name val="ＭＳ ゴシック"/>
      <family val="3"/>
      <charset val="128"/>
    </font>
    <font>
      <sz val="9"/>
      <name val="HG創英角ﾎﾟｯﾌﾟ体"/>
      <family val="3"/>
      <charset val="128"/>
    </font>
    <font>
      <b/>
      <sz val="10"/>
      <name val="ＭＳ Ｐゴシック"/>
      <family val="3"/>
      <charset val="128"/>
    </font>
    <font>
      <i/>
      <sz val="11"/>
      <name val="ＭＳ 明朝"/>
      <family val="1"/>
      <charset val="128"/>
    </font>
    <font>
      <sz val="12"/>
      <name val="ＭＳ ゴシック"/>
      <family val="3"/>
      <charset val="128"/>
    </font>
    <font>
      <sz val="16"/>
      <name val="ＭＳ ゴシック"/>
      <family val="3"/>
      <charset val="128"/>
    </font>
    <font>
      <sz val="6"/>
      <name val="ＭＳ ゴシック"/>
      <family val="3"/>
      <charset val="128"/>
    </font>
    <font>
      <sz val="18"/>
      <color theme="3"/>
      <name val="ＭＳ Ｐゴシック"/>
      <family val="2"/>
      <charset val="128"/>
      <scheme val="major"/>
    </font>
    <font>
      <sz val="12"/>
      <name val="ＭＳ Ｐゴシック"/>
      <family val="3"/>
      <charset val="128"/>
    </font>
    <font>
      <sz val="10"/>
      <color theme="1"/>
      <name val="ＭＳ ゴシック"/>
      <family val="3"/>
      <charset val="128"/>
    </font>
    <font>
      <sz val="11"/>
      <color theme="2" tint="-0.249977111117893"/>
      <name val="ＭＳ Ｐゴシック"/>
      <family val="3"/>
      <charset val="128"/>
    </font>
    <font>
      <sz val="6"/>
      <name val="ＭＳ Ｐ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ＭＳ Ｐゴシック"/>
      <family val="2"/>
      <charset val="128"/>
      <scheme val="minor"/>
    </font>
    <font>
      <sz val="11"/>
      <color rgb="FF000000"/>
      <name val="ＭＳ Ｐゴシック"/>
      <family val="2"/>
      <charset val="128"/>
      <scheme val="minor"/>
    </font>
    <font>
      <b/>
      <sz val="9"/>
      <color indexed="81"/>
      <name val="MS P ゴシック"/>
      <family val="3"/>
      <charset val="128"/>
    </font>
    <font>
      <b/>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10"/>
      <color rgb="FFFF0000"/>
      <name val="ＭＳ ゴシック"/>
      <family val="3"/>
      <charset val="128"/>
    </font>
    <font>
      <sz val="6"/>
      <name val="游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7"/>
      <name val="ＭＳ ゴシック"/>
      <family val="3"/>
      <charset val="128"/>
    </font>
    <font>
      <sz val="6"/>
      <name val="ＭＳ Ｐゴシック"/>
      <family val="3"/>
      <charset val="128"/>
      <scheme val="minor"/>
    </font>
    <font>
      <sz val="10"/>
      <color rgb="FFFF0000"/>
      <name val="BIZ UDPゴシック"/>
      <family val="3"/>
      <charset val="128"/>
    </font>
    <font>
      <sz val="11"/>
      <name val="ＭＳ Ｐゴシック"/>
      <family val="3"/>
      <charset val="128"/>
      <scheme val="minor"/>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71">
    <border>
      <left/>
      <right/>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thin">
        <color indexed="64"/>
      </left>
      <right style="thick">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ck">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ck">
        <color indexed="64"/>
      </top>
      <bottom style="dotted">
        <color indexed="64"/>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ck">
        <color indexed="64"/>
      </right>
      <top style="thick">
        <color indexed="64"/>
      </top>
      <bottom style="dashed">
        <color indexed="64"/>
      </bottom>
      <diagonal/>
    </border>
    <border>
      <left style="thin">
        <color indexed="64"/>
      </left>
      <right style="thin">
        <color indexed="64"/>
      </right>
      <top style="dotted">
        <color indexed="64"/>
      </top>
      <bottom style="thin">
        <color indexed="64"/>
      </bottom>
      <diagonal/>
    </border>
    <border>
      <left/>
      <right style="thick">
        <color indexed="64"/>
      </right>
      <top style="dashed">
        <color indexed="64"/>
      </top>
      <bottom style="thin">
        <color indexed="64"/>
      </bottom>
      <diagonal/>
    </border>
    <border>
      <left style="thick">
        <color indexed="64"/>
      </left>
      <right style="thin">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2">
    <xf numFmtId="0" fontId="0" fillId="0" borderId="0"/>
    <xf numFmtId="0" fontId="9" fillId="0" borderId="0"/>
    <xf numFmtId="0" fontId="9" fillId="0" borderId="0">
      <alignment vertical="center"/>
    </xf>
    <xf numFmtId="0" fontId="9" fillId="0" borderId="0"/>
    <xf numFmtId="0" fontId="9" fillId="0" borderId="0"/>
    <xf numFmtId="0" fontId="9" fillId="0" borderId="0"/>
    <xf numFmtId="0" fontId="24" fillId="0" borderId="0" applyBorder="0"/>
    <xf numFmtId="0" fontId="25" fillId="0" borderId="0">
      <alignment vertical="center"/>
    </xf>
    <xf numFmtId="0" fontId="31" fillId="0" borderId="0">
      <alignment vertical="center"/>
    </xf>
    <xf numFmtId="0" fontId="1" fillId="0" borderId="0">
      <alignment vertical="center"/>
    </xf>
    <xf numFmtId="0" fontId="35" fillId="0" borderId="0">
      <alignment vertical="center"/>
    </xf>
    <xf numFmtId="0" fontId="1" fillId="0" borderId="0"/>
  </cellStyleXfs>
  <cellXfs count="520">
    <xf numFmtId="0" fontId="0" fillId="0" borderId="0" xfId="0"/>
    <xf numFmtId="0" fontId="0" fillId="0" borderId="3" xfId="0" applyBorder="1" applyAlignment="1">
      <alignment vertical="center"/>
    </xf>
    <xf numFmtId="0" fontId="10" fillId="0" borderId="0" xfId="0" applyFont="1"/>
    <xf numFmtId="0" fontId="11" fillId="0" borderId="0" xfId="0" applyFont="1"/>
    <xf numFmtId="0" fontId="11" fillId="0" borderId="0" xfId="0" applyFont="1" applyAlignment="1">
      <alignment horizontal="center"/>
    </xf>
    <xf numFmtId="0" fontId="11" fillId="0" borderId="7" xfId="0" applyFont="1" applyBorder="1" applyAlignment="1">
      <alignment horizontal="center" vertical="center"/>
    </xf>
    <xf numFmtId="0" fontId="11" fillId="0" borderId="7" xfId="0" applyFont="1" applyBorder="1"/>
    <xf numFmtId="0" fontId="13" fillId="0" borderId="0" xfId="0" applyFont="1"/>
    <xf numFmtId="0" fontId="14" fillId="0" borderId="0" xfId="0" applyFont="1"/>
    <xf numFmtId="0" fontId="0" fillId="0" borderId="4" xfId="0" applyBorder="1" applyAlignment="1">
      <alignment vertical="center"/>
    </xf>
    <xf numFmtId="0" fontId="6" fillId="0" borderId="0" xfId="3" applyFont="1" applyAlignment="1">
      <alignment horizontal="left" vertical="center"/>
    </xf>
    <xf numFmtId="0" fontId="9" fillId="0" borderId="0" xfId="3" applyAlignment="1">
      <alignment horizontal="center" vertical="center"/>
    </xf>
    <xf numFmtId="0" fontId="9" fillId="0" borderId="0" xfId="3" applyAlignment="1">
      <alignment vertical="center"/>
    </xf>
    <xf numFmtId="0" fontId="5" fillId="0" borderId="0" xfId="3" applyFont="1" applyAlignment="1">
      <alignment vertical="center" wrapText="1"/>
    </xf>
    <xf numFmtId="0" fontId="5" fillId="0" borderId="0" xfId="3" applyFont="1" applyAlignment="1">
      <alignment vertical="top"/>
    </xf>
    <xf numFmtId="0" fontId="9" fillId="0" borderId="0" xfId="3"/>
    <xf numFmtId="0" fontId="9" fillId="0" borderId="8" xfId="3" applyBorder="1" applyAlignment="1">
      <alignment horizontal="center" vertical="center" wrapText="1"/>
    </xf>
    <xf numFmtId="0" fontId="7" fillId="0" borderId="0" xfId="3" applyFont="1" applyAlignment="1">
      <alignment horizontal="center" vertical="center"/>
    </xf>
    <xf numFmtId="0" fontId="7" fillId="0" borderId="1" xfId="3" applyFont="1" applyBorder="1" applyAlignment="1">
      <alignment horizontal="left" vertical="top"/>
    </xf>
    <xf numFmtId="0" fontId="7" fillId="0" borderId="9" xfId="3" applyFont="1" applyBorder="1" applyAlignment="1">
      <alignment horizontal="left" vertical="top"/>
    </xf>
    <xf numFmtId="0" fontId="7" fillId="0" borderId="2" xfId="3" applyFont="1" applyBorder="1" applyAlignment="1">
      <alignment horizontal="left" vertical="top"/>
    </xf>
    <xf numFmtId="0" fontId="9" fillId="0" borderId="10" xfId="3" applyBorder="1" applyAlignment="1">
      <alignment horizontal="center" vertical="center" wrapText="1"/>
    </xf>
    <xf numFmtId="0" fontId="9" fillId="0" borderId="11" xfId="3" applyBorder="1" applyAlignment="1">
      <alignment horizontal="center" vertical="center" wrapText="1"/>
    </xf>
    <xf numFmtId="0" fontId="16" fillId="0" borderId="9" xfId="0" applyFont="1" applyBorder="1" applyAlignment="1">
      <alignment horizontal="left" vertical="top" wrapText="1"/>
    </xf>
    <xf numFmtId="0" fontId="16" fillId="0" borderId="0" xfId="0" applyFont="1" applyAlignment="1">
      <alignment horizontal="left" vertical="top" wrapText="1"/>
    </xf>
    <xf numFmtId="49" fontId="13" fillId="0" borderId="0" xfId="5" applyNumberFormat="1" applyFont="1" applyAlignment="1">
      <alignment horizontal="center" vertical="top"/>
    </xf>
    <xf numFmtId="0" fontId="18" fillId="0" borderId="0" xfId="0" applyFont="1" applyAlignment="1">
      <alignment horizontal="center" vertical="center"/>
    </xf>
    <xf numFmtId="49" fontId="14" fillId="0" borderId="0" xfId="5" applyNumberFormat="1" applyFont="1" applyAlignment="1">
      <alignment vertical="top"/>
    </xf>
    <xf numFmtId="57" fontId="19" fillId="0" borderId="7" xfId="0" applyNumberFormat="1" applyFont="1" applyBorder="1"/>
    <xf numFmtId="0" fontId="19" fillId="0" borderId="7" xfId="0" applyFont="1" applyBorder="1"/>
    <xf numFmtId="0" fontId="5" fillId="0" borderId="0" xfId="0" applyFont="1" applyAlignment="1">
      <alignment vertical="top" wrapText="1"/>
    </xf>
    <xf numFmtId="0" fontId="3" fillId="0" borderId="0" xfId="0" applyFont="1"/>
    <xf numFmtId="0" fontId="16" fillId="0" borderId="10" xfId="0" applyFont="1" applyBorder="1" applyAlignment="1">
      <alignment horizontal="left" vertical="top" wrapText="1"/>
    </xf>
    <xf numFmtId="0" fontId="0" fillId="0" borderId="12" xfId="0" applyBorder="1" applyAlignment="1">
      <alignment vertical="center"/>
    </xf>
    <xf numFmtId="0" fontId="0" fillId="0" borderId="13" xfId="0" applyBorder="1" applyAlignment="1">
      <alignment vertical="center"/>
    </xf>
    <xf numFmtId="0" fontId="16" fillId="0" borderId="14" xfId="0" applyFont="1" applyBorder="1" applyAlignment="1">
      <alignment horizontal="left" vertical="top" wrapText="1"/>
    </xf>
    <xf numFmtId="0" fontId="0" fillId="0" borderId="15" xfId="0" applyBorder="1"/>
    <xf numFmtId="0" fontId="0" fillId="0" borderId="13" xfId="0" applyBorder="1"/>
    <xf numFmtId="0" fontId="0" fillId="0" borderId="16" xfId="0" applyBorder="1"/>
    <xf numFmtId="0" fontId="0" fillId="0" borderId="3" xfId="0" applyBorder="1"/>
    <xf numFmtId="0" fontId="16" fillId="0" borderId="0" xfId="0" applyFont="1" applyAlignment="1">
      <alignment vertical="center"/>
    </xf>
    <xf numFmtId="0" fontId="5" fillId="0" borderId="0" xfId="0" applyFont="1" applyAlignment="1">
      <alignment vertical="top"/>
    </xf>
    <xf numFmtId="0" fontId="7" fillId="0" borderId="17" xfId="3" applyFont="1" applyBorder="1" applyAlignment="1">
      <alignment horizontal="left" vertical="top"/>
    </xf>
    <xf numFmtId="0" fontId="16" fillId="0" borderId="18" xfId="0"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20" fillId="0" borderId="0" xfId="0" applyFont="1" applyAlignment="1">
      <alignment vertical="center"/>
    </xf>
    <xf numFmtId="0" fontId="11" fillId="0" borderId="7" xfId="0" applyFont="1" applyBorder="1" applyAlignment="1">
      <alignment horizontal="center"/>
    </xf>
    <xf numFmtId="0" fontId="20" fillId="0" borderId="7" xfId="0" applyFont="1" applyBorder="1" applyAlignment="1">
      <alignment horizontal="left" vertical="center" wrapText="1"/>
    </xf>
    <xf numFmtId="0" fontId="7" fillId="0" borderId="26" xfId="3" applyFont="1" applyBorder="1" applyAlignment="1">
      <alignment horizontal="center" vertical="center" wrapText="1"/>
    </xf>
    <xf numFmtId="0" fontId="10" fillId="0" borderId="27" xfId="0" applyFont="1" applyBorder="1"/>
    <xf numFmtId="0" fontId="9" fillId="0" borderId="27" xfId="3" applyBorder="1" applyAlignment="1">
      <alignment horizontal="center" vertical="center"/>
    </xf>
    <xf numFmtId="0" fontId="6" fillId="0" borderId="27" xfId="3" applyFont="1" applyBorder="1" applyAlignment="1">
      <alignment horizontal="left" vertical="center"/>
    </xf>
    <xf numFmtId="0" fontId="21" fillId="0" borderId="0" xfId="0" applyFont="1" applyAlignment="1">
      <alignment vertical="center"/>
    </xf>
    <xf numFmtId="49" fontId="14" fillId="0" borderId="0" xfId="7" applyNumberFormat="1" applyFont="1">
      <alignment vertical="center"/>
    </xf>
    <xf numFmtId="49" fontId="1" fillId="0" borderId="0" xfId="7" applyNumberFormat="1" applyFont="1">
      <alignment vertical="center"/>
    </xf>
    <xf numFmtId="49" fontId="1" fillId="0" borderId="0" xfId="7" applyNumberFormat="1" applyFont="1" applyAlignment="1">
      <alignment horizontal="center" vertical="center" shrinkToFit="1"/>
    </xf>
    <xf numFmtId="49" fontId="28" fillId="0" borderId="0" xfId="7" applyNumberFormat="1" applyFont="1">
      <alignment vertical="center"/>
    </xf>
    <xf numFmtId="49" fontId="1" fillId="0" borderId="0" xfId="7" applyNumberFormat="1" applyFont="1" applyAlignment="1">
      <alignment vertical="center" shrinkToFit="1"/>
    </xf>
    <xf numFmtId="49" fontId="11" fillId="0" borderId="0" xfId="7" applyNumberFormat="1" applyFont="1">
      <alignment vertical="center"/>
    </xf>
    <xf numFmtId="49" fontId="6" fillId="0" borderId="0" xfId="7" applyNumberFormat="1" applyFont="1">
      <alignment vertical="center"/>
    </xf>
    <xf numFmtId="49" fontId="29" fillId="0" borderId="0" xfId="7" applyNumberFormat="1" applyFont="1">
      <alignment vertical="center"/>
    </xf>
    <xf numFmtId="49" fontId="7" fillId="0" borderId="0" xfId="7" applyNumberFormat="1" applyFont="1">
      <alignment vertical="center"/>
    </xf>
    <xf numFmtId="49" fontId="6" fillId="0" borderId="66" xfId="7" applyNumberFormat="1" applyFont="1" applyBorder="1">
      <alignment vertical="center"/>
    </xf>
    <xf numFmtId="49" fontId="6" fillId="0" borderId="66" xfId="7" applyNumberFormat="1" applyFont="1" applyBorder="1" applyAlignment="1">
      <alignment vertical="center" shrinkToFit="1"/>
    </xf>
    <xf numFmtId="49" fontId="6" fillId="0" borderId="67" xfId="7" applyNumberFormat="1" applyFont="1" applyBorder="1" applyAlignment="1">
      <alignment vertical="center" shrinkToFit="1"/>
    </xf>
    <xf numFmtId="49" fontId="6" fillId="0" borderId="40" xfId="7" applyNumberFormat="1" applyFont="1" applyBorder="1" applyAlignment="1">
      <alignment vertical="center" shrinkToFit="1"/>
    </xf>
    <xf numFmtId="49" fontId="6" fillId="0" borderId="1" xfId="7" applyNumberFormat="1" applyFont="1" applyBorder="1">
      <alignment vertical="center"/>
    </xf>
    <xf numFmtId="49" fontId="6" fillId="0" borderId="9" xfId="7" applyNumberFormat="1" applyFont="1" applyBorder="1" applyAlignment="1">
      <alignment horizontal="center" vertical="center" shrinkToFit="1"/>
    </xf>
    <xf numFmtId="49" fontId="6" fillId="0" borderId="9" xfId="7" applyNumberFormat="1" applyFont="1" applyBorder="1">
      <alignment vertical="center"/>
    </xf>
    <xf numFmtId="49" fontId="6" fillId="0" borderId="30" xfId="7" applyNumberFormat="1" applyFont="1" applyBorder="1">
      <alignment vertical="center"/>
    </xf>
    <xf numFmtId="49" fontId="6" fillId="0" borderId="5" xfId="7" applyNumberFormat="1" applyFont="1" applyBorder="1" applyAlignment="1">
      <alignment horizontal="center" vertical="center" shrinkToFit="1"/>
    </xf>
    <xf numFmtId="49" fontId="6" fillId="0" borderId="0" xfId="7" applyNumberFormat="1" applyFont="1" applyAlignment="1">
      <alignment horizontal="left" vertical="center"/>
    </xf>
    <xf numFmtId="49" fontId="6" fillId="0" borderId="0" xfId="7" applyNumberFormat="1" applyFont="1" applyAlignment="1">
      <alignment horizontal="center" vertical="center" shrinkToFit="1"/>
    </xf>
    <xf numFmtId="49" fontId="30" fillId="3" borderId="11" xfId="7" applyNumberFormat="1" applyFont="1" applyFill="1" applyBorder="1" applyAlignment="1">
      <alignment horizontal="center" vertical="center" shrinkToFit="1"/>
    </xf>
    <xf numFmtId="49" fontId="6" fillId="4" borderId="5" xfId="7" applyNumberFormat="1" applyFont="1" applyFill="1" applyBorder="1">
      <alignment vertical="center"/>
    </xf>
    <xf numFmtId="49" fontId="6" fillId="4" borderId="14" xfId="7" applyNumberFormat="1" applyFont="1" applyFill="1" applyBorder="1">
      <alignment vertical="center"/>
    </xf>
    <xf numFmtId="49" fontId="6" fillId="0" borderId="9" xfId="7" applyNumberFormat="1" applyFont="1" applyBorder="1" applyAlignment="1">
      <alignment vertical="center" shrinkToFit="1"/>
    </xf>
    <xf numFmtId="49" fontId="6" fillId="0" borderId="30" xfId="7" applyNumberFormat="1" applyFont="1" applyBorder="1" applyAlignment="1">
      <alignment vertical="center" shrinkToFit="1"/>
    </xf>
    <xf numFmtId="49" fontId="6" fillId="0" borderId="34" xfId="7" applyNumberFormat="1" applyFont="1" applyBorder="1" applyAlignment="1">
      <alignment horizontal="center" vertical="center" shrinkToFit="1"/>
    </xf>
    <xf numFmtId="49" fontId="6" fillId="0" borderId="23" xfId="7" applyNumberFormat="1" applyFont="1" applyBorder="1" applyAlignment="1">
      <alignment horizontal="center" vertical="center" shrinkToFit="1"/>
    </xf>
    <xf numFmtId="49" fontId="6" fillId="0" borderId="33" xfId="7" applyNumberFormat="1" applyFont="1" applyBorder="1" applyAlignment="1">
      <alignment vertical="center" shrinkToFit="1"/>
    </xf>
    <xf numFmtId="49" fontId="6" fillId="0" borderId="3" xfId="7" applyNumberFormat="1" applyFont="1" applyBorder="1">
      <alignment vertical="center"/>
    </xf>
    <xf numFmtId="0" fontId="1" fillId="4" borderId="30" xfId="8" applyFont="1" applyFill="1" applyBorder="1">
      <alignment vertical="center"/>
    </xf>
    <xf numFmtId="49" fontId="8" fillId="4" borderId="7" xfId="7" applyNumberFormat="1" applyFont="1" applyFill="1" applyBorder="1" applyAlignment="1">
      <alignment horizontal="center" vertical="center" wrapText="1" shrinkToFit="1"/>
    </xf>
    <xf numFmtId="49" fontId="6" fillId="5" borderId="33" xfId="7" applyNumberFormat="1" applyFont="1" applyFill="1" applyBorder="1" applyAlignment="1">
      <alignment horizontal="center" vertical="center"/>
    </xf>
    <xf numFmtId="0" fontId="6" fillId="5" borderId="4" xfId="7" applyFont="1" applyFill="1" applyBorder="1" applyAlignment="1">
      <alignment horizontal="center" vertical="center"/>
    </xf>
    <xf numFmtId="0" fontId="6" fillId="4" borderId="4" xfId="7" applyFont="1" applyFill="1" applyBorder="1" applyAlignment="1">
      <alignment horizontal="center" vertical="center"/>
    </xf>
    <xf numFmtId="49" fontId="6" fillId="0" borderId="33" xfId="7" applyNumberFormat="1" applyFont="1" applyBorder="1" applyAlignment="1">
      <alignment horizontal="center" vertical="center"/>
    </xf>
    <xf numFmtId="49" fontId="6" fillId="0" borderId="68" xfId="7" applyNumberFormat="1" applyFont="1" applyBorder="1">
      <alignment vertical="center"/>
    </xf>
    <xf numFmtId="0" fontId="1" fillId="0" borderId="0" xfId="8" applyFont="1">
      <alignment vertical="center"/>
    </xf>
    <xf numFmtId="49" fontId="6" fillId="0" borderId="0" xfId="7" applyNumberFormat="1" applyFont="1" applyAlignment="1">
      <alignment horizontal="left" vertical="top"/>
    </xf>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12" fillId="0" borderId="7" xfId="0" applyFont="1" applyBorder="1" applyAlignment="1">
      <alignment horizontal="center" vertical="center"/>
    </xf>
    <xf numFmtId="0" fontId="14" fillId="0" borderId="7" xfId="0" applyFont="1" applyBorder="1" applyAlignment="1">
      <alignment horizontal="left" vertical="center" wrapText="1"/>
    </xf>
    <xf numFmtId="0" fontId="20" fillId="0" borderId="7" xfId="0" applyFont="1" applyBorder="1" applyAlignment="1">
      <alignment horizontal="left" vertical="center" wrapText="1"/>
    </xf>
    <xf numFmtId="0" fontId="1" fillId="3" borderId="0" xfId="6" applyFont="1" applyFill="1" applyAlignment="1">
      <alignment horizontal="left" vertical="center"/>
    </xf>
    <xf numFmtId="49" fontId="1" fillId="0" borderId="0" xfId="7" applyNumberFormat="1" applyFont="1" applyAlignment="1">
      <alignment horizontal="center" vertical="center"/>
    </xf>
    <xf numFmtId="49" fontId="26" fillId="0" borderId="0" xfId="7" applyNumberFormat="1" applyFont="1" applyAlignment="1">
      <alignment horizontal="center" vertical="center"/>
    </xf>
    <xf numFmtId="49" fontId="1" fillId="3" borderId="0" xfId="7" applyNumberFormat="1" applyFont="1" applyFill="1" applyAlignment="1">
      <alignment horizontal="right" vertical="center"/>
    </xf>
    <xf numFmtId="49" fontId="1" fillId="0" borderId="0" xfId="7" applyNumberFormat="1" applyFont="1" applyAlignment="1">
      <alignment horizontal="center" vertical="center" shrinkToFit="1"/>
    </xf>
    <xf numFmtId="49" fontId="1" fillId="0" borderId="0" xfId="7" applyNumberFormat="1" applyFont="1" applyAlignment="1">
      <alignment vertical="center" shrinkToFit="1"/>
    </xf>
    <xf numFmtId="49" fontId="7" fillId="0" borderId="4" xfId="7" applyNumberFormat="1" applyFont="1" applyBorder="1" applyAlignment="1">
      <alignment horizontal="center" vertical="center"/>
    </xf>
    <xf numFmtId="49" fontId="7" fillId="0" borderId="3" xfId="7" applyNumberFormat="1" applyFont="1" applyBorder="1" applyAlignment="1">
      <alignment horizontal="center" vertical="center"/>
    </xf>
    <xf numFmtId="49" fontId="7" fillId="0" borderId="16" xfId="7" applyNumberFormat="1" applyFont="1" applyBorder="1" applyAlignment="1">
      <alignment horizontal="center" vertical="center"/>
    </xf>
    <xf numFmtId="49" fontId="6" fillId="4" borderId="8" xfId="7" applyNumberFormat="1" applyFont="1" applyFill="1" applyBorder="1" applyAlignment="1">
      <alignment horizontal="center" vertical="center" textRotation="255"/>
    </xf>
    <xf numFmtId="49" fontId="6" fillId="4" borderId="10" xfId="7" applyNumberFormat="1" applyFont="1" applyFill="1" applyBorder="1" applyAlignment="1">
      <alignment horizontal="center" vertical="center" textRotation="255"/>
    </xf>
    <xf numFmtId="49" fontId="6" fillId="4" borderId="11" xfId="7" applyNumberFormat="1" applyFont="1" applyFill="1" applyBorder="1" applyAlignment="1">
      <alignment horizontal="center" vertical="center" textRotation="255"/>
    </xf>
    <xf numFmtId="49" fontId="6" fillId="4" borderId="40" xfId="7" applyNumberFormat="1" applyFont="1" applyFill="1" applyBorder="1" applyAlignment="1">
      <alignment vertical="center" shrinkToFit="1"/>
    </xf>
    <xf numFmtId="49" fontId="6" fillId="4" borderId="42" xfId="7" applyNumberFormat="1" applyFont="1" applyFill="1" applyBorder="1" applyAlignment="1">
      <alignment vertical="center" shrinkToFit="1"/>
    </xf>
    <xf numFmtId="49" fontId="6" fillId="0" borderId="40" xfId="7" applyNumberFormat="1" applyFont="1" applyBorder="1" applyAlignment="1">
      <alignment vertical="center" shrinkToFit="1"/>
    </xf>
    <xf numFmtId="49" fontId="6" fillId="0" borderId="41" xfId="7" applyNumberFormat="1" applyFont="1" applyBorder="1" applyAlignment="1">
      <alignment vertical="center" shrinkToFit="1"/>
    </xf>
    <xf numFmtId="49" fontId="6" fillId="0" borderId="42" xfId="7" applyNumberFormat="1" applyFont="1" applyBorder="1" applyAlignment="1">
      <alignment vertical="center" shrinkToFit="1"/>
    </xf>
    <xf numFmtId="49" fontId="6" fillId="4" borderId="43" xfId="7" applyNumberFormat="1" applyFont="1" applyFill="1" applyBorder="1" applyAlignment="1">
      <alignment vertical="center" shrinkToFit="1"/>
    </xf>
    <xf numFmtId="49" fontId="6" fillId="4" borderId="45" xfId="7" applyNumberFormat="1" applyFont="1" applyFill="1" applyBorder="1" applyAlignment="1">
      <alignment vertical="center" shrinkToFit="1"/>
    </xf>
    <xf numFmtId="49" fontId="24" fillId="0" borderId="43" xfId="7" applyNumberFormat="1" applyFont="1" applyBorder="1" applyAlignment="1">
      <alignment vertical="center" shrinkToFit="1"/>
    </xf>
    <xf numFmtId="49" fontId="24" fillId="0" borderId="44" xfId="7" applyNumberFormat="1" applyFont="1" applyBorder="1" applyAlignment="1">
      <alignment vertical="center" shrinkToFit="1"/>
    </xf>
    <xf numFmtId="49" fontId="24" fillId="0" borderId="45" xfId="7" applyNumberFormat="1" applyFont="1" applyBorder="1" applyAlignment="1">
      <alignment vertical="center" shrinkToFit="1"/>
    </xf>
    <xf numFmtId="49" fontId="30" fillId="4" borderId="1" xfId="7" applyNumberFormat="1" applyFont="1" applyFill="1" applyBorder="1" applyAlignment="1">
      <alignment vertical="center" wrapText="1"/>
    </xf>
    <xf numFmtId="49" fontId="30" fillId="4" borderId="30" xfId="7" applyNumberFormat="1" applyFont="1" applyFill="1" applyBorder="1" applyAlignment="1">
      <alignment vertical="center" wrapText="1"/>
    </xf>
    <xf numFmtId="49" fontId="30" fillId="4" borderId="33" xfId="7" applyNumberFormat="1" applyFont="1" applyFill="1" applyBorder="1" applyAlignment="1">
      <alignment vertical="center" wrapText="1"/>
    </xf>
    <xf numFmtId="49" fontId="30" fillId="4" borderId="23" xfId="7" applyNumberFormat="1" applyFont="1" applyFill="1" applyBorder="1" applyAlignment="1">
      <alignment vertical="center" wrapText="1"/>
    </xf>
    <xf numFmtId="49" fontId="30" fillId="3" borderId="8" xfId="7" applyNumberFormat="1" applyFont="1" applyFill="1" applyBorder="1" applyAlignment="1">
      <alignment horizontal="center" vertical="center" shrinkToFit="1"/>
    </xf>
    <xf numFmtId="0" fontId="30" fillId="3" borderId="11" xfId="7" applyFont="1" applyFill="1" applyBorder="1" applyAlignment="1">
      <alignment horizontal="center" vertical="center" shrinkToFit="1"/>
    </xf>
    <xf numFmtId="49" fontId="6" fillId="0" borderId="9" xfId="7" applyNumberFormat="1" applyFont="1" applyBorder="1" applyAlignment="1">
      <alignment horizontal="center" vertical="center" shrinkToFit="1"/>
    </xf>
    <xf numFmtId="49" fontId="6" fillId="0" borderId="30" xfId="7" applyNumberFormat="1" applyFont="1" applyBorder="1" applyAlignment="1">
      <alignment horizontal="center" vertical="center" shrinkToFit="1"/>
    </xf>
    <xf numFmtId="49" fontId="6" fillId="0" borderId="34" xfId="7" applyNumberFormat="1" applyFont="1" applyBorder="1" applyAlignment="1">
      <alignment horizontal="center" vertical="center" shrinkToFit="1"/>
    </xf>
    <xf numFmtId="49" fontId="6" fillId="0" borderId="23" xfId="7" applyNumberFormat="1" applyFont="1" applyBorder="1" applyAlignment="1">
      <alignment horizontal="center" vertical="center" shrinkToFit="1"/>
    </xf>
    <xf numFmtId="0" fontId="6" fillId="0" borderId="40" xfId="7" applyFont="1" applyBorder="1" applyAlignment="1">
      <alignment vertical="center" shrinkToFit="1"/>
    </xf>
    <xf numFmtId="0" fontId="6" fillId="0" borderId="41" xfId="7" applyFont="1" applyBorder="1" applyAlignment="1">
      <alignment vertical="center" shrinkToFit="1"/>
    </xf>
    <xf numFmtId="0" fontId="6" fillId="0" borderId="42" xfId="7" applyFont="1" applyBorder="1" applyAlignment="1">
      <alignment vertical="center" shrinkToFit="1"/>
    </xf>
    <xf numFmtId="49" fontId="6" fillId="0" borderId="1" xfId="7" applyNumberFormat="1" applyFont="1" applyBorder="1" applyAlignment="1">
      <alignment vertical="center" wrapText="1"/>
    </xf>
    <xf numFmtId="49" fontId="6" fillId="0" borderId="30" xfId="7" applyNumberFormat="1" applyFont="1" applyBorder="1" applyAlignment="1">
      <alignment vertical="center" wrapText="1"/>
    </xf>
    <xf numFmtId="49" fontId="6" fillId="0" borderId="33" xfId="7" applyNumberFormat="1" applyFont="1" applyBorder="1" applyAlignment="1">
      <alignment vertical="center" wrapText="1"/>
    </xf>
    <xf numFmtId="49" fontId="6" fillId="0" borderId="23" xfId="7" applyNumberFormat="1" applyFont="1" applyBorder="1" applyAlignment="1">
      <alignment vertical="center" wrapText="1"/>
    </xf>
    <xf numFmtId="0" fontId="6" fillId="0" borderId="43" xfId="7" applyFont="1" applyBorder="1" applyAlignment="1">
      <alignment vertical="center" shrinkToFit="1"/>
    </xf>
    <xf numFmtId="0" fontId="6" fillId="0" borderId="44" xfId="7" applyFont="1" applyBorder="1" applyAlignment="1">
      <alignment vertical="center" shrinkToFit="1"/>
    </xf>
    <xf numFmtId="0" fontId="6" fillId="0" borderId="45" xfId="7" applyFont="1" applyBorder="1" applyAlignment="1">
      <alignment vertical="center" shrinkToFit="1"/>
    </xf>
    <xf numFmtId="49" fontId="6" fillId="4" borderId="1" xfId="7" applyNumberFormat="1" applyFont="1" applyFill="1" applyBorder="1" applyAlignment="1">
      <alignment vertical="center" wrapText="1"/>
    </xf>
    <xf numFmtId="49" fontId="6" fillId="4" borderId="9" xfId="7" applyNumberFormat="1" applyFont="1" applyFill="1" applyBorder="1" applyAlignment="1">
      <alignment vertical="center" wrapText="1"/>
    </xf>
    <xf numFmtId="49" fontId="6" fillId="4" borderId="5" xfId="7" applyNumberFormat="1" applyFont="1" applyFill="1" applyBorder="1" applyAlignment="1">
      <alignment vertical="center" wrapText="1"/>
    </xf>
    <xf numFmtId="49" fontId="6" fillId="4" borderId="0" xfId="7" applyNumberFormat="1" applyFont="1" applyFill="1" applyAlignment="1">
      <alignment vertical="center" wrapText="1"/>
    </xf>
    <xf numFmtId="49" fontId="6" fillId="4" borderId="33" xfId="7" applyNumberFormat="1" applyFont="1" applyFill="1" applyBorder="1" applyAlignment="1">
      <alignment vertical="center" wrapText="1"/>
    </xf>
    <xf numFmtId="49" fontId="6" fillId="4" borderId="34" xfId="7" applyNumberFormat="1" applyFont="1" applyFill="1" applyBorder="1" applyAlignment="1">
      <alignment vertical="center" wrapText="1"/>
    </xf>
    <xf numFmtId="49" fontId="6" fillId="0" borderId="9" xfId="7" applyNumberFormat="1" applyFont="1" applyBorder="1">
      <alignment vertical="center"/>
    </xf>
    <xf numFmtId="49" fontId="6" fillId="0" borderId="0" xfId="7" applyNumberFormat="1" applyFont="1" applyAlignment="1">
      <alignment horizontal="center" vertical="center" shrinkToFit="1"/>
    </xf>
    <xf numFmtId="49" fontId="6" fillId="0" borderId="0" xfId="7" applyNumberFormat="1" applyFont="1" applyAlignment="1">
      <alignment vertical="center" shrinkToFit="1"/>
    </xf>
    <xf numFmtId="49" fontId="6" fillId="0" borderId="14" xfId="7" applyNumberFormat="1" applyFont="1" applyBorder="1" applyAlignment="1">
      <alignment vertical="center" shrinkToFit="1"/>
    </xf>
    <xf numFmtId="49" fontId="6" fillId="0" borderId="33" xfId="7" applyNumberFormat="1" applyFont="1" applyBorder="1">
      <alignment vertical="center"/>
    </xf>
    <xf numFmtId="49" fontId="6" fillId="0" borderId="34" xfId="7" applyNumberFormat="1" applyFont="1" applyBorder="1">
      <alignment vertical="center"/>
    </xf>
    <xf numFmtId="49" fontId="6" fillId="0" borderId="23" xfId="7" applyNumberFormat="1" applyFont="1" applyBorder="1">
      <alignment vertical="center"/>
    </xf>
    <xf numFmtId="49" fontId="6" fillId="4" borderId="1" xfId="7" applyNumberFormat="1" applyFont="1" applyFill="1" applyBorder="1">
      <alignment vertical="center"/>
    </xf>
    <xf numFmtId="49" fontId="6" fillId="4" borderId="30" xfId="7" applyNumberFormat="1" applyFont="1" applyFill="1" applyBorder="1">
      <alignment vertical="center"/>
    </xf>
    <xf numFmtId="49" fontId="6" fillId="4" borderId="33" xfId="7" applyNumberFormat="1" applyFont="1" applyFill="1" applyBorder="1">
      <alignment vertical="center"/>
    </xf>
    <xf numFmtId="49" fontId="6" fillId="4" borderId="23" xfId="7" applyNumberFormat="1" applyFont="1" applyFill="1" applyBorder="1">
      <alignment vertical="center"/>
    </xf>
    <xf numFmtId="49" fontId="30" fillId="3" borderId="4" xfId="7" applyNumberFormat="1" applyFont="1" applyFill="1" applyBorder="1" applyAlignment="1">
      <alignment horizontal="center" vertical="center" shrinkToFit="1"/>
    </xf>
    <xf numFmtId="49" fontId="30" fillId="3" borderId="3" xfId="7" applyNumberFormat="1" applyFont="1" applyFill="1" applyBorder="1" applyAlignment="1">
      <alignment horizontal="center" vertical="center" shrinkToFit="1"/>
    </xf>
    <xf numFmtId="0" fontId="32" fillId="3" borderId="3" xfId="8" applyFont="1" applyFill="1" applyBorder="1" applyAlignment="1">
      <alignment vertical="center" shrinkToFit="1"/>
    </xf>
    <xf numFmtId="0" fontId="32" fillId="3" borderId="16" xfId="8" applyFont="1" applyFill="1" applyBorder="1" applyAlignment="1">
      <alignment vertical="center" shrinkToFit="1"/>
    </xf>
    <xf numFmtId="49" fontId="30" fillId="3" borderId="4" xfId="7" applyNumberFormat="1" applyFont="1" applyFill="1" applyBorder="1" applyAlignment="1">
      <alignment horizontal="center" vertical="center"/>
    </xf>
    <xf numFmtId="49" fontId="30" fillId="3" borderId="16" xfId="7" applyNumberFormat="1" applyFont="1" applyFill="1" applyBorder="1" applyAlignment="1">
      <alignment horizontal="center" vertical="center"/>
    </xf>
    <xf numFmtId="49" fontId="6" fillId="0" borderId="3" xfId="7" applyNumberFormat="1" applyFont="1" applyBorder="1" applyAlignment="1">
      <alignment vertical="center" shrinkToFit="1"/>
    </xf>
    <xf numFmtId="49" fontId="6" fillId="0" borderId="16" xfId="7" applyNumberFormat="1" applyFont="1" applyBorder="1" applyAlignment="1">
      <alignment vertical="center" shrinkToFit="1"/>
    </xf>
    <xf numFmtId="49" fontId="6" fillId="4" borderId="30" xfId="7" applyNumberFormat="1" applyFont="1" applyFill="1" applyBorder="1" applyAlignment="1">
      <alignment vertical="center" wrapText="1"/>
    </xf>
    <xf numFmtId="49" fontId="6" fillId="4" borderId="14" xfId="7" applyNumberFormat="1" applyFont="1" applyFill="1" applyBorder="1" applyAlignment="1">
      <alignment vertical="center" wrapText="1"/>
    </xf>
    <xf numFmtId="49" fontId="6" fillId="4" borderId="23" xfId="7" applyNumberFormat="1" applyFont="1" applyFill="1" applyBorder="1" applyAlignment="1">
      <alignment vertical="center" wrapText="1"/>
    </xf>
    <xf numFmtId="49" fontId="6" fillId="0" borderId="14" xfId="7" applyNumberFormat="1" applyFont="1" applyBorder="1">
      <alignment vertical="center"/>
    </xf>
    <xf numFmtId="49" fontId="6" fillId="4" borderId="4" xfId="7" applyNumberFormat="1" applyFont="1" applyFill="1" applyBorder="1" applyAlignment="1">
      <alignment horizontal="center" vertical="center" wrapText="1"/>
    </xf>
    <xf numFmtId="49" fontId="6" fillId="4" borderId="3" xfId="7" applyNumberFormat="1" applyFont="1" applyFill="1" applyBorder="1" applyAlignment="1">
      <alignment horizontal="center" vertical="center" wrapText="1"/>
    </xf>
    <xf numFmtId="49" fontId="6" fillId="4" borderId="16" xfId="7" applyNumberFormat="1" applyFont="1" applyFill="1" applyBorder="1" applyAlignment="1">
      <alignment horizontal="center" vertical="center" wrapText="1"/>
    </xf>
    <xf numFmtId="49" fontId="6" fillId="0" borderId="4" xfId="7" applyNumberFormat="1" applyFont="1" applyBorder="1" applyAlignment="1">
      <alignment horizontal="center" vertical="center"/>
    </xf>
    <xf numFmtId="49" fontId="6" fillId="0" borderId="16" xfId="7" applyNumberFormat="1" applyFont="1" applyBorder="1" applyAlignment="1">
      <alignment horizontal="center" vertical="center"/>
    </xf>
    <xf numFmtId="49" fontId="6" fillId="4" borderId="5" xfId="7" applyNumberFormat="1" applyFont="1" applyFill="1" applyBorder="1">
      <alignment vertical="center"/>
    </xf>
    <xf numFmtId="49" fontId="6" fillId="4" borderId="14" xfId="7" applyNumberFormat="1" applyFont="1" applyFill="1" applyBorder="1">
      <alignment vertical="center"/>
    </xf>
    <xf numFmtId="49" fontId="6" fillId="4" borderId="41" xfId="7" applyNumberFormat="1" applyFont="1" applyFill="1" applyBorder="1" applyAlignment="1">
      <alignment vertical="center" shrinkToFit="1"/>
    </xf>
    <xf numFmtId="49" fontId="6" fillId="0" borderId="1" xfId="7" applyNumberFormat="1" applyFont="1" applyBorder="1" applyAlignment="1">
      <alignment vertical="center" shrinkToFit="1"/>
    </xf>
    <xf numFmtId="49" fontId="6" fillId="0" borderId="9" xfId="7" applyNumberFormat="1" applyFont="1" applyBorder="1" applyAlignment="1">
      <alignment vertical="center" shrinkToFit="1"/>
    </xf>
    <xf numFmtId="49" fontId="6" fillId="0" borderId="30" xfId="7" applyNumberFormat="1" applyFont="1" applyBorder="1" applyAlignment="1">
      <alignment vertical="center" shrinkToFit="1"/>
    </xf>
    <xf numFmtId="49" fontId="6" fillId="4" borderId="44" xfId="7" applyNumberFormat="1" applyFont="1" applyFill="1" applyBorder="1" applyAlignment="1">
      <alignment vertical="center" shrinkToFit="1"/>
    </xf>
    <xf numFmtId="49" fontId="6" fillId="5" borderId="4" xfId="7" applyNumberFormat="1" applyFont="1" applyFill="1" applyBorder="1" applyAlignment="1">
      <alignment vertical="center" shrinkToFit="1"/>
    </xf>
    <xf numFmtId="0" fontId="6" fillId="5" borderId="3" xfId="7" applyFont="1" applyFill="1" applyBorder="1" applyAlignment="1">
      <alignment vertical="center" shrinkToFit="1"/>
    </xf>
    <xf numFmtId="49" fontId="6" fillId="5" borderId="4" xfId="7" applyNumberFormat="1" applyFont="1" applyFill="1" applyBorder="1" applyAlignment="1">
      <alignment horizontal="center" vertical="center" shrinkToFit="1"/>
    </xf>
    <xf numFmtId="49" fontId="6" fillId="5" borderId="16" xfId="7" applyNumberFormat="1" applyFont="1" applyFill="1" applyBorder="1" applyAlignment="1">
      <alignment horizontal="center" vertical="center" shrinkToFit="1"/>
    </xf>
    <xf numFmtId="49" fontId="6" fillId="5" borderId="3" xfId="7" applyNumberFormat="1" applyFont="1" applyFill="1" applyBorder="1" applyAlignment="1">
      <alignment horizontal="center" vertical="center" shrinkToFit="1"/>
    </xf>
    <xf numFmtId="49" fontId="6" fillId="4" borderId="9" xfId="7" applyNumberFormat="1" applyFont="1" applyFill="1" applyBorder="1" applyAlignment="1">
      <alignment horizontal="center" vertical="center" wrapText="1" shrinkToFit="1"/>
    </xf>
    <xf numFmtId="49" fontId="6" fillId="4" borderId="34" xfId="7" applyNumberFormat="1" applyFont="1" applyFill="1" applyBorder="1" applyAlignment="1">
      <alignment horizontal="center" vertical="center" wrapText="1" shrinkToFit="1"/>
    </xf>
    <xf numFmtId="49" fontId="5" fillId="4" borderId="7" xfId="7" applyNumberFormat="1" applyFont="1" applyFill="1" applyBorder="1" applyAlignment="1">
      <alignment horizontal="center" vertical="center" wrapText="1" shrinkToFit="1"/>
    </xf>
    <xf numFmtId="0" fontId="5" fillId="4" borderId="7" xfId="7" applyFont="1" applyFill="1" applyBorder="1" applyAlignment="1">
      <alignment horizontal="center" vertical="center" wrapText="1" shrinkToFit="1"/>
    </xf>
    <xf numFmtId="49" fontId="6" fillId="0" borderId="8" xfId="7" applyNumberFormat="1" applyFont="1" applyBorder="1" applyAlignment="1">
      <alignment horizontal="center" vertical="center" textRotation="255" wrapText="1"/>
    </xf>
    <xf numFmtId="49" fontId="6" fillId="0" borderId="10" xfId="7" applyNumberFormat="1" applyFont="1" applyBorder="1" applyAlignment="1">
      <alignment horizontal="center" vertical="center" textRotation="255" wrapText="1"/>
    </xf>
    <xf numFmtId="49" fontId="6" fillId="0" borderId="11" xfId="7" applyNumberFormat="1" applyFont="1" applyBorder="1" applyAlignment="1">
      <alignment horizontal="center" vertical="center" textRotation="255" wrapText="1"/>
    </xf>
    <xf numFmtId="49" fontId="6" fillId="5" borderId="33" xfId="7" applyNumberFormat="1" applyFont="1" applyFill="1" applyBorder="1" applyAlignment="1">
      <alignment vertical="center" shrinkToFit="1"/>
    </xf>
    <xf numFmtId="0" fontId="6" fillId="5" borderId="34" xfId="7" applyFont="1" applyFill="1" applyBorder="1" applyAlignment="1">
      <alignment vertical="center" shrinkToFit="1"/>
    </xf>
    <xf numFmtId="49" fontId="6" fillId="0" borderId="4" xfId="7" applyNumberFormat="1" applyFont="1" applyBorder="1" applyAlignment="1">
      <alignment vertical="center" shrinkToFit="1"/>
    </xf>
    <xf numFmtId="0" fontId="6" fillId="0" borderId="3" xfId="7" applyFont="1" applyBorder="1" applyAlignment="1">
      <alignment vertical="center" shrinkToFit="1"/>
    </xf>
    <xf numFmtId="49" fontId="6" fillId="0" borderId="4" xfId="7" applyNumberFormat="1" applyFont="1" applyBorder="1" applyAlignment="1">
      <alignment horizontal="center" vertical="center" shrinkToFit="1"/>
    </xf>
    <xf numFmtId="49" fontId="6" fillId="0" borderId="16" xfId="7" applyNumberFormat="1" applyFont="1" applyBorder="1" applyAlignment="1">
      <alignment horizontal="center" vertical="center" shrinkToFit="1"/>
    </xf>
    <xf numFmtId="49" fontId="6" fillId="0" borderId="3" xfId="7" applyNumberFormat="1" applyFont="1" applyBorder="1" applyAlignment="1">
      <alignment horizontal="center" vertical="center" shrinkToFit="1"/>
    </xf>
    <xf numFmtId="49" fontId="6" fillId="3" borderId="4" xfId="7" applyNumberFormat="1" applyFont="1" applyFill="1" applyBorder="1" applyAlignment="1">
      <alignment vertical="center" shrinkToFit="1"/>
    </xf>
    <xf numFmtId="49" fontId="6" fillId="3" borderId="16" xfId="7" applyNumberFormat="1" applyFont="1" applyFill="1" applyBorder="1" applyAlignment="1">
      <alignment vertical="center" shrinkToFit="1"/>
    </xf>
    <xf numFmtId="49" fontId="7" fillId="0" borderId="4" xfId="7" applyNumberFormat="1" applyFont="1" applyBorder="1" applyAlignment="1">
      <alignment vertical="center" wrapText="1"/>
    </xf>
    <xf numFmtId="49" fontId="7" fillId="0" borderId="3" xfId="7" applyNumberFormat="1" applyFont="1" applyBorder="1" applyAlignment="1">
      <alignment vertical="center" wrapText="1"/>
    </xf>
    <xf numFmtId="49" fontId="7" fillId="0" borderId="16" xfId="7" applyNumberFormat="1" applyFont="1" applyBorder="1" applyAlignment="1">
      <alignment vertical="center" wrapText="1"/>
    </xf>
    <xf numFmtId="49" fontId="5" fillId="5" borderId="16" xfId="7" applyNumberFormat="1" applyFont="1" applyFill="1" applyBorder="1" applyAlignment="1">
      <alignment vertical="center" wrapText="1"/>
    </xf>
    <xf numFmtId="49" fontId="6" fillId="5" borderId="3" xfId="7" applyNumberFormat="1" applyFont="1" applyFill="1" applyBorder="1" applyAlignment="1">
      <alignment vertical="center" shrinkToFit="1"/>
    </xf>
    <xf numFmtId="49" fontId="6" fillId="4" borderId="4" xfId="7" applyNumberFormat="1" applyFont="1" applyFill="1" applyBorder="1" applyAlignment="1">
      <alignment horizontal="center" vertical="center" shrinkToFit="1"/>
    </xf>
    <xf numFmtId="49" fontId="6" fillId="4" borderId="16" xfId="7" applyNumberFormat="1" applyFont="1" applyFill="1" applyBorder="1" applyAlignment="1">
      <alignment horizontal="center" vertical="center" shrinkToFit="1"/>
    </xf>
    <xf numFmtId="49" fontId="7" fillId="5" borderId="34" xfId="7" applyNumberFormat="1" applyFont="1" applyFill="1" applyBorder="1">
      <alignment vertical="center"/>
    </xf>
    <xf numFmtId="49" fontId="6" fillId="0" borderId="0" xfId="7" applyNumberFormat="1" applyFont="1" applyAlignment="1">
      <alignment vertical="top" wrapText="1"/>
    </xf>
    <xf numFmtId="49" fontId="6" fillId="0" borderId="0" xfId="7" applyNumberFormat="1" applyFont="1" applyAlignment="1">
      <alignment horizontal="left" vertical="top" wrapText="1"/>
    </xf>
    <xf numFmtId="49" fontId="6" fillId="0" borderId="0" xfId="7" applyNumberFormat="1" applyFont="1" applyAlignment="1">
      <alignment vertical="top" wrapText="1" shrinkToFit="1"/>
    </xf>
    <xf numFmtId="0" fontId="6" fillId="0" borderId="0" xfId="7" applyFont="1" applyAlignment="1">
      <alignment vertical="top" wrapText="1" shrinkToFit="1"/>
    </xf>
    <xf numFmtId="49" fontId="7" fillId="5" borderId="4" xfId="7" applyNumberFormat="1" applyFont="1" applyFill="1" applyBorder="1" applyAlignment="1">
      <alignment vertical="center" wrapText="1"/>
    </xf>
    <xf numFmtId="49" fontId="7" fillId="5" borderId="3" xfId="7" applyNumberFormat="1" applyFont="1" applyFill="1" applyBorder="1" applyAlignment="1">
      <alignment vertical="center" wrapText="1"/>
    </xf>
    <xf numFmtId="49" fontId="7" fillId="5" borderId="16" xfId="7" applyNumberFormat="1" applyFont="1" applyFill="1" applyBorder="1" applyAlignment="1">
      <alignment vertical="center" wrapText="1"/>
    </xf>
    <xf numFmtId="0" fontId="6" fillId="4" borderId="4" xfId="8" applyFont="1" applyFill="1" applyBorder="1">
      <alignment vertical="center"/>
    </xf>
    <xf numFmtId="0" fontId="6" fillId="4" borderId="3" xfId="8" applyFont="1" applyFill="1" applyBorder="1">
      <alignment vertical="center"/>
    </xf>
    <xf numFmtId="0" fontId="6" fillId="4" borderId="16" xfId="8" applyFont="1" applyFill="1" applyBorder="1">
      <alignment vertical="center"/>
    </xf>
    <xf numFmtId="49" fontId="6" fillId="5" borderId="16" xfId="7" applyNumberFormat="1" applyFont="1" applyFill="1" applyBorder="1" applyAlignment="1">
      <alignment vertical="center" shrinkToFit="1"/>
    </xf>
    <xf numFmtId="49" fontId="5" fillId="0" borderId="9" xfId="7" applyNumberFormat="1" applyFont="1" applyBorder="1" applyAlignment="1">
      <alignment vertical="center" wrapText="1"/>
    </xf>
    <xf numFmtId="49" fontId="5" fillId="0" borderId="0" xfId="7" applyNumberFormat="1" applyFont="1" applyAlignment="1">
      <alignment vertical="center" wrapText="1"/>
    </xf>
    <xf numFmtId="49" fontId="5" fillId="0" borderId="34" xfId="7" applyNumberFormat="1" applyFont="1" applyBorder="1" applyAlignment="1">
      <alignment vertical="center" wrapText="1"/>
    </xf>
    <xf numFmtId="49" fontId="0" fillId="0" borderId="0" xfId="7" applyNumberFormat="1" applyFont="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30"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23" xfId="0" applyFont="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3" xfId="0" applyBorder="1" applyAlignment="1">
      <alignment horizontal="center" vertical="center"/>
    </xf>
    <xf numFmtId="0" fontId="0" fillId="0" borderId="9" xfId="0" applyBorder="1"/>
    <xf numFmtId="0" fontId="0" fillId="0" borderId="30" xfId="0" applyBorder="1"/>
    <xf numFmtId="0" fontId="0" fillId="0" borderId="5" xfId="0" applyBorder="1"/>
    <xf numFmtId="0" fontId="0" fillId="0" borderId="0" xfId="0"/>
    <xf numFmtId="0" fontId="0" fillId="0" borderId="14" xfId="0" applyBorder="1"/>
    <xf numFmtId="0" fontId="0" fillId="0" borderId="7" xfId="0" applyBorder="1" applyAlignment="1">
      <alignment vertical="center"/>
    </xf>
    <xf numFmtId="0" fontId="13" fillId="0" borderId="0" xfId="5" applyFont="1" applyAlignment="1">
      <alignment vertical="top" wrapText="1"/>
    </xf>
    <xf numFmtId="0" fontId="13" fillId="0" borderId="0" xfId="0" applyFont="1" applyAlignment="1">
      <alignment vertical="center" wrapText="1"/>
    </xf>
    <xf numFmtId="0" fontId="5" fillId="0" borderId="0" xfId="0" applyFont="1" applyAlignment="1">
      <alignment horizontal="left" vertical="top" wrapText="1"/>
    </xf>
    <xf numFmtId="0" fontId="7" fillId="0" borderId="1" xfId="4" applyFont="1" applyBorder="1" applyAlignment="1">
      <alignment horizontal="left" vertical="center"/>
    </xf>
    <xf numFmtId="0" fontId="7" fillId="0" borderId="9" xfId="4" applyFont="1" applyBorder="1" applyAlignment="1">
      <alignment horizontal="left" vertical="center"/>
    </xf>
    <xf numFmtId="0" fontId="7" fillId="0" borderId="17" xfId="4" applyFont="1" applyBorder="1" applyAlignment="1">
      <alignment horizontal="left" vertical="center"/>
    </xf>
    <xf numFmtId="0" fontId="7" fillId="0" borderId="1" xfId="3" applyFont="1" applyBorder="1" applyAlignment="1">
      <alignment horizontal="center" vertical="center"/>
    </xf>
    <xf numFmtId="0" fontId="7" fillId="0" borderId="30" xfId="3" applyFont="1" applyBorder="1" applyAlignment="1">
      <alignment horizontal="center" vertical="center"/>
    </xf>
    <xf numFmtId="0" fontId="7" fillId="0" borderId="33" xfId="3" applyFont="1" applyBorder="1" applyAlignment="1">
      <alignment horizontal="center" vertical="center"/>
    </xf>
    <xf numFmtId="0" fontId="7" fillId="0" borderId="23" xfId="3" applyFont="1" applyBorder="1" applyAlignment="1">
      <alignment horizontal="center" vertical="center"/>
    </xf>
    <xf numFmtId="0" fontId="15" fillId="0" borderId="1" xfId="4" applyFont="1" applyBorder="1" applyAlignment="1">
      <alignment vertical="center"/>
    </xf>
    <xf numFmtId="0" fontId="15" fillId="0" borderId="9" xfId="4" applyFont="1" applyBorder="1" applyAlignment="1">
      <alignment vertical="center"/>
    </xf>
    <xf numFmtId="0" fontId="15" fillId="0" borderId="30" xfId="4" applyFont="1" applyBorder="1" applyAlignment="1">
      <alignment vertical="center"/>
    </xf>
    <xf numFmtId="0" fontId="15" fillId="0" borderId="33" xfId="4" applyFont="1" applyBorder="1" applyAlignment="1">
      <alignment vertical="center"/>
    </xf>
    <xf numFmtId="0" fontId="15" fillId="0" borderId="34" xfId="4" applyFont="1" applyBorder="1" applyAlignment="1">
      <alignment vertical="center"/>
    </xf>
    <xf numFmtId="0" fontId="15" fillId="0" borderId="23" xfId="4" applyFont="1" applyBorder="1" applyAlignment="1">
      <alignment vertical="center"/>
    </xf>
    <xf numFmtId="0" fontId="16" fillId="0" borderId="31" xfId="0" applyFont="1" applyBorder="1" applyAlignment="1">
      <alignment horizontal="left" vertical="top" wrapText="1"/>
    </xf>
    <xf numFmtId="0" fontId="16" fillId="0" borderId="10" xfId="0" applyFont="1" applyBorder="1" applyAlignment="1">
      <alignment horizontal="left" vertical="top" wrapText="1"/>
    </xf>
    <xf numFmtId="0" fontId="16" fillId="0" borderId="28" xfId="0" applyFont="1" applyBorder="1" applyAlignment="1">
      <alignment horizontal="left" vertical="top" wrapText="1"/>
    </xf>
    <xf numFmtId="0" fontId="15" fillId="0" borderId="5" xfId="4" applyFont="1" applyBorder="1" applyAlignment="1">
      <alignment vertical="center"/>
    </xf>
    <xf numFmtId="0" fontId="15" fillId="0" borderId="0" xfId="4" applyFont="1" applyAlignment="1">
      <alignment vertical="center"/>
    </xf>
    <xf numFmtId="0" fontId="15" fillId="0" borderId="19" xfId="4" applyFont="1" applyBorder="1" applyAlignment="1">
      <alignment vertical="center"/>
    </xf>
    <xf numFmtId="0" fontId="15" fillId="0" borderId="46" xfId="4" applyFont="1" applyBorder="1" applyAlignment="1">
      <alignment vertical="center"/>
    </xf>
    <xf numFmtId="0" fontId="13" fillId="0" borderId="0" xfId="5" applyFont="1" applyAlignment="1">
      <alignment horizontal="center" vertical="center" wrapText="1"/>
    </xf>
    <xf numFmtId="0" fontId="9" fillId="0" borderId="0" xfId="3" applyAlignment="1">
      <alignment vertical="center" shrinkToFit="1"/>
    </xf>
    <xf numFmtId="0" fontId="9" fillId="0" borderId="19" xfId="3" applyBorder="1" applyAlignment="1">
      <alignment vertical="center" shrinkToFit="1"/>
    </xf>
    <xf numFmtId="0" fontId="16" fillId="0" borderId="0" xfId="0" applyFont="1" applyAlignment="1">
      <alignment vertical="center" shrinkToFit="1"/>
    </xf>
    <xf numFmtId="0" fontId="16" fillId="0" borderId="39" xfId="0" applyFont="1" applyBorder="1" applyAlignment="1">
      <alignment horizontal="left" vertical="top" wrapText="1"/>
    </xf>
    <xf numFmtId="0" fontId="16" fillId="0" borderId="8" xfId="0" applyFont="1" applyBorder="1" applyAlignment="1">
      <alignment horizontal="left" vertical="top" wrapText="1"/>
    </xf>
    <xf numFmtId="0" fontId="16" fillId="0" borderId="32" xfId="0" applyFont="1" applyBorder="1" applyAlignment="1">
      <alignment horizontal="left" vertical="top" wrapText="1"/>
    </xf>
    <xf numFmtId="0" fontId="7" fillId="0" borderId="7" xfId="3" applyFont="1" applyBorder="1" applyAlignment="1">
      <alignment horizontal="center" vertical="center"/>
    </xf>
    <xf numFmtId="0" fontId="16" fillId="0" borderId="24" xfId="0" applyFont="1" applyBorder="1" applyAlignment="1">
      <alignment horizontal="left" vertical="top" wrapText="1"/>
    </xf>
    <xf numFmtId="0" fontId="16" fillId="0" borderId="7" xfId="0" applyFont="1" applyBorder="1" applyAlignment="1">
      <alignment horizontal="left" vertical="top" wrapText="1"/>
    </xf>
    <xf numFmtId="0" fontId="16" fillId="0" borderId="25" xfId="0" applyFont="1" applyBorder="1" applyAlignment="1">
      <alignment horizontal="left" vertical="top" wrapText="1"/>
    </xf>
    <xf numFmtId="0" fontId="7" fillId="0" borderId="57" xfId="3" applyFont="1" applyBorder="1" applyAlignment="1">
      <alignment horizontal="center" vertical="center"/>
    </xf>
    <xf numFmtId="0" fontId="7" fillId="0" borderId="58" xfId="3" applyFont="1" applyBorder="1" applyAlignment="1">
      <alignment horizontal="center" vertical="center"/>
    </xf>
    <xf numFmtId="0" fontId="7" fillId="0" borderId="59" xfId="3" applyFont="1" applyBorder="1" applyAlignment="1">
      <alignment horizontal="center" vertical="center"/>
    </xf>
    <xf numFmtId="0" fontId="13" fillId="0" borderId="0" xfId="5" applyFont="1" applyAlignment="1">
      <alignment horizontal="left" vertical="top" wrapText="1"/>
    </xf>
    <xf numFmtId="0" fontId="7" fillId="0" borderId="51" xfId="3" applyFont="1" applyBorder="1" applyAlignment="1">
      <alignment vertical="center"/>
    </xf>
    <xf numFmtId="0" fontId="7" fillId="0" borderId="52" xfId="3" applyFont="1" applyBorder="1" applyAlignment="1">
      <alignment vertical="center"/>
    </xf>
    <xf numFmtId="0" fontId="7" fillId="0" borderId="53" xfId="3" applyFont="1" applyBorder="1" applyAlignment="1">
      <alignment vertical="center"/>
    </xf>
    <xf numFmtId="0" fontId="9" fillId="0" borderId="58" xfId="3" applyBorder="1" applyAlignment="1">
      <alignment horizontal="center" vertical="center"/>
    </xf>
    <xf numFmtId="0" fontId="9" fillId="0" borderId="60" xfId="3" applyBorder="1" applyAlignment="1">
      <alignment horizontal="center" vertical="center"/>
    </xf>
    <xf numFmtId="0" fontId="7" fillId="0" borderId="54" xfId="3" applyFont="1" applyBorder="1" applyAlignment="1">
      <alignment horizontal="center" vertical="center"/>
    </xf>
    <xf numFmtId="0" fontId="7" fillId="0" borderId="12" xfId="3" applyFont="1" applyBorder="1" applyAlignment="1">
      <alignment vertical="center"/>
    </xf>
    <xf numFmtId="0" fontId="7" fillId="0" borderId="13" xfId="3" applyFont="1" applyBorder="1" applyAlignment="1">
      <alignment vertical="center"/>
    </xf>
    <xf numFmtId="0" fontId="7" fillId="0" borderId="55" xfId="3" applyFont="1" applyBorder="1" applyAlignment="1">
      <alignment vertical="center"/>
    </xf>
    <xf numFmtId="0" fontId="7" fillId="0" borderId="47" xfId="3" applyFont="1" applyBorder="1" applyAlignment="1">
      <alignment horizontal="center" vertical="center"/>
    </xf>
    <xf numFmtId="0" fontId="7" fillId="0" borderId="48" xfId="3" applyFont="1" applyBorder="1" applyAlignment="1">
      <alignment horizontal="center" vertical="center"/>
    </xf>
    <xf numFmtId="0" fontId="9" fillId="2" borderId="48" xfId="3" applyFill="1" applyBorder="1" applyAlignment="1">
      <alignment horizontal="center" vertical="center"/>
    </xf>
    <xf numFmtId="0" fontId="9" fillId="2" borderId="49" xfId="3" applyFill="1" applyBorder="1" applyAlignment="1">
      <alignment horizontal="center" vertical="center"/>
    </xf>
    <xf numFmtId="0" fontId="7" fillId="0" borderId="50" xfId="3" applyFont="1" applyBorder="1" applyAlignment="1">
      <alignment horizontal="center" vertical="center"/>
    </xf>
    <xf numFmtId="0" fontId="7" fillId="0" borderId="24" xfId="3" applyFont="1" applyBorder="1" applyAlignment="1">
      <alignment horizontal="center" vertical="center" textRotation="255" wrapText="1"/>
    </xf>
    <xf numFmtId="0" fontId="16" fillId="0" borderId="24" xfId="0" applyFont="1" applyBorder="1" applyAlignment="1">
      <alignment horizontal="left" vertical="center" wrapText="1"/>
    </xf>
    <xf numFmtId="0" fontId="16" fillId="0" borderId="7" xfId="0" applyFont="1" applyBorder="1" applyAlignment="1">
      <alignment horizontal="left" vertical="center" wrapText="1"/>
    </xf>
    <xf numFmtId="0" fontId="16" fillId="0" borderId="7" xfId="0" applyFont="1" applyBorder="1" applyAlignment="1">
      <alignment horizontal="center" vertical="center" wrapText="1"/>
    </xf>
    <xf numFmtId="0" fontId="16" fillId="0" borderId="25" xfId="0" applyFont="1" applyBorder="1" applyAlignment="1">
      <alignment horizontal="center" vertical="center" wrapText="1"/>
    </xf>
    <xf numFmtId="0" fontId="7" fillId="0" borderId="56" xfId="3" applyFont="1" applyBorder="1" applyAlignment="1">
      <alignment horizontal="center" vertical="center" textRotation="255" wrapText="1"/>
    </xf>
    <xf numFmtId="0" fontId="7" fillId="0" borderId="31" xfId="3" applyFont="1" applyBorder="1" applyAlignment="1">
      <alignment horizontal="center" vertical="center" textRotation="255" wrapText="1"/>
    </xf>
    <xf numFmtId="0" fontId="7" fillId="0" borderId="26" xfId="3" applyFont="1" applyBorder="1" applyAlignment="1">
      <alignment horizontal="center" vertical="center" textRotation="255" wrapText="1"/>
    </xf>
    <xf numFmtId="0" fontId="7" fillId="0" borderId="37" xfId="3" applyFont="1" applyBorder="1" applyAlignment="1">
      <alignment horizontal="center" vertical="center" textRotation="255" wrapText="1"/>
    </xf>
    <xf numFmtId="0" fontId="7" fillId="0" borderId="9" xfId="3" applyFont="1" applyBorder="1" applyAlignment="1">
      <alignment horizontal="center" vertical="center"/>
    </xf>
    <xf numFmtId="0" fontId="7" fillId="0" borderId="0" xfId="3" applyFont="1" applyAlignment="1">
      <alignment horizontal="center" vertical="center"/>
    </xf>
    <xf numFmtId="0" fontId="7" fillId="0" borderId="14" xfId="3" applyFont="1" applyBorder="1" applyAlignment="1">
      <alignment horizontal="center" vertical="center"/>
    </xf>
    <xf numFmtId="0" fontId="7" fillId="0" borderId="34" xfId="3" applyFont="1" applyBorder="1" applyAlignment="1">
      <alignment horizontal="center" vertical="center"/>
    </xf>
    <xf numFmtId="0" fontId="7" fillId="0" borderId="5" xfId="3" applyFont="1" applyBorder="1" applyAlignment="1">
      <alignment vertical="center" wrapText="1"/>
    </xf>
    <xf numFmtId="0" fontId="7" fillId="0" borderId="0" xfId="3" applyFont="1" applyAlignment="1">
      <alignment vertical="center" wrapText="1"/>
    </xf>
    <xf numFmtId="0" fontId="7" fillId="0" borderId="19" xfId="3" applyFont="1" applyBorder="1" applyAlignment="1">
      <alignment vertical="center" wrapText="1"/>
    </xf>
    <xf numFmtId="0" fontId="7" fillId="0" borderId="33" xfId="3" applyFont="1" applyBorder="1" applyAlignment="1">
      <alignment vertical="center" wrapText="1"/>
    </xf>
    <xf numFmtId="0" fontId="7" fillId="0" borderId="34" xfId="3" applyFont="1" applyBorder="1" applyAlignment="1">
      <alignment vertical="center" wrapText="1"/>
    </xf>
    <xf numFmtId="0" fontId="7" fillId="0" borderId="46" xfId="3" applyFont="1" applyBorder="1" applyAlignment="1">
      <alignment vertical="center" wrapText="1"/>
    </xf>
    <xf numFmtId="0" fontId="15" fillId="0" borderId="7" xfId="4" applyFont="1" applyBorder="1" applyAlignment="1">
      <alignment vertical="center"/>
    </xf>
    <xf numFmtId="0" fontId="7" fillId="0" borderId="5" xfId="3" applyFont="1" applyBorder="1" applyAlignment="1">
      <alignment horizontal="center" vertical="center"/>
    </xf>
    <xf numFmtId="0" fontId="7" fillId="0" borderId="16" xfId="3" applyFont="1" applyBorder="1" applyAlignment="1">
      <alignment horizontal="center" vertical="center"/>
    </xf>
    <xf numFmtId="0" fontId="7" fillId="0" borderId="4" xfId="3" applyFont="1" applyBorder="1" applyAlignment="1">
      <alignment horizontal="center" vertical="center"/>
    </xf>
    <xf numFmtId="0" fontId="7" fillId="0" borderId="3" xfId="3" applyFont="1" applyBorder="1" applyAlignment="1">
      <alignment horizontal="center" vertical="center"/>
    </xf>
    <xf numFmtId="0" fontId="7" fillId="0" borderId="8" xfId="3" applyFont="1" applyBorder="1" applyAlignment="1">
      <alignment horizontal="center" vertical="center"/>
    </xf>
    <xf numFmtId="0" fontId="7" fillId="0" borderId="32" xfId="3" applyFont="1" applyBorder="1" applyAlignment="1">
      <alignment horizontal="center" vertical="center"/>
    </xf>
    <xf numFmtId="0" fontId="16" fillId="0" borderId="11" xfId="0" applyFont="1" applyBorder="1" applyAlignment="1">
      <alignment horizontal="left" vertical="top" wrapText="1"/>
    </xf>
    <xf numFmtId="0" fontId="16" fillId="0" borderId="29" xfId="0" applyFont="1" applyBorder="1" applyAlignment="1">
      <alignment horizontal="left" vertical="center" wrapText="1"/>
    </xf>
    <xf numFmtId="0" fontId="16" fillId="0" borderId="5" xfId="0" applyFont="1" applyBorder="1" applyAlignment="1">
      <alignment horizontal="left" vertical="top" wrapText="1"/>
    </xf>
    <xf numFmtId="0" fontId="16" fillId="0" borderId="0" xfId="0" applyFont="1" applyAlignment="1">
      <alignment horizontal="left" vertical="top" wrapText="1"/>
    </xf>
    <xf numFmtId="0" fontId="7" fillId="0" borderId="7" xfId="3" applyFont="1" applyBorder="1" applyAlignment="1">
      <alignment horizontal="center" vertical="center" textRotation="255" wrapText="1"/>
    </xf>
    <xf numFmtId="0" fontId="15" fillId="0" borderId="7" xfId="4" applyFont="1" applyBorder="1" applyAlignment="1">
      <alignment horizontal="center" vertical="center" wrapText="1"/>
    </xf>
    <xf numFmtId="0" fontId="15" fillId="0" borderId="7" xfId="4" applyFont="1" applyBorder="1" applyAlignment="1">
      <alignment horizontal="center" vertical="center"/>
    </xf>
    <xf numFmtId="0" fontId="7" fillId="0" borderId="2" xfId="4" applyFont="1" applyBorder="1" applyAlignment="1">
      <alignment horizontal="left" vertical="center"/>
    </xf>
    <xf numFmtId="0" fontId="15" fillId="0" borderId="1" xfId="4" applyFont="1" applyBorder="1" applyAlignment="1">
      <alignment horizontal="center" vertical="center"/>
    </xf>
    <xf numFmtId="0" fontId="15" fillId="0" borderId="9" xfId="4" applyFont="1" applyBorder="1" applyAlignment="1">
      <alignment horizontal="center" vertical="center"/>
    </xf>
    <xf numFmtId="0" fontId="15" fillId="0" borderId="30" xfId="4" applyFont="1" applyBorder="1" applyAlignment="1">
      <alignment horizontal="center" vertical="center"/>
    </xf>
    <xf numFmtId="0" fontId="15" fillId="0" borderId="33" xfId="4" applyFont="1" applyBorder="1" applyAlignment="1">
      <alignment horizontal="center" vertical="center"/>
    </xf>
    <xf numFmtId="0" fontId="15" fillId="0" borderId="34" xfId="4" applyFont="1" applyBorder="1" applyAlignment="1">
      <alignment horizontal="center" vertical="center"/>
    </xf>
    <xf numFmtId="0" fontId="15" fillId="0" borderId="23" xfId="4" applyFont="1" applyBorder="1" applyAlignment="1">
      <alignment horizontal="center" vertical="center"/>
    </xf>
    <xf numFmtId="0" fontId="15" fillId="0" borderId="5" xfId="4" applyFont="1" applyBorder="1" applyAlignment="1">
      <alignment horizontal="left" vertical="center"/>
    </xf>
    <xf numFmtId="0" fontId="15" fillId="0" borderId="0" xfId="4" applyFont="1" applyAlignment="1">
      <alignment horizontal="left" vertical="center"/>
    </xf>
    <xf numFmtId="0" fontId="15" fillId="0" borderId="6" xfId="4" applyFont="1" applyBorder="1" applyAlignment="1">
      <alignment horizontal="left" vertical="center"/>
    </xf>
    <xf numFmtId="0" fontId="15" fillId="0" borderId="33" xfId="4" applyFont="1" applyBorder="1" applyAlignment="1">
      <alignment horizontal="left" vertical="center"/>
    </xf>
    <xf numFmtId="0" fontId="15" fillId="0" borderId="34" xfId="4" applyFont="1" applyBorder="1" applyAlignment="1">
      <alignment horizontal="left" vertical="center"/>
    </xf>
    <xf numFmtId="0" fontId="15" fillId="0" borderId="38" xfId="4" applyFont="1" applyBorder="1" applyAlignment="1">
      <alignment horizontal="left" vertical="center"/>
    </xf>
    <xf numFmtId="0" fontId="7" fillId="0" borderId="12" xfId="3" applyFont="1" applyBorder="1" applyAlignment="1">
      <alignment horizontal="center" vertical="center"/>
    </xf>
    <xf numFmtId="0" fontId="7" fillId="0" borderId="13" xfId="3" applyFont="1" applyBorder="1" applyAlignment="1">
      <alignment horizontal="center" vertical="center"/>
    </xf>
    <xf numFmtId="0" fontId="7" fillId="0" borderId="36" xfId="3" applyFont="1" applyBorder="1" applyAlignment="1">
      <alignment horizontal="center" vertical="center"/>
    </xf>
    <xf numFmtId="0" fontId="7" fillId="0" borderId="6" xfId="3" applyFont="1" applyBorder="1" applyAlignment="1">
      <alignment vertical="center" wrapText="1"/>
    </xf>
    <xf numFmtId="0" fontId="7" fillId="0" borderId="38" xfId="3" applyFont="1" applyBorder="1" applyAlignment="1">
      <alignment vertical="center" wrapText="1"/>
    </xf>
    <xf numFmtId="0" fontId="7" fillId="0" borderId="61" xfId="3" applyFont="1" applyBorder="1" applyAlignment="1">
      <alignment horizontal="center" vertical="center"/>
    </xf>
    <xf numFmtId="0" fontId="7" fillId="0" borderId="35" xfId="3" applyFont="1" applyBorder="1" applyAlignment="1">
      <alignment horizontal="center" vertical="center"/>
    </xf>
    <xf numFmtId="0" fontId="7" fillId="0" borderId="62" xfId="3" applyFont="1" applyBorder="1" applyAlignment="1">
      <alignment horizontal="center" vertical="center"/>
    </xf>
    <xf numFmtId="0" fontId="7" fillId="0" borderId="63" xfId="3" applyFont="1" applyBorder="1" applyAlignment="1">
      <alignment horizontal="center" vertical="center"/>
    </xf>
    <xf numFmtId="0" fontId="7" fillId="0" borderId="64" xfId="3" applyFont="1" applyBorder="1" applyAlignment="1">
      <alignment horizontal="center" vertical="center"/>
    </xf>
    <xf numFmtId="0" fontId="7" fillId="0" borderId="65" xfId="3" applyFont="1" applyBorder="1" applyAlignment="1">
      <alignment horizontal="center" vertical="center"/>
    </xf>
    <xf numFmtId="58" fontId="9" fillId="0" borderId="58" xfId="3" applyNumberFormat="1" applyBorder="1" applyAlignment="1">
      <alignment horizontal="center" vertical="center"/>
    </xf>
    <xf numFmtId="0" fontId="7" fillId="0" borderId="63" xfId="3" applyFont="1" applyBorder="1" applyAlignment="1">
      <alignment vertical="center"/>
    </xf>
    <xf numFmtId="0" fontId="7" fillId="0" borderId="64" xfId="3" applyFont="1" applyBorder="1" applyAlignment="1">
      <alignment vertical="center"/>
    </xf>
    <xf numFmtId="0" fontId="7" fillId="0" borderId="65" xfId="3" applyFont="1" applyBorder="1" applyAlignment="1">
      <alignment vertical="center"/>
    </xf>
    <xf numFmtId="0" fontId="7" fillId="0" borderId="36" xfId="3" applyFont="1" applyBorder="1" applyAlignment="1">
      <alignment vertical="center"/>
    </xf>
    <xf numFmtId="0" fontId="11" fillId="0" borderId="7" xfId="0" applyFont="1" applyBorder="1" applyAlignment="1">
      <alignment horizontal="center"/>
    </xf>
    <xf numFmtId="0" fontId="12" fillId="0" borderId="0" xfId="0" applyFont="1" applyAlignment="1">
      <alignment horizontal="center"/>
    </xf>
    <xf numFmtId="0" fontId="11" fillId="0" borderId="8" xfId="0" applyFont="1" applyBorder="1" applyAlignment="1">
      <alignment horizontal="center" vertical="center" wrapText="1"/>
    </xf>
    <xf numFmtId="0" fontId="11" fillId="0" borderId="11" xfId="0" applyFont="1" applyBorder="1" applyAlignment="1">
      <alignment horizontal="center" vertical="center"/>
    </xf>
    <xf numFmtId="0" fontId="11" fillId="0" borderId="29" xfId="0" applyFont="1" applyBorder="1" applyAlignment="1">
      <alignment horizont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34" xfId="0" applyFont="1" applyBorder="1" applyAlignment="1">
      <alignment horizontal="right" vertical="center"/>
    </xf>
    <xf numFmtId="0" fontId="11" fillId="0" borderId="0" xfId="0" applyFont="1" applyAlignment="1">
      <alignment horizontal="right"/>
    </xf>
    <xf numFmtId="0" fontId="14" fillId="0" borderId="8" xfId="0" applyFont="1" applyBorder="1" applyAlignment="1">
      <alignment horizontal="center" vertical="center" wrapText="1"/>
    </xf>
    <xf numFmtId="0" fontId="14" fillId="0" borderId="11" xfId="0" applyFont="1" applyBorder="1" applyAlignment="1">
      <alignment horizontal="center" vertical="center"/>
    </xf>
    <xf numFmtId="0" fontId="22" fillId="0" borderId="7" xfId="0" applyFont="1" applyBorder="1" applyAlignment="1">
      <alignment horizontal="center" vertical="center" wrapText="1"/>
    </xf>
    <xf numFmtId="0" fontId="19" fillId="0" borderId="29" xfId="0" applyFont="1" applyBorder="1" applyAlignment="1">
      <alignment horizontal="center" wrapText="1"/>
    </xf>
    <xf numFmtId="0" fontId="19" fillId="0" borderId="29" xfId="0" applyFont="1" applyBorder="1" applyAlignment="1">
      <alignment horizontal="center"/>
    </xf>
    <xf numFmtId="0" fontId="19" fillId="0" borderId="7" xfId="0" applyFont="1" applyBorder="1" applyAlignment="1">
      <alignment horizontal="center"/>
    </xf>
    <xf numFmtId="0" fontId="19" fillId="0" borderId="7" xfId="0" applyFont="1" applyBorder="1" applyAlignment="1">
      <alignment horizontal="center" wrapText="1"/>
    </xf>
    <xf numFmtId="0" fontId="34" fillId="0" borderId="0" xfId="9" applyFont="1" applyAlignment="1">
      <alignment horizontal="left" vertical="center"/>
    </xf>
    <xf numFmtId="0" fontId="20" fillId="0" borderId="0" xfId="9" applyFont="1" applyAlignment="1">
      <alignment vertical="center" textRotation="255" shrinkToFit="1"/>
    </xf>
    <xf numFmtId="0" fontId="11" fillId="0" borderId="0" xfId="9" applyFont="1" applyAlignment="1">
      <alignment horizontal="left" vertical="center"/>
    </xf>
    <xf numFmtId="0" fontId="14" fillId="0" borderId="0" xfId="9" applyFont="1" applyAlignment="1">
      <alignment horizontal="left" vertical="center"/>
    </xf>
    <xf numFmtId="0" fontId="14" fillId="0" borderId="0" xfId="9" applyFont="1">
      <alignment vertical="center"/>
    </xf>
    <xf numFmtId="0" fontId="36" fillId="0" borderId="0" xfId="10" applyFont="1">
      <alignment vertical="center"/>
    </xf>
    <xf numFmtId="0" fontId="14" fillId="0" borderId="0" xfId="9" applyFont="1" applyAlignment="1">
      <alignment horizontal="right" vertical="center"/>
    </xf>
    <xf numFmtId="0" fontId="14" fillId="6" borderId="7" xfId="9" applyFont="1" applyFill="1" applyBorder="1" applyAlignment="1">
      <alignment horizontal="center" vertical="center" wrapText="1"/>
    </xf>
    <xf numFmtId="0" fontId="20" fillId="0" borderId="0" xfId="9" applyFont="1">
      <alignment vertical="center"/>
    </xf>
    <xf numFmtId="0" fontId="14" fillId="0" borderId="0" xfId="9" applyFont="1" applyAlignment="1">
      <alignment horizontal="center" vertical="center"/>
    </xf>
    <xf numFmtId="0" fontId="14" fillId="7" borderId="34" xfId="9" applyFont="1" applyFill="1" applyBorder="1" applyAlignment="1">
      <alignment horizontal="center" vertical="center"/>
    </xf>
    <xf numFmtId="0" fontId="14" fillId="0" borderId="34" xfId="9" applyFont="1" applyBorder="1" applyAlignment="1">
      <alignment horizontal="center" vertical="center"/>
    </xf>
    <xf numFmtId="0" fontId="14" fillId="8" borderId="7" xfId="9" applyFont="1" applyFill="1" applyBorder="1" applyAlignment="1">
      <alignment horizontal="center" vertical="center"/>
    </xf>
    <xf numFmtId="0" fontId="38" fillId="0" borderId="0" xfId="10" applyFont="1">
      <alignment vertical="center"/>
    </xf>
    <xf numFmtId="0" fontId="25" fillId="0" borderId="0" xfId="10" applyFont="1">
      <alignment vertical="center"/>
    </xf>
    <xf numFmtId="0" fontId="25" fillId="0" borderId="0" xfId="10" applyFont="1" applyAlignment="1">
      <alignment horizontal="right" vertical="center"/>
    </xf>
    <xf numFmtId="0" fontId="14" fillId="6" borderId="7" xfId="9" applyFont="1" applyFill="1" applyBorder="1" applyAlignment="1">
      <alignment horizontal="center" vertical="center"/>
    </xf>
    <xf numFmtId="0" fontId="39" fillId="0" borderId="0" xfId="9" applyFont="1">
      <alignment vertical="center"/>
    </xf>
    <xf numFmtId="0" fontId="25" fillId="9" borderId="7" xfId="10" applyFont="1" applyFill="1" applyBorder="1">
      <alignment vertical="center"/>
    </xf>
    <xf numFmtId="0" fontId="25" fillId="9" borderId="7" xfId="10" applyFont="1" applyFill="1" applyBorder="1">
      <alignment vertical="center"/>
    </xf>
    <xf numFmtId="0" fontId="16" fillId="0" borderId="0" xfId="9" applyFont="1" applyAlignment="1">
      <alignment horizontal="center" vertical="center"/>
    </xf>
    <xf numFmtId="0" fontId="14" fillId="0" borderId="7" xfId="9" applyFont="1" applyBorder="1">
      <alignment vertical="center"/>
    </xf>
    <xf numFmtId="0" fontId="16" fillId="0" borderId="1" xfId="9" applyFont="1" applyBorder="1" applyAlignment="1">
      <alignment horizontal="center" vertical="center"/>
    </xf>
    <xf numFmtId="0" fontId="16" fillId="0" borderId="1" xfId="9" applyFont="1" applyBorder="1" applyAlignment="1">
      <alignment horizontal="center" vertical="center" wrapText="1"/>
    </xf>
    <xf numFmtId="0" fontId="16" fillId="0" borderId="7" xfId="9" applyFont="1" applyBorder="1" applyAlignment="1">
      <alignment horizontal="center" vertical="center"/>
    </xf>
    <xf numFmtId="0" fontId="16" fillId="0" borderId="4" xfId="9" applyFont="1" applyBorder="1" applyAlignment="1">
      <alignment horizontal="center" vertical="center"/>
    </xf>
    <xf numFmtId="49" fontId="16" fillId="0" borderId="7" xfId="9" applyNumberFormat="1" applyFont="1" applyBorder="1" applyAlignment="1">
      <alignment horizontal="center" vertical="center"/>
    </xf>
    <xf numFmtId="0" fontId="16" fillId="0" borderId="16" xfId="9" applyFont="1" applyBorder="1" applyAlignment="1">
      <alignment horizontal="center" vertical="center" wrapText="1"/>
    </xf>
    <xf numFmtId="0" fontId="16" fillId="0" borderId="7" xfId="9" applyFont="1" applyBorder="1" applyAlignment="1">
      <alignment horizontal="center" vertical="center" wrapText="1"/>
    </xf>
    <xf numFmtId="0" fontId="14" fillId="0" borderId="7" xfId="9" applyFont="1" applyBorder="1" applyAlignment="1">
      <alignment horizontal="center" vertical="center" wrapText="1"/>
    </xf>
    <xf numFmtId="0" fontId="16" fillId="0" borderId="5" xfId="9" applyFont="1" applyBorder="1" applyAlignment="1">
      <alignment horizontal="center" vertical="center"/>
    </xf>
    <xf numFmtId="0" fontId="16" fillId="0" borderId="5" xfId="9" applyFont="1" applyBorder="1" applyAlignment="1">
      <alignment horizontal="center" vertical="center" wrapText="1"/>
    </xf>
    <xf numFmtId="0" fontId="41" fillId="0" borderId="5" xfId="9" applyFont="1" applyBorder="1" applyAlignment="1">
      <alignment horizontal="center" vertical="center" wrapText="1"/>
    </xf>
    <xf numFmtId="179" fontId="16" fillId="0" borderId="7" xfId="9" applyNumberFormat="1" applyFont="1" applyBorder="1">
      <alignment vertical="center"/>
    </xf>
    <xf numFmtId="0" fontId="41" fillId="0" borderId="33" xfId="9" applyFont="1" applyBorder="1" applyAlignment="1">
      <alignment horizontal="center" vertical="center" wrapText="1"/>
    </xf>
    <xf numFmtId="0" fontId="16" fillId="0" borderId="33" xfId="9" applyFont="1" applyBorder="1" applyAlignment="1">
      <alignment horizontal="center" vertical="center" wrapText="1"/>
    </xf>
    <xf numFmtId="180" fontId="16" fillId="0" borderId="7" xfId="9" applyNumberFormat="1" applyFont="1" applyBorder="1">
      <alignment vertical="center"/>
    </xf>
    <xf numFmtId="0" fontId="14" fillId="0" borderId="7" xfId="9" applyFont="1" applyBorder="1">
      <alignment vertical="center"/>
    </xf>
    <xf numFmtId="0" fontId="16" fillId="6" borderId="7" xfId="9" applyFont="1" applyFill="1" applyBorder="1" applyAlignment="1">
      <alignment horizontal="left" vertical="center"/>
    </xf>
    <xf numFmtId="0" fontId="16" fillId="6" borderId="4" xfId="9" applyFont="1" applyFill="1" applyBorder="1" applyAlignment="1">
      <alignment horizontal="center" vertical="center"/>
    </xf>
    <xf numFmtId="0" fontId="16" fillId="8" borderId="7" xfId="9" applyFont="1" applyFill="1" applyBorder="1">
      <alignment vertical="center"/>
    </xf>
    <xf numFmtId="0" fontId="16" fillId="8" borderId="4" xfId="9" applyFont="1" applyFill="1" applyBorder="1">
      <alignment vertical="center"/>
    </xf>
    <xf numFmtId="0" fontId="16" fillId="7" borderId="7" xfId="9" applyFont="1" applyFill="1" applyBorder="1" applyAlignment="1">
      <alignment horizontal="right" vertical="center"/>
    </xf>
    <xf numFmtId="0" fontId="16" fillId="10" borderId="7" xfId="9" applyFont="1" applyFill="1" applyBorder="1" applyAlignment="1">
      <alignment horizontal="right" vertical="center"/>
    </xf>
    <xf numFmtId="0" fontId="16" fillId="0" borderId="16" xfId="9" applyFont="1" applyBorder="1" applyAlignment="1">
      <alignment horizontal="right" vertical="center"/>
    </xf>
    <xf numFmtId="181" fontId="16" fillId="0" borderId="7" xfId="9" applyNumberFormat="1" applyFont="1" applyBorder="1" applyAlignment="1">
      <alignment horizontal="right" vertical="center"/>
    </xf>
    <xf numFmtId="0" fontId="14" fillId="8" borderId="7" xfId="9" applyFont="1" applyFill="1" applyBorder="1">
      <alignment vertical="center"/>
    </xf>
    <xf numFmtId="0" fontId="16" fillId="0" borderId="3" xfId="9" applyFont="1" applyBorder="1" applyAlignment="1">
      <alignment horizontal="center" vertical="center"/>
    </xf>
    <xf numFmtId="0" fontId="16" fillId="0" borderId="7" xfId="9" applyFont="1" applyBorder="1" applyAlignment="1">
      <alignment horizontal="right" vertical="center"/>
    </xf>
    <xf numFmtId="0" fontId="16" fillId="0" borderId="16" xfId="9" applyFont="1" applyBorder="1" applyAlignment="1">
      <alignment horizontal="center" vertical="center"/>
    </xf>
    <xf numFmtId="0" fontId="16" fillId="7" borderId="11" xfId="9" applyFont="1" applyFill="1" applyBorder="1" applyAlignment="1">
      <alignment horizontal="right" vertical="center"/>
    </xf>
    <xf numFmtId="0" fontId="16" fillId="10" borderId="11" xfId="9" applyFont="1" applyFill="1" applyBorder="1" applyAlignment="1">
      <alignment horizontal="right" vertical="center"/>
    </xf>
    <xf numFmtId="0" fontId="16" fillId="0" borderId="69" xfId="9" applyFont="1" applyBorder="1" applyAlignment="1">
      <alignment horizontal="right" vertical="center"/>
    </xf>
    <xf numFmtId="0" fontId="16" fillId="0" borderId="0" xfId="9" applyFont="1">
      <alignment vertical="center"/>
    </xf>
    <xf numFmtId="182" fontId="16" fillId="0" borderId="7" xfId="9" applyNumberFormat="1" applyFont="1" applyBorder="1" applyAlignment="1">
      <alignment horizontal="center" vertical="center"/>
    </xf>
    <xf numFmtId="182" fontId="16" fillId="0" borderId="7" xfId="9" applyNumberFormat="1" applyFont="1" applyBorder="1" applyAlignment="1">
      <alignment horizontal="center" vertical="center"/>
    </xf>
    <xf numFmtId="0" fontId="16" fillId="0" borderId="7" xfId="9" applyFont="1" applyBorder="1" applyAlignment="1">
      <alignment horizontal="center" vertical="center" wrapText="1"/>
    </xf>
    <xf numFmtId="0" fontId="35" fillId="0" borderId="0" xfId="10">
      <alignment vertical="center"/>
    </xf>
    <xf numFmtId="0" fontId="16" fillId="0" borderId="7" xfId="9" applyFont="1" applyBorder="1" applyAlignment="1">
      <alignment horizontal="left" vertical="center"/>
    </xf>
    <xf numFmtId="0" fontId="16" fillId="7" borderId="7" xfId="9" applyFont="1" applyFill="1" applyBorder="1" applyAlignment="1">
      <alignment horizontal="right" vertical="center"/>
    </xf>
    <xf numFmtId="0" fontId="16" fillId="0" borderId="7" xfId="9" applyFont="1" applyBorder="1">
      <alignment vertical="center"/>
    </xf>
    <xf numFmtId="181" fontId="16" fillId="0" borderId="8" xfId="9" applyNumberFormat="1" applyFont="1" applyBorder="1">
      <alignment vertical="center"/>
    </xf>
    <xf numFmtId="181" fontId="16" fillId="0" borderId="11" xfId="9" applyNumberFormat="1" applyFont="1" applyBorder="1">
      <alignment vertical="center"/>
    </xf>
    <xf numFmtId="0" fontId="16" fillId="0" borderId="0" xfId="9" applyFont="1" applyAlignment="1">
      <alignment horizontal="left" vertical="center"/>
    </xf>
    <xf numFmtId="0" fontId="13" fillId="0" borderId="0" xfId="9" applyFont="1">
      <alignment vertical="center"/>
    </xf>
    <xf numFmtId="0" fontId="16" fillId="0" borderId="7" xfId="9" applyFont="1" applyBorder="1" applyAlignment="1">
      <alignment horizontal="right" vertical="center"/>
    </xf>
    <xf numFmtId="0" fontId="16" fillId="0" borderId="4" xfId="7" applyFont="1" applyBorder="1" applyAlignment="1">
      <alignment horizontal="center" vertical="center" wrapText="1"/>
    </xf>
    <xf numFmtId="0" fontId="16" fillId="0" borderId="3" xfId="7" applyFont="1" applyBorder="1" applyAlignment="1">
      <alignment horizontal="center" vertical="center" wrapText="1"/>
    </xf>
    <xf numFmtId="0" fontId="16" fillId="0" borderId="7" xfId="7" applyFont="1" applyBorder="1" applyAlignment="1">
      <alignment horizontal="center" vertical="center" wrapText="1"/>
    </xf>
    <xf numFmtId="0" fontId="16" fillId="0" borderId="16" xfId="7" applyFont="1" applyBorder="1" applyAlignment="1">
      <alignment horizontal="center" vertical="center" wrapText="1"/>
    </xf>
    <xf numFmtId="0" fontId="16" fillId="0" borderId="4" xfId="7" applyFont="1" applyBorder="1" applyAlignment="1">
      <alignment horizontal="center" vertical="center"/>
    </xf>
    <xf numFmtId="0" fontId="16" fillId="0" borderId="7" xfId="7" applyFont="1" applyBorder="1" applyAlignment="1">
      <alignment horizontal="center" vertical="center"/>
    </xf>
    <xf numFmtId="0" fontId="16" fillId="0" borderId="7" xfId="7" applyFont="1" applyBorder="1" applyAlignment="1">
      <alignment horizontal="center" vertical="center"/>
    </xf>
    <xf numFmtId="0" fontId="16" fillId="0" borderId="4" xfId="7" applyFont="1" applyBorder="1" applyAlignment="1">
      <alignment horizontal="center" vertical="center"/>
    </xf>
    <xf numFmtId="0" fontId="16" fillId="0" borderId="3" xfId="7" applyFont="1" applyBorder="1" applyAlignment="1">
      <alignment horizontal="center" vertical="center"/>
    </xf>
    <xf numFmtId="0" fontId="16" fillId="0" borderId="16" xfId="7" applyFont="1" applyBorder="1" applyAlignment="1">
      <alignment horizontal="center" vertical="center"/>
    </xf>
    <xf numFmtId="0" fontId="16" fillId="0" borderId="7" xfId="9" applyFont="1" applyBorder="1" applyAlignment="1">
      <alignment horizontal="center" vertical="center"/>
    </xf>
    <xf numFmtId="183" fontId="16" fillId="0" borderId="4" xfId="7" applyNumberFormat="1" applyFont="1" applyBorder="1" applyAlignment="1">
      <alignment horizontal="center" vertical="center" wrapText="1"/>
    </xf>
    <xf numFmtId="183" fontId="16" fillId="0" borderId="3" xfId="7" applyNumberFormat="1" applyFont="1" applyBorder="1" applyAlignment="1">
      <alignment horizontal="center" vertical="center" wrapText="1"/>
    </xf>
    <xf numFmtId="183" fontId="16" fillId="0" borderId="16" xfId="7" applyNumberFormat="1" applyFont="1" applyBorder="1" applyAlignment="1">
      <alignment horizontal="center" vertical="center" wrapText="1"/>
    </xf>
    <xf numFmtId="0" fontId="42" fillId="0" borderId="0" xfId="7" applyFont="1" applyAlignment="1">
      <alignment horizontal="center" vertical="center"/>
    </xf>
    <xf numFmtId="0" fontId="14" fillId="0" borderId="0" xfId="7" applyFont="1" applyAlignment="1">
      <alignment horizontal="center" vertical="center"/>
    </xf>
    <xf numFmtId="0" fontId="43" fillId="0" borderId="0" xfId="9" applyFont="1" applyAlignment="1">
      <alignment horizontal="center" vertical="center"/>
    </xf>
    <xf numFmtId="0" fontId="43" fillId="0" borderId="0" xfId="7" applyFont="1" applyAlignment="1">
      <alignment horizontal="center" vertical="center"/>
    </xf>
    <xf numFmtId="0" fontId="43" fillId="0" borderId="0" xfId="9" applyFont="1">
      <alignment vertical="center"/>
    </xf>
    <xf numFmtId="0" fontId="42" fillId="0" borderId="0" xfId="9" applyFont="1">
      <alignment vertical="center"/>
    </xf>
    <xf numFmtId="0" fontId="42" fillId="0" borderId="0" xfId="9" applyFont="1" applyAlignment="1">
      <alignment horizontal="center" vertical="center"/>
    </xf>
    <xf numFmtId="0" fontId="16" fillId="0" borderId="0" xfId="9" applyFont="1" applyAlignment="1">
      <alignment vertical="center" textRotation="255" shrinkToFit="1"/>
    </xf>
    <xf numFmtId="0" fontId="16" fillId="0" borderId="7" xfId="9" applyFont="1" applyBorder="1" applyAlignment="1">
      <alignment vertical="center" textRotation="255" shrinkToFit="1"/>
    </xf>
    <xf numFmtId="0" fontId="16" fillId="0" borderId="4" xfId="9" applyFont="1" applyBorder="1" applyAlignment="1">
      <alignment horizontal="left" vertical="center"/>
    </xf>
    <xf numFmtId="0" fontId="16" fillId="0" borderId="3" xfId="9" applyFont="1" applyBorder="1" applyAlignment="1">
      <alignment horizontal="left" vertical="center"/>
    </xf>
    <xf numFmtId="0" fontId="16" fillId="0" borderId="16" xfId="9" applyFont="1" applyBorder="1" applyAlignment="1">
      <alignment horizontal="left" vertical="center"/>
    </xf>
    <xf numFmtId="0" fontId="16" fillId="7" borderId="4" xfId="9" applyFont="1" applyFill="1" applyBorder="1" applyAlignment="1">
      <alignment horizontal="right" vertical="center"/>
    </xf>
    <xf numFmtId="0" fontId="16" fillId="7" borderId="3" xfId="9" applyFont="1" applyFill="1" applyBorder="1" applyAlignment="1">
      <alignment horizontal="right" vertical="center"/>
    </xf>
    <xf numFmtId="0" fontId="16" fillId="7" borderId="16" xfId="9" applyFont="1" applyFill="1" applyBorder="1" applyAlignment="1">
      <alignment horizontal="right" vertical="center"/>
    </xf>
    <xf numFmtId="181" fontId="16" fillId="0" borderId="10" xfId="9" applyNumberFormat="1" applyFont="1" applyBorder="1">
      <alignment vertical="center"/>
    </xf>
    <xf numFmtId="0" fontId="16" fillId="0" borderId="4" xfId="9" applyFont="1" applyBorder="1" applyAlignment="1">
      <alignment horizontal="left" vertical="center"/>
    </xf>
    <xf numFmtId="0" fontId="47" fillId="0" borderId="3" xfId="9" applyFont="1" applyBorder="1" applyAlignment="1">
      <alignment horizontal="left" vertical="center"/>
    </xf>
    <xf numFmtId="0" fontId="16" fillId="0" borderId="16" xfId="9" applyFont="1" applyBorder="1" applyAlignment="1">
      <alignment horizontal="left" vertical="center"/>
    </xf>
    <xf numFmtId="0" fontId="47" fillId="0" borderId="3" xfId="9" applyFont="1" applyBorder="1" applyAlignment="1">
      <alignment horizontal="left" vertical="center" wrapText="1"/>
    </xf>
    <xf numFmtId="0" fontId="47" fillId="0" borderId="16" xfId="9" applyFont="1" applyBorder="1" applyAlignment="1">
      <alignment horizontal="left" vertical="center" wrapText="1"/>
    </xf>
    <xf numFmtId="181" fontId="16" fillId="0" borderId="7" xfId="9" applyNumberFormat="1" applyFont="1" applyBorder="1">
      <alignment vertical="center"/>
    </xf>
    <xf numFmtId="0" fontId="16" fillId="0" borderId="7" xfId="9" applyFont="1" applyBorder="1" applyAlignment="1">
      <alignment horizontal="left" vertical="center" wrapText="1"/>
    </xf>
    <xf numFmtId="181" fontId="16" fillId="0" borderId="70" xfId="9" applyNumberFormat="1" applyFont="1" applyBorder="1">
      <alignment vertical="center"/>
    </xf>
    <xf numFmtId="0" fontId="16" fillId="0" borderId="10" xfId="9" applyFont="1" applyBorder="1" applyAlignment="1">
      <alignment horizontal="center" vertical="center" wrapText="1"/>
    </xf>
    <xf numFmtId="0" fontId="16" fillId="0" borderId="0" xfId="7" applyFont="1" applyAlignment="1">
      <alignment horizontal="center" vertical="center" wrapText="1"/>
    </xf>
    <xf numFmtId="0" fontId="16" fillId="0" borderId="4" xfId="9" applyFont="1" applyBorder="1" applyAlignment="1">
      <alignment horizontal="right" vertical="center"/>
    </xf>
    <xf numFmtId="0" fontId="16" fillId="0" borderId="16" xfId="9" applyFont="1" applyBorder="1" applyAlignment="1">
      <alignment horizontal="right" vertical="center"/>
    </xf>
    <xf numFmtId="0" fontId="16" fillId="0" borderId="10" xfId="9" applyFont="1" applyBorder="1" applyAlignment="1">
      <alignment horizontal="right" vertical="center"/>
    </xf>
    <xf numFmtId="0" fontId="16" fillId="0" borderId="5" xfId="9" applyFont="1" applyBorder="1" applyAlignment="1">
      <alignment horizontal="right" vertical="center"/>
    </xf>
    <xf numFmtId="0" fontId="16" fillId="0" borderId="14" xfId="9" applyFont="1" applyBorder="1" applyAlignment="1">
      <alignment horizontal="right" vertical="center"/>
    </xf>
    <xf numFmtId="0" fontId="14" fillId="3" borderId="0" xfId="10" applyFont="1" applyFill="1">
      <alignment vertical="center"/>
    </xf>
    <xf numFmtId="0" fontId="14" fillId="3" borderId="0" xfId="10" applyFont="1" applyFill="1" applyAlignment="1">
      <alignment horizontal="right" vertical="center"/>
    </xf>
    <xf numFmtId="0" fontId="14" fillId="3" borderId="0" xfId="9" applyFont="1" applyFill="1" applyAlignment="1">
      <alignment horizontal="right" vertical="center"/>
    </xf>
    <xf numFmtId="0" fontId="14" fillId="6" borderId="4" xfId="9" applyFont="1" applyFill="1" applyBorder="1" applyAlignment="1">
      <alignment horizontal="center" vertical="center" wrapText="1"/>
    </xf>
    <xf numFmtId="0" fontId="14" fillId="6" borderId="3" xfId="9" applyFont="1" applyFill="1" applyBorder="1" applyAlignment="1">
      <alignment horizontal="center" vertical="center" wrapText="1"/>
    </xf>
    <xf numFmtId="0" fontId="14" fillId="6" borderId="16" xfId="9" applyFont="1" applyFill="1" applyBorder="1" applyAlignment="1">
      <alignment horizontal="center" vertical="center" wrapText="1"/>
    </xf>
    <xf numFmtId="0" fontId="11" fillId="0" borderId="0" xfId="10" applyFont="1">
      <alignment vertical="center"/>
    </xf>
    <xf numFmtId="0" fontId="14" fillId="0" borderId="0" xfId="10" applyFont="1" applyAlignment="1">
      <alignment horizontal="right" vertical="center"/>
    </xf>
    <xf numFmtId="0" fontId="25" fillId="9" borderId="11" xfId="10" applyFont="1" applyFill="1" applyBorder="1">
      <alignment vertical="center"/>
    </xf>
    <xf numFmtId="0" fontId="25" fillId="9" borderId="4" xfId="10" applyFont="1" applyFill="1" applyBorder="1">
      <alignment vertical="center"/>
    </xf>
    <xf numFmtId="0" fontId="25" fillId="9" borderId="3" xfId="10" applyFont="1" applyFill="1" applyBorder="1">
      <alignment vertical="center"/>
    </xf>
    <xf numFmtId="0" fontId="25" fillId="9" borderId="16" xfId="10" applyFont="1" applyFill="1" applyBorder="1">
      <alignment vertical="center"/>
    </xf>
    <xf numFmtId="0" fontId="14" fillId="9" borderId="7" xfId="10" applyFont="1" applyFill="1" applyBorder="1">
      <alignment vertical="center"/>
    </xf>
    <xf numFmtId="0" fontId="16" fillId="3" borderId="16" xfId="9" applyFont="1" applyFill="1" applyBorder="1" applyAlignment="1">
      <alignment horizontal="center" vertical="center" wrapText="1"/>
    </xf>
    <xf numFmtId="0" fontId="16" fillId="0" borderId="0" xfId="9" applyFont="1" applyAlignment="1">
      <alignment horizontal="right" vertical="center"/>
    </xf>
    <xf numFmtId="0" fontId="14" fillId="0" borderId="0" xfId="10" applyFont="1">
      <alignment vertical="center"/>
    </xf>
    <xf numFmtId="49" fontId="49" fillId="0" borderId="9" xfId="11" applyNumberFormat="1" applyFont="1" applyBorder="1" applyAlignment="1">
      <alignment vertical="center" wrapText="1"/>
    </xf>
    <xf numFmtId="0" fontId="16" fillId="0" borderId="0" xfId="7" applyFont="1" applyAlignment="1">
      <alignment horizontal="center" vertical="center"/>
    </xf>
    <xf numFmtId="182" fontId="16" fillId="0" borderId="4" xfId="9" applyNumberFormat="1" applyFont="1" applyBorder="1" applyAlignment="1">
      <alignment horizontal="center" vertical="center"/>
    </xf>
    <xf numFmtId="182" fontId="16" fillId="0" borderId="3" xfId="9" applyNumberFormat="1" applyFont="1" applyBorder="1" applyAlignment="1">
      <alignment horizontal="center" vertical="center"/>
    </xf>
    <xf numFmtId="182" fontId="16" fillId="0" borderId="16" xfId="9" applyNumberFormat="1" applyFont="1" applyBorder="1" applyAlignment="1">
      <alignment horizontal="center" vertical="center"/>
    </xf>
    <xf numFmtId="0" fontId="16" fillId="6" borderId="4" xfId="9" applyFont="1" applyFill="1" applyBorder="1" applyAlignment="1">
      <alignment horizontal="center" vertical="center"/>
    </xf>
    <xf numFmtId="0" fontId="16" fillId="6" borderId="16" xfId="9" applyFont="1" applyFill="1" applyBorder="1" applyAlignment="1">
      <alignment horizontal="center" vertical="center"/>
    </xf>
    <xf numFmtId="0" fontId="16" fillId="6" borderId="3" xfId="9" applyFont="1" applyFill="1" applyBorder="1" applyAlignment="1">
      <alignment horizontal="center" vertical="center"/>
    </xf>
    <xf numFmtId="0" fontId="16" fillId="11" borderId="7" xfId="9" applyFont="1" applyFill="1" applyBorder="1" applyAlignment="1">
      <alignment horizontal="center" vertical="center"/>
    </xf>
    <xf numFmtId="0" fontId="16" fillId="9" borderId="7" xfId="9" applyFont="1" applyFill="1" applyBorder="1" applyAlignment="1">
      <alignment horizontal="center" vertical="center"/>
    </xf>
    <xf numFmtId="0" fontId="16" fillId="0" borderId="0" xfId="9" applyFont="1" applyAlignment="1">
      <alignment horizontal="right" vertical="center"/>
    </xf>
    <xf numFmtId="0" fontId="16" fillId="0" borderId="4" xfId="9" applyFont="1" applyBorder="1" applyAlignment="1">
      <alignment horizontal="center" vertical="center" wrapText="1"/>
    </xf>
    <xf numFmtId="0" fontId="16" fillId="0" borderId="3" xfId="9" applyFont="1" applyBorder="1" applyAlignment="1">
      <alignment horizontal="center" vertical="center" wrapText="1"/>
    </xf>
    <xf numFmtId="0" fontId="25" fillId="9" borderId="0" xfId="10" applyFont="1" applyFill="1">
      <alignment vertical="center"/>
    </xf>
    <xf numFmtId="0" fontId="25" fillId="9" borderId="0" xfId="10" applyFont="1" applyFill="1">
      <alignment vertical="center"/>
    </xf>
    <xf numFmtId="0" fontId="16" fillId="6" borderId="7" xfId="9" applyFont="1" applyFill="1" applyBorder="1" applyAlignment="1">
      <alignment horizontal="center" vertical="center"/>
    </xf>
    <xf numFmtId="0" fontId="16" fillId="8" borderId="7" xfId="9" applyFont="1" applyFill="1" applyBorder="1" applyAlignment="1">
      <alignment horizontal="left" vertical="center"/>
    </xf>
    <xf numFmtId="0" fontId="16" fillId="8" borderId="4" xfId="9" applyFont="1" applyFill="1" applyBorder="1" applyAlignment="1">
      <alignment horizontal="left" vertical="center"/>
    </xf>
    <xf numFmtId="0" fontId="50" fillId="0" borderId="0" xfId="10" applyFont="1">
      <alignment vertical="center"/>
    </xf>
  </cellXfs>
  <cellStyles count="12">
    <cellStyle name="標準" xfId="0" builtinId="0"/>
    <cellStyle name="標準 2" xfId="7" xr:uid="{DDCE8BF3-1CE8-4755-AAAC-BC9BF36859FA}"/>
    <cellStyle name="標準 2 2" xfId="11" xr:uid="{D1D5B4EC-7B2B-4475-AC5C-D5AC6081B33F}"/>
    <cellStyle name="標準 3" xfId="8" xr:uid="{4D273828-1F45-4A48-B809-BF353CF6F7D0}"/>
    <cellStyle name="標準 4" xfId="1" xr:uid="{00000000-0005-0000-0000-000001000000}"/>
    <cellStyle name="標準 5" xfId="10" xr:uid="{0B93F5C4-E843-44DB-91B4-6A7C305F501E}"/>
    <cellStyle name="標準 7" xfId="2" xr:uid="{00000000-0005-0000-0000-000002000000}"/>
    <cellStyle name="標準_③-２加算様式（就労）" xfId="9" xr:uid="{8CB27C1C-2924-4B3A-B37B-0BDA2999E263}"/>
    <cellStyle name="標準_居宅申請書" xfId="3" xr:uid="{00000000-0005-0000-0000-000004000000}"/>
    <cellStyle name="標準_居宅申請書（記入例）" xfId="4" xr:uid="{00000000-0005-0000-0000-000005000000}"/>
    <cellStyle name="標準_誓約書・役員名簿" xfId="5" xr:uid="{00000000-0005-0000-0000-000006000000}"/>
    <cellStyle name="標準_第１号様式・付表" xfId="6" xr:uid="{9331D18A-8C53-415E-8DF4-411751A1E4B9}"/>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174625</xdr:colOff>
      <xdr:row>10</xdr:row>
      <xdr:rowOff>266700</xdr:rowOff>
    </xdr:from>
    <xdr:to>
      <xdr:col>3</xdr:col>
      <xdr:colOff>214629</xdr:colOff>
      <xdr:row>11</xdr:row>
      <xdr:rowOff>0</xdr:rowOff>
    </xdr:to>
    <xdr:sp macro="" textlink="">
      <xdr:nvSpPr>
        <xdr:cNvPr id="2" name="左大かっこ 1">
          <a:extLst>
            <a:ext uri="{FF2B5EF4-FFF2-40B4-BE49-F238E27FC236}">
              <a16:creationId xmlns:a16="http://schemas.microsoft.com/office/drawing/2014/main" id="{45ADF51A-F476-467C-83CD-DD627C30D91E}"/>
            </a:ext>
          </a:extLst>
        </xdr:cNvPr>
        <xdr:cNvSpPr/>
      </xdr:nvSpPr>
      <xdr:spPr>
        <a:xfrm>
          <a:off x="4772025" y="4724400"/>
          <a:ext cx="45719" cy="438150"/>
        </a:xfrm>
        <a:prstGeom prst="leftBracket">
          <a:avLst/>
        </a:prstGeom>
        <a:ln w="9525">
          <a:solidFill>
            <a:schemeClr val="tx1"/>
          </a:solidFill>
        </a:ln>
        <a:effectLst/>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1495425</xdr:colOff>
      <xdr:row>10</xdr:row>
      <xdr:rowOff>266700</xdr:rowOff>
    </xdr:from>
    <xdr:to>
      <xdr:col>3</xdr:col>
      <xdr:colOff>1534734</xdr:colOff>
      <xdr:row>11</xdr:row>
      <xdr:rowOff>0</xdr:rowOff>
    </xdr:to>
    <xdr:sp macro="" textlink="">
      <xdr:nvSpPr>
        <xdr:cNvPr id="3" name="右大かっこ 2">
          <a:extLst>
            <a:ext uri="{FF2B5EF4-FFF2-40B4-BE49-F238E27FC236}">
              <a16:creationId xmlns:a16="http://schemas.microsoft.com/office/drawing/2014/main" id="{A4856006-3EE7-4B68-A194-1628BE070BDE}"/>
            </a:ext>
          </a:extLst>
        </xdr:cNvPr>
        <xdr:cNvSpPr/>
      </xdr:nvSpPr>
      <xdr:spPr>
        <a:xfrm>
          <a:off x="6210300" y="4724400"/>
          <a:ext cx="45719" cy="438150"/>
        </a:xfrm>
        <a:prstGeom prst="rightBracket">
          <a:avLst/>
        </a:prstGeom>
        <a:ln w="9525">
          <a:solidFill>
            <a:schemeClr val="tx1"/>
          </a:solidFill>
        </a:ln>
        <a:effectLst/>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20</xdr:row>
      <xdr:rowOff>0</xdr:rowOff>
    </xdr:from>
    <xdr:to>
      <xdr:col>16</xdr:col>
      <xdr:colOff>260469</xdr:colOff>
      <xdr:row>26</xdr:row>
      <xdr:rowOff>124264</xdr:rowOff>
    </xdr:to>
    <xdr:sp macro="" textlink="">
      <xdr:nvSpPr>
        <xdr:cNvPr id="2" name="Rectangle 12">
          <a:extLst>
            <a:ext uri="{FF2B5EF4-FFF2-40B4-BE49-F238E27FC236}">
              <a16:creationId xmlns:a16="http://schemas.microsoft.com/office/drawing/2014/main" id="{120099A4-F9A7-4C5A-A139-8407A19672CA}"/>
            </a:ext>
          </a:extLst>
        </xdr:cNvPr>
        <xdr:cNvSpPr>
          <a:spLocks noChangeArrowheads="1"/>
        </xdr:cNvSpPr>
      </xdr:nvSpPr>
      <xdr:spPr bwMode="auto">
        <a:xfrm>
          <a:off x="3905250" y="3619500"/>
          <a:ext cx="3305175" cy="13335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000"/>
            </a:lnSpc>
            <a:defRPr sz="1000"/>
          </a:pPr>
          <a:r>
            <a:rPr lang="ja-JP" altLang="en-US" sz="900" b="0" i="0" strike="noStrike">
              <a:solidFill>
                <a:srgbClr val="000000"/>
              </a:solidFill>
              <a:latin typeface="ＭＳ Ｐゴシック"/>
              <a:ea typeface="ＭＳ Ｐゴシック"/>
            </a:rPr>
            <a:t>申請者（設置者）</a:t>
          </a:r>
          <a:endParaRPr lang="en-US" altLang="ja-JP"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　　　　 　所在地</a:t>
          </a:r>
        </a:p>
        <a:p>
          <a:pPr algn="l" rtl="0">
            <a:lnSpc>
              <a:spcPts val="1000"/>
            </a:lnSpc>
            <a:defRPr sz="1000"/>
          </a:pPr>
          <a:r>
            <a:rPr lang="ja-JP" altLang="en-US" sz="900" b="0" i="0" strike="noStrike">
              <a:solidFill>
                <a:srgbClr val="000000"/>
              </a:solidFill>
              <a:latin typeface="ＭＳ Ｐゴシック"/>
              <a:ea typeface="ＭＳ Ｐゴシック"/>
            </a:rPr>
            <a:t>　　　　　 名　  称</a:t>
          </a:r>
          <a:endParaRPr lang="en-US" altLang="ja-JP" sz="900" b="0" i="0" strike="noStrike">
            <a:solidFill>
              <a:srgbClr val="000000"/>
            </a:solidFill>
            <a:latin typeface="ＭＳ Ｐゴシック"/>
            <a:ea typeface="ＭＳ Ｐゴシック"/>
          </a:endParaRPr>
        </a:p>
        <a:p>
          <a:pPr algn="l" rtl="0">
            <a:lnSpc>
              <a:spcPts val="1000"/>
            </a:lnSpc>
            <a:defRPr sz="1000"/>
          </a:pPr>
          <a:endParaRPr lang="en-US" altLang="ja-JP"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申請者（指定管理者）</a:t>
          </a:r>
          <a:endParaRPr lang="en-US" altLang="ja-JP"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　　　　　所在地</a:t>
          </a:r>
          <a:endParaRPr lang="en-US" altLang="ja-JP" sz="900" b="0" i="0" strike="noStrike">
            <a:solidFill>
              <a:srgbClr val="000000"/>
            </a:solidFill>
            <a:latin typeface="ＭＳ Ｐゴシック"/>
            <a:ea typeface="ＭＳ Ｐゴシック"/>
          </a:endParaRPr>
        </a:p>
        <a:p>
          <a:pPr algn="l" rtl="0">
            <a:lnSpc>
              <a:spcPts val="900"/>
            </a:lnSpc>
            <a:defRPr sz="1000"/>
          </a:pPr>
          <a:r>
            <a:rPr lang="ja-JP" altLang="en-US" sz="900" b="0" i="0" strike="noStrike">
              <a:solidFill>
                <a:srgbClr val="000000"/>
              </a:solidFill>
              <a:latin typeface="ＭＳ Ｐゴシック"/>
              <a:ea typeface="ＭＳ Ｐゴシック"/>
            </a:rPr>
            <a:t>　　　　　名称</a:t>
          </a:r>
        </a:p>
        <a:p>
          <a:pPr algn="l" rtl="0">
            <a:lnSpc>
              <a:spcPts val="1000"/>
            </a:lnSpc>
            <a:defRPr sz="1000"/>
          </a:pPr>
          <a:r>
            <a:rPr lang="ja-JP" altLang="en-US" sz="900" b="0" i="0" strike="noStrike">
              <a:solidFill>
                <a:srgbClr val="000000"/>
              </a:solidFill>
              <a:latin typeface="ＭＳ Ｐゴシック"/>
              <a:ea typeface="ＭＳ Ｐゴシック"/>
            </a:rPr>
            <a:t>代表者職・氏名　　　　　　　　　　　　　　　　　　　　　　　　　　　</a:t>
          </a:r>
        </a:p>
        <a:p>
          <a:pPr algn="l" rtl="0">
            <a:lnSpc>
              <a:spcPts val="800"/>
            </a:lnSpc>
            <a:defRPr sz="1000"/>
          </a:pPr>
          <a:r>
            <a:rPr lang="ja-JP" altLang="en-US" sz="900" b="0" i="0" strike="noStrike">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47625</xdr:colOff>
      <xdr:row>20</xdr:row>
      <xdr:rowOff>47625</xdr:rowOff>
    </xdr:from>
    <xdr:to>
      <xdr:col>16</xdr:col>
      <xdr:colOff>260469</xdr:colOff>
      <xdr:row>26</xdr:row>
      <xdr:rowOff>123987</xdr:rowOff>
    </xdr:to>
    <xdr:sp macro="" textlink="">
      <xdr:nvSpPr>
        <xdr:cNvPr id="2" name="Rectangle 12">
          <a:extLst>
            <a:ext uri="{FF2B5EF4-FFF2-40B4-BE49-F238E27FC236}">
              <a16:creationId xmlns:a16="http://schemas.microsoft.com/office/drawing/2014/main" id="{7B297E11-D3C3-4205-8873-9013D0BA46CE}"/>
            </a:ext>
          </a:extLst>
        </xdr:cNvPr>
        <xdr:cNvSpPr>
          <a:spLocks noChangeArrowheads="1"/>
        </xdr:cNvSpPr>
      </xdr:nvSpPr>
      <xdr:spPr bwMode="auto">
        <a:xfrm>
          <a:off x="3905250" y="3733800"/>
          <a:ext cx="3305175" cy="10287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800"/>
            </a:lnSpc>
            <a:defRPr sz="1000"/>
          </a:pPr>
          <a:r>
            <a:rPr lang="ja-JP" altLang="en-US" sz="900" b="0" i="0" strike="noStrike">
              <a:solidFill>
                <a:srgbClr val="000000"/>
              </a:solidFill>
              <a:latin typeface="ＭＳ Ｐゴシック"/>
              <a:ea typeface="ＭＳ Ｐゴシック"/>
            </a:rPr>
            <a:t>申請者　所在地</a:t>
          </a:r>
        </a:p>
        <a:p>
          <a:pPr algn="l" rtl="0">
            <a:lnSpc>
              <a:spcPts val="800"/>
            </a:lnSpc>
            <a:defRPr sz="1000"/>
          </a:pPr>
          <a:r>
            <a:rPr lang="ja-JP" altLang="en-US" sz="900" b="0" i="0" strike="noStrike">
              <a:solidFill>
                <a:srgbClr val="000000"/>
              </a:solidFill>
              <a:latin typeface="ＭＳ Ｐゴシック"/>
              <a:ea typeface="ＭＳ Ｐゴシック"/>
            </a:rPr>
            <a:t>　　　　　 名　  称</a:t>
          </a:r>
        </a:p>
        <a:p>
          <a:pPr algn="l" rtl="0">
            <a:lnSpc>
              <a:spcPts val="800"/>
            </a:lnSpc>
            <a:defRPr sz="1000"/>
          </a:pPr>
          <a:endParaRPr lang="ja-JP" altLang="en-US"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　　　　　 代表者　　　　　　　　　　　　　　　　　　　　　　　　　　　</a:t>
          </a:r>
        </a:p>
        <a:p>
          <a:pPr algn="l" rtl="0">
            <a:lnSpc>
              <a:spcPts val="900"/>
            </a:lnSpc>
            <a:defRPr sz="1000"/>
          </a:pP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177800</xdr:colOff>
      <xdr:row>0</xdr:row>
      <xdr:rowOff>50800</xdr:rowOff>
    </xdr:from>
    <xdr:to>
      <xdr:col>4</xdr:col>
      <xdr:colOff>44644</xdr:colOff>
      <xdr:row>1</xdr:row>
      <xdr:rowOff>101741</xdr:rowOff>
    </xdr:to>
    <xdr:sp macro="" textlink="">
      <xdr:nvSpPr>
        <xdr:cNvPr id="3" name="Rectangle 8">
          <a:extLst>
            <a:ext uri="{FF2B5EF4-FFF2-40B4-BE49-F238E27FC236}">
              <a16:creationId xmlns:a16="http://schemas.microsoft.com/office/drawing/2014/main" id="{E042E8EF-D236-4197-B1D2-797EEB286EDE}"/>
            </a:ext>
          </a:extLst>
        </xdr:cNvPr>
        <xdr:cNvSpPr>
          <a:spLocks noChangeArrowheads="1"/>
        </xdr:cNvSpPr>
      </xdr:nvSpPr>
      <xdr:spPr bwMode="auto">
        <a:xfrm>
          <a:off x="619125" y="57150"/>
          <a:ext cx="1143000" cy="2571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記入例</a:t>
          </a:r>
        </a:p>
      </xdr:txBody>
    </xdr:sp>
    <xdr:clientData/>
  </xdr:twoCellAnchor>
  <xdr:twoCellAnchor>
    <xdr:from>
      <xdr:col>10</xdr:col>
      <xdr:colOff>0</xdr:colOff>
      <xdr:row>1</xdr:row>
      <xdr:rowOff>0</xdr:rowOff>
    </xdr:from>
    <xdr:to>
      <xdr:col>14</xdr:col>
      <xdr:colOff>50800</xdr:colOff>
      <xdr:row>2</xdr:row>
      <xdr:rowOff>91255</xdr:rowOff>
    </xdr:to>
    <xdr:sp macro="" textlink="">
      <xdr:nvSpPr>
        <xdr:cNvPr id="4" name="AutoShape 18">
          <a:extLst>
            <a:ext uri="{FF2B5EF4-FFF2-40B4-BE49-F238E27FC236}">
              <a16:creationId xmlns:a16="http://schemas.microsoft.com/office/drawing/2014/main" id="{A0438951-9CD5-42B2-B97F-E4DFF7640C06}"/>
            </a:ext>
          </a:extLst>
        </xdr:cNvPr>
        <xdr:cNvSpPr>
          <a:spLocks/>
        </xdr:cNvSpPr>
      </xdr:nvSpPr>
      <xdr:spPr bwMode="auto">
        <a:xfrm>
          <a:off x="4162425" y="152400"/>
          <a:ext cx="1895475" cy="295275"/>
        </a:xfrm>
        <a:prstGeom prst="borderCallout1">
          <a:avLst>
            <a:gd name="adj1" fmla="val 173509"/>
            <a:gd name="adj2" fmla="val 119850"/>
            <a:gd name="adj3" fmla="val 59005"/>
            <a:gd name="adj4" fmla="val 10088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u="none" strike="noStrike">
              <a:solidFill>
                <a:srgbClr val="000000"/>
              </a:solidFill>
              <a:latin typeface="ＭＳ Ｐゴシック"/>
              <a:ea typeface="ＭＳ Ｐゴシック"/>
            </a:rPr>
            <a:t>指定有効期間満了日を記入。</a:t>
          </a:r>
        </a:p>
      </xdr:txBody>
    </xdr:sp>
    <xdr:clientData/>
  </xdr:twoCellAnchor>
  <xdr:twoCellAnchor>
    <xdr:from>
      <xdr:col>12</xdr:col>
      <xdr:colOff>161925</xdr:colOff>
      <xdr:row>8</xdr:row>
      <xdr:rowOff>85725</xdr:rowOff>
    </xdr:from>
    <xdr:to>
      <xdr:col>17</xdr:col>
      <xdr:colOff>196801</xdr:colOff>
      <xdr:row>14</xdr:row>
      <xdr:rowOff>6483</xdr:rowOff>
    </xdr:to>
    <xdr:sp macro="" textlink="">
      <xdr:nvSpPr>
        <xdr:cNvPr id="5" name="AutoShape 38">
          <a:extLst>
            <a:ext uri="{FF2B5EF4-FFF2-40B4-BE49-F238E27FC236}">
              <a16:creationId xmlns:a16="http://schemas.microsoft.com/office/drawing/2014/main" id="{FCA2154D-FDE0-4E1E-B07F-D929F5E560B5}"/>
            </a:ext>
          </a:extLst>
        </xdr:cNvPr>
        <xdr:cNvSpPr>
          <a:spLocks/>
        </xdr:cNvSpPr>
      </xdr:nvSpPr>
      <xdr:spPr bwMode="auto">
        <a:xfrm>
          <a:off x="5314950" y="1400175"/>
          <a:ext cx="2190751" cy="819151"/>
        </a:xfrm>
        <a:prstGeom prst="borderCallout1">
          <a:avLst>
            <a:gd name="adj1" fmla="val 34735"/>
            <a:gd name="adj2" fmla="val -71"/>
            <a:gd name="adj3" fmla="val -3805"/>
            <a:gd name="adj4" fmla="val -7251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事業所名称、所在地、連絡先を記入。</a:t>
          </a:r>
          <a:r>
            <a:rPr lang="ja-JP" altLang="en-US" sz="1100" b="0" i="0" u="sng" strike="noStrike">
              <a:solidFill>
                <a:srgbClr val="000000"/>
              </a:solidFill>
              <a:latin typeface="ＭＳ Ｐゴシック"/>
              <a:ea typeface="ＭＳ Ｐゴシック"/>
            </a:rPr>
            <a:t>様式第２号の事業所名称、所在地と一致していること</a:t>
          </a:r>
          <a:r>
            <a:rPr lang="ja-JP" altLang="en-US" sz="1000" b="0" i="0" u="sng" strike="noStrike">
              <a:solidFill>
                <a:srgbClr val="000000"/>
              </a:solidFill>
              <a:latin typeface="ＭＳ Ｐゴシック"/>
              <a:ea typeface="ＭＳ Ｐゴシック"/>
            </a:rPr>
            <a:t>。</a:t>
          </a:r>
        </a:p>
      </xdr:txBody>
    </xdr:sp>
    <xdr:clientData/>
  </xdr:twoCellAnchor>
  <xdr:twoCellAnchor>
    <xdr:from>
      <xdr:col>11</xdr:col>
      <xdr:colOff>95250</xdr:colOff>
      <xdr:row>20</xdr:row>
      <xdr:rowOff>19050</xdr:rowOff>
    </xdr:from>
    <xdr:to>
      <xdr:col>15</xdr:col>
      <xdr:colOff>323850</xdr:colOff>
      <xdr:row>21</xdr:row>
      <xdr:rowOff>177800</xdr:rowOff>
    </xdr:to>
    <xdr:sp macro="" textlink="">
      <xdr:nvSpPr>
        <xdr:cNvPr id="11150" name="AutoShape 14">
          <a:extLst>
            <a:ext uri="{FF2B5EF4-FFF2-40B4-BE49-F238E27FC236}">
              <a16:creationId xmlns:a16="http://schemas.microsoft.com/office/drawing/2014/main" id="{BCAC67E1-CD3D-4E60-96B0-A693A3C38A6D}"/>
            </a:ext>
          </a:extLst>
        </xdr:cNvPr>
        <xdr:cNvSpPr>
          <a:spLocks noChangeArrowheads="1"/>
        </xdr:cNvSpPr>
      </xdr:nvSpPr>
      <xdr:spPr bwMode="auto">
        <a:xfrm>
          <a:off x="4425950" y="3651250"/>
          <a:ext cx="1803400" cy="349250"/>
        </a:xfrm>
        <a:prstGeom prst="flowChartAlternateProcess">
          <a:avLst/>
        </a:prstGeom>
        <a:noFill/>
        <a:ln w="19050">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107950</xdr:colOff>
      <xdr:row>22</xdr:row>
      <xdr:rowOff>76200</xdr:rowOff>
    </xdr:from>
    <xdr:to>
      <xdr:col>15</xdr:col>
      <xdr:colOff>25400</xdr:colOff>
      <xdr:row>24</xdr:row>
      <xdr:rowOff>76200</xdr:rowOff>
    </xdr:to>
    <xdr:sp macro="" textlink="">
      <xdr:nvSpPr>
        <xdr:cNvPr id="11151" name="AutoShape 14">
          <a:extLst>
            <a:ext uri="{FF2B5EF4-FFF2-40B4-BE49-F238E27FC236}">
              <a16:creationId xmlns:a16="http://schemas.microsoft.com/office/drawing/2014/main" id="{B5919C47-B2F8-475F-ACE6-7897479CE41D}"/>
            </a:ext>
          </a:extLst>
        </xdr:cNvPr>
        <xdr:cNvSpPr>
          <a:spLocks noChangeArrowheads="1"/>
        </xdr:cNvSpPr>
      </xdr:nvSpPr>
      <xdr:spPr bwMode="auto">
        <a:xfrm>
          <a:off x="4438650" y="4089400"/>
          <a:ext cx="1492250" cy="381000"/>
        </a:xfrm>
        <a:prstGeom prst="flowChartAlternateProcess">
          <a:avLst/>
        </a:prstGeom>
        <a:noFill/>
        <a:ln w="19050">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190500</xdr:colOff>
      <xdr:row>28</xdr:row>
      <xdr:rowOff>85725</xdr:rowOff>
    </xdr:from>
    <xdr:to>
      <xdr:col>17</xdr:col>
      <xdr:colOff>117442</xdr:colOff>
      <xdr:row>33</xdr:row>
      <xdr:rowOff>9120</xdr:rowOff>
    </xdr:to>
    <xdr:sp macro="" textlink="">
      <xdr:nvSpPr>
        <xdr:cNvPr id="9" name="AutoShape 18">
          <a:extLst>
            <a:ext uri="{FF2B5EF4-FFF2-40B4-BE49-F238E27FC236}">
              <a16:creationId xmlns:a16="http://schemas.microsoft.com/office/drawing/2014/main" id="{DACAEB76-EAEF-48A8-96FB-95CD6F568F0D}"/>
            </a:ext>
          </a:extLst>
        </xdr:cNvPr>
        <xdr:cNvSpPr>
          <a:spLocks/>
        </xdr:cNvSpPr>
      </xdr:nvSpPr>
      <xdr:spPr bwMode="auto">
        <a:xfrm>
          <a:off x="5353050" y="4991100"/>
          <a:ext cx="2066925" cy="752475"/>
        </a:xfrm>
        <a:prstGeom prst="borderCallout1">
          <a:avLst>
            <a:gd name="adj1" fmla="val -2275"/>
            <a:gd name="adj2" fmla="val 45055"/>
            <a:gd name="adj3" fmla="val -55003"/>
            <a:gd name="adj4" fmla="val 3808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100" b="0" i="0" u="none" strike="noStrike">
              <a:solidFill>
                <a:srgbClr val="000000"/>
              </a:solidFill>
              <a:latin typeface="ＭＳ Ｐゴシック"/>
              <a:ea typeface="ＭＳ Ｐゴシック"/>
            </a:rPr>
            <a:t>申請者（法人）の所在地、名称、代表者の職・氏名　を記入。</a:t>
          </a:r>
        </a:p>
        <a:p>
          <a:pPr algn="l" rtl="1">
            <a:lnSpc>
              <a:spcPts val="1000"/>
            </a:lnSpc>
            <a:defRPr sz="1000"/>
          </a:pPr>
          <a:endParaRPr lang="ja-JP" altLang="en-US" sz="1100" b="0" i="0" u="none" strike="noStrike">
            <a:solidFill>
              <a:srgbClr val="000000"/>
            </a:solidFill>
            <a:latin typeface="ＭＳ Ｐゴシック"/>
            <a:ea typeface="ＭＳ Ｐゴシック"/>
          </a:endParaRPr>
        </a:p>
      </xdr:txBody>
    </xdr:sp>
    <xdr:clientData/>
  </xdr:twoCellAnchor>
  <xdr:twoCellAnchor>
    <xdr:from>
      <xdr:col>0</xdr:col>
      <xdr:colOff>19050</xdr:colOff>
      <xdr:row>26</xdr:row>
      <xdr:rowOff>146050</xdr:rowOff>
    </xdr:from>
    <xdr:to>
      <xdr:col>7</xdr:col>
      <xdr:colOff>279400</xdr:colOff>
      <xdr:row>28</xdr:row>
      <xdr:rowOff>57150</xdr:rowOff>
    </xdr:to>
    <xdr:sp macro="" textlink="">
      <xdr:nvSpPr>
        <xdr:cNvPr id="11153" name="AutoShape 26">
          <a:extLst>
            <a:ext uri="{FF2B5EF4-FFF2-40B4-BE49-F238E27FC236}">
              <a16:creationId xmlns:a16="http://schemas.microsoft.com/office/drawing/2014/main" id="{44D61794-C29C-45A8-91DA-04CDBA5A1A9C}"/>
            </a:ext>
          </a:extLst>
        </xdr:cNvPr>
        <xdr:cNvSpPr>
          <a:spLocks/>
        </xdr:cNvSpPr>
      </xdr:nvSpPr>
      <xdr:spPr bwMode="auto">
        <a:xfrm rot="5400000">
          <a:off x="1438275" y="3502025"/>
          <a:ext cx="177800" cy="3016250"/>
        </a:xfrm>
        <a:prstGeom prst="rightBrace">
          <a:avLst>
            <a:gd name="adj1" fmla="val 97859"/>
            <a:gd name="adj2" fmla="val 53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244474</xdr:colOff>
      <xdr:row>31</xdr:row>
      <xdr:rowOff>9525</xdr:rowOff>
    </xdr:from>
    <xdr:to>
      <xdr:col>7</xdr:col>
      <xdr:colOff>254050</xdr:colOff>
      <xdr:row>34</xdr:row>
      <xdr:rowOff>31721</xdr:rowOff>
    </xdr:to>
    <xdr:sp macro="" textlink="">
      <xdr:nvSpPr>
        <xdr:cNvPr id="11" name="AutoShape 18">
          <a:extLst>
            <a:ext uri="{FF2B5EF4-FFF2-40B4-BE49-F238E27FC236}">
              <a16:creationId xmlns:a16="http://schemas.microsoft.com/office/drawing/2014/main" id="{E994E27D-3B8B-4E4D-ADDF-905C8D29588A}"/>
            </a:ext>
          </a:extLst>
        </xdr:cNvPr>
        <xdr:cNvSpPr>
          <a:spLocks/>
        </xdr:cNvSpPr>
      </xdr:nvSpPr>
      <xdr:spPr bwMode="auto">
        <a:xfrm>
          <a:off x="276224" y="5343525"/>
          <a:ext cx="3038476" cy="685800"/>
        </a:xfrm>
        <a:prstGeom prst="borderCallout1">
          <a:avLst>
            <a:gd name="adj1" fmla="val -2275"/>
            <a:gd name="adj2" fmla="val 45055"/>
            <a:gd name="adj3" fmla="val -50483"/>
            <a:gd name="adj4" fmla="val 4225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u="none" strike="noStrike">
              <a:solidFill>
                <a:srgbClr val="000000"/>
              </a:solidFill>
              <a:latin typeface="ＭＳ Ｐゴシック"/>
              <a:ea typeface="ＭＳ Ｐゴシック"/>
            </a:rPr>
            <a:t>既に届け出た内容と変更がある場合は、該当項目を二重線で消し、別途該当項目に係る書類の提出が必要。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581025</xdr:colOff>
      <xdr:row>1</xdr:row>
      <xdr:rowOff>63500</xdr:rowOff>
    </xdr:from>
    <xdr:to>
      <xdr:col>0</xdr:col>
      <xdr:colOff>1171575</xdr:colOff>
      <xdr:row>3</xdr:row>
      <xdr:rowOff>16067</xdr:rowOff>
    </xdr:to>
    <xdr:sp macro="" textlink="">
      <xdr:nvSpPr>
        <xdr:cNvPr id="2" name="Rectangle 7">
          <a:extLst>
            <a:ext uri="{FF2B5EF4-FFF2-40B4-BE49-F238E27FC236}">
              <a16:creationId xmlns:a16="http://schemas.microsoft.com/office/drawing/2014/main" id="{804EB5D2-883E-40EA-A055-65C46A6A7190}"/>
            </a:ext>
          </a:extLst>
        </xdr:cNvPr>
        <xdr:cNvSpPr>
          <a:spLocks noChangeArrowheads="1"/>
        </xdr:cNvSpPr>
      </xdr:nvSpPr>
      <xdr:spPr bwMode="auto">
        <a:xfrm>
          <a:off x="638175" y="285750"/>
          <a:ext cx="1104900" cy="3905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900"/>
            </a:lnSpc>
            <a:defRPr sz="1000"/>
          </a:pPr>
          <a:r>
            <a:rPr lang="ja-JP" altLang="en-US" sz="1600" b="1" i="0" strike="noStrike">
              <a:solidFill>
                <a:srgbClr val="000000"/>
              </a:solidFill>
              <a:latin typeface="ＭＳ Ｐゴシック"/>
              <a:ea typeface="ＭＳ Ｐゴシック"/>
            </a:rPr>
            <a:t>記入例</a:t>
          </a:r>
        </a:p>
      </xdr:txBody>
    </xdr:sp>
    <xdr:clientData/>
  </xdr:twoCellAnchor>
  <xdr:twoCellAnchor>
    <xdr:from>
      <xdr:col>0</xdr:col>
      <xdr:colOff>260350</xdr:colOff>
      <xdr:row>17</xdr:row>
      <xdr:rowOff>38100</xdr:rowOff>
    </xdr:from>
    <xdr:to>
      <xdr:col>3</xdr:col>
      <xdr:colOff>1054100</xdr:colOff>
      <xdr:row>18</xdr:row>
      <xdr:rowOff>114300</xdr:rowOff>
    </xdr:to>
    <xdr:sp macro="" textlink="">
      <xdr:nvSpPr>
        <xdr:cNvPr id="8578" name="AutoShape 8">
          <a:extLst>
            <a:ext uri="{FF2B5EF4-FFF2-40B4-BE49-F238E27FC236}">
              <a16:creationId xmlns:a16="http://schemas.microsoft.com/office/drawing/2014/main" id="{76BB743F-6D8D-4C03-AEBB-94B0144515FE}"/>
            </a:ext>
          </a:extLst>
        </xdr:cNvPr>
        <xdr:cNvSpPr>
          <a:spLocks/>
        </xdr:cNvSpPr>
      </xdr:nvSpPr>
      <xdr:spPr bwMode="auto">
        <a:xfrm rot="5400000">
          <a:off x="2784475" y="1450975"/>
          <a:ext cx="304800" cy="5353050"/>
        </a:xfrm>
        <a:prstGeom prst="rightBrace">
          <a:avLst>
            <a:gd name="adj1" fmla="val 146354"/>
            <a:gd name="adj2" fmla="val 49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1028700</xdr:colOff>
      <xdr:row>21</xdr:row>
      <xdr:rowOff>0</xdr:rowOff>
    </xdr:from>
    <xdr:to>
      <xdr:col>2</xdr:col>
      <xdr:colOff>1269</xdr:colOff>
      <xdr:row>23</xdr:row>
      <xdr:rowOff>22347</xdr:rowOff>
    </xdr:to>
    <xdr:sp macro="" textlink="">
      <xdr:nvSpPr>
        <xdr:cNvPr id="4" name="AutoShape 9">
          <a:extLst>
            <a:ext uri="{FF2B5EF4-FFF2-40B4-BE49-F238E27FC236}">
              <a16:creationId xmlns:a16="http://schemas.microsoft.com/office/drawing/2014/main" id="{30FFC520-812C-48BB-85C9-11976356AF43}"/>
            </a:ext>
          </a:extLst>
        </xdr:cNvPr>
        <xdr:cNvSpPr>
          <a:spLocks/>
        </xdr:cNvSpPr>
      </xdr:nvSpPr>
      <xdr:spPr bwMode="auto">
        <a:xfrm>
          <a:off x="1123950" y="4352925"/>
          <a:ext cx="2238375" cy="552450"/>
        </a:xfrm>
        <a:prstGeom prst="borderCallout1">
          <a:avLst>
            <a:gd name="adj1" fmla="val -1724"/>
            <a:gd name="adj2" fmla="val 77445"/>
            <a:gd name="adj3" fmla="val -87929"/>
            <a:gd name="adj4" fmla="val 9233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400"/>
            </a:lnSpc>
            <a:defRPr sz="1000"/>
          </a:pPr>
          <a:r>
            <a:rPr lang="ja-JP" altLang="en-US" sz="1200" b="0" i="0" strike="noStrike">
              <a:solidFill>
                <a:srgbClr val="000000"/>
              </a:solidFill>
              <a:latin typeface="ＭＳ Ｐゴシック"/>
              <a:ea typeface="ＭＳ Ｐゴシック"/>
            </a:rPr>
            <a:t>代表者、役員のほか、管理者も記入する。</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tsuushokeikinmukeitai%20(3).xlsx" TargetMode="External"/><Relationship Id="rId2" Type="http://schemas.openxmlformats.org/officeDocument/2006/relationships/externalLinkPath" Target="file:///C:\Users\115271\Downloads\tsuushokeikinmukeitai%20(3).xlsx" TargetMode="External"/><Relationship Id="rId1" Type="http://schemas.openxmlformats.org/officeDocument/2006/relationships/externalLinkPath" Target="/Users/115271/Downloads/tsuushokeikinmukeitai%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付表３－２"/>
      <sheetName val="勤務形態一覧表（療養介護）"/>
      <sheetName val="勤務形態一覧表（生活介護）"/>
      <sheetName val="勤務形態一覧表（短期入所・単独型）"/>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障害者支援施設）"/>
      <sheetName val="勤務形態一覧表（汎用）"/>
      <sheetName val="選択肢"/>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13"/>
  <sheetViews>
    <sheetView showGridLines="0" tabSelected="1" view="pageBreakPreview" zoomScale="85" zoomScaleNormal="70" zoomScaleSheetLayoutView="85" workbookViewId="0">
      <selection activeCell="C8" sqref="C8"/>
    </sheetView>
  </sheetViews>
  <sheetFormatPr defaultColWidth="9" defaultRowHeight="14"/>
  <cols>
    <col min="1" max="1" width="9" style="48"/>
    <col min="2" max="2" width="40" style="48" customWidth="1"/>
    <col min="3" max="3" width="37.7265625" style="48" customWidth="1"/>
    <col min="4" max="4" width="35.7265625" style="48" customWidth="1"/>
    <col min="5" max="5" width="12.6328125" style="48" customWidth="1"/>
    <col min="6" max="6" width="9" style="48" hidden="1" customWidth="1"/>
    <col min="7" max="16384" width="9" style="48"/>
  </cols>
  <sheetData>
    <row r="1" spans="2:4" ht="19">
      <c r="B1" s="55" t="s">
        <v>125</v>
      </c>
    </row>
    <row r="2" spans="2:4" ht="27" customHeight="1"/>
    <row r="3" spans="2:4">
      <c r="B3" s="48" t="s">
        <v>75</v>
      </c>
    </row>
    <row r="5" spans="2:4" ht="38.25" customHeight="1">
      <c r="B5" s="94" t="s">
        <v>76</v>
      </c>
      <c r="C5" s="95" t="s">
        <v>105</v>
      </c>
      <c r="D5" s="94" t="s">
        <v>0</v>
      </c>
    </row>
    <row r="6" spans="2:4" ht="57.5" customHeight="1">
      <c r="B6" s="50" t="s">
        <v>127</v>
      </c>
      <c r="C6" s="96"/>
      <c r="D6" s="50" t="s">
        <v>126</v>
      </c>
    </row>
    <row r="7" spans="2:4" ht="60" customHeight="1">
      <c r="B7" s="50" t="s">
        <v>217</v>
      </c>
      <c r="C7" s="96"/>
      <c r="D7" s="50"/>
    </row>
    <row r="8" spans="2:4" ht="60" customHeight="1">
      <c r="B8" s="50" t="s">
        <v>214</v>
      </c>
      <c r="C8" s="96"/>
      <c r="D8" s="50" t="s">
        <v>112</v>
      </c>
    </row>
    <row r="9" spans="2:4" ht="60" customHeight="1">
      <c r="B9" s="50" t="s">
        <v>215</v>
      </c>
      <c r="C9" s="96"/>
      <c r="D9" s="50"/>
    </row>
    <row r="10" spans="2:4" ht="60" customHeight="1">
      <c r="B10" s="50" t="s">
        <v>213</v>
      </c>
      <c r="C10" s="96"/>
      <c r="D10" s="50" t="s">
        <v>77</v>
      </c>
    </row>
    <row r="11" spans="2:4" ht="60" customHeight="1">
      <c r="B11" s="50" t="s">
        <v>124</v>
      </c>
      <c r="C11" s="96"/>
      <c r="D11" s="50" t="s">
        <v>106</v>
      </c>
    </row>
    <row r="12" spans="2:4" ht="61" customHeight="1">
      <c r="B12" s="50" t="s">
        <v>128</v>
      </c>
      <c r="C12" s="96"/>
      <c r="D12" s="97" t="s">
        <v>131</v>
      </c>
    </row>
    <row r="13" spans="2:4" ht="36" customHeight="1">
      <c r="B13" s="98" t="s">
        <v>130</v>
      </c>
      <c r="C13" s="98"/>
      <c r="D13" s="97"/>
    </row>
  </sheetData>
  <dataConsolidate/>
  <mergeCells count="2">
    <mergeCell ref="D12:D13"/>
    <mergeCell ref="B13:C13"/>
  </mergeCells>
  <phoneticPr fontId="4"/>
  <conditionalFormatting sqref="C6:C12">
    <cfRule type="cellIs" dxfId="0" priority="1" stopIfTrue="1" operator="equal">
      <formula>0</formula>
    </cfRule>
  </conditionalFormatting>
  <dataValidations count="1">
    <dataValidation type="list" showInputMessage="1" showErrorMessage="1" sqref="C6:C11 C12" xr:uid="{00000000-0002-0000-0000-000000000000}">
      <formula1>"○,　 "</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44"/>
  <sheetViews>
    <sheetView workbookViewId="0">
      <selection activeCell="B7" sqref="B7"/>
    </sheetView>
  </sheetViews>
  <sheetFormatPr defaultColWidth="9" defaultRowHeight="13"/>
  <cols>
    <col min="1" max="1" width="25.08984375" style="3" customWidth="1"/>
    <col min="2" max="2" width="21.453125" style="3" customWidth="1"/>
    <col min="3" max="4" width="18.7265625" style="3" customWidth="1"/>
    <col min="5" max="5" width="12.453125" style="3" customWidth="1"/>
    <col min="6" max="16384" width="9" style="3"/>
  </cols>
  <sheetData>
    <row r="1" spans="1:4" ht="16.5">
      <c r="A1" s="52" t="s">
        <v>212</v>
      </c>
    </row>
    <row r="2" spans="1:4" ht="16.5">
      <c r="A2" s="2"/>
    </row>
    <row r="3" spans="1:4" ht="16.5">
      <c r="A3" s="359" t="s">
        <v>51</v>
      </c>
      <c r="B3" s="359"/>
      <c r="C3" s="359"/>
      <c r="D3" s="359"/>
    </row>
    <row r="4" spans="1:4" ht="16.5">
      <c r="A4" s="2"/>
    </row>
    <row r="5" spans="1:4" ht="18" customHeight="1">
      <c r="A5" s="366" t="s">
        <v>96</v>
      </c>
      <c r="B5" s="366"/>
      <c r="C5" s="366"/>
      <c r="D5" s="366"/>
    </row>
    <row r="6" spans="1:4" s="4" customFormat="1" ht="28.15" customHeight="1">
      <c r="A6" s="360" t="s">
        <v>109</v>
      </c>
      <c r="B6" s="5" t="s">
        <v>16</v>
      </c>
      <c r="C6" s="363" t="s">
        <v>110</v>
      </c>
      <c r="D6" s="364"/>
    </row>
    <row r="7" spans="1:4" s="4" customFormat="1" ht="18" customHeight="1">
      <c r="A7" s="361"/>
      <c r="B7" s="5" t="s">
        <v>17</v>
      </c>
      <c r="C7" s="5" t="s">
        <v>107</v>
      </c>
      <c r="D7" s="5" t="s">
        <v>108</v>
      </c>
    </row>
    <row r="8" spans="1:4" ht="18" customHeight="1">
      <c r="A8" s="373" t="s">
        <v>56</v>
      </c>
      <c r="B8" s="28">
        <v>20090</v>
      </c>
      <c r="C8" s="372" t="s">
        <v>100</v>
      </c>
      <c r="D8" s="372"/>
    </row>
    <row r="9" spans="1:4" ht="18" customHeight="1">
      <c r="A9" s="371"/>
      <c r="B9" s="29" t="s">
        <v>57</v>
      </c>
      <c r="C9" s="29" t="s">
        <v>58</v>
      </c>
      <c r="D9" s="29" t="s">
        <v>58</v>
      </c>
    </row>
    <row r="10" spans="1:4" ht="18" customHeight="1">
      <c r="A10" s="370" t="s">
        <v>59</v>
      </c>
      <c r="B10" s="28">
        <v>23867</v>
      </c>
      <c r="C10" s="372" t="s">
        <v>101</v>
      </c>
      <c r="D10" s="372"/>
    </row>
    <row r="11" spans="1:4" ht="18" customHeight="1">
      <c r="A11" s="371"/>
      <c r="B11" s="29" t="s">
        <v>60</v>
      </c>
      <c r="C11" s="29" t="s">
        <v>61</v>
      </c>
      <c r="D11" s="29" t="s">
        <v>61</v>
      </c>
    </row>
    <row r="12" spans="1:4" ht="18" customHeight="1">
      <c r="A12" s="373" t="s">
        <v>91</v>
      </c>
      <c r="B12" s="28">
        <v>25787</v>
      </c>
      <c r="C12" s="372" t="s">
        <v>102</v>
      </c>
      <c r="D12" s="372"/>
    </row>
    <row r="13" spans="1:4" ht="18" customHeight="1">
      <c r="A13" s="372"/>
      <c r="B13" s="29" t="s">
        <v>60</v>
      </c>
      <c r="C13" s="29" t="s">
        <v>62</v>
      </c>
      <c r="D13" s="29" t="s">
        <v>63</v>
      </c>
    </row>
    <row r="14" spans="1:4" ht="18" customHeight="1">
      <c r="A14" s="373" t="s">
        <v>92</v>
      </c>
      <c r="B14" s="28">
        <v>22253</v>
      </c>
      <c r="C14" s="372" t="s">
        <v>103</v>
      </c>
      <c r="D14" s="372"/>
    </row>
    <row r="15" spans="1:4" ht="18" customHeight="1">
      <c r="A15" s="372"/>
      <c r="B15" s="29" t="s">
        <v>93</v>
      </c>
      <c r="C15" s="29" t="s">
        <v>94</v>
      </c>
      <c r="D15" s="29" t="s">
        <v>95</v>
      </c>
    </row>
    <row r="16" spans="1:4" ht="18" customHeight="1">
      <c r="A16" s="373" t="s">
        <v>64</v>
      </c>
      <c r="B16" s="28">
        <v>24289</v>
      </c>
      <c r="C16" s="372" t="s">
        <v>104</v>
      </c>
      <c r="D16" s="372"/>
    </row>
    <row r="17" spans="1:4" ht="18" customHeight="1">
      <c r="A17" s="371"/>
      <c r="B17" s="29" t="s">
        <v>65</v>
      </c>
      <c r="C17" s="29" t="s">
        <v>66</v>
      </c>
      <c r="D17" s="29" t="s">
        <v>66</v>
      </c>
    </row>
    <row r="18" spans="1:4" ht="18" customHeight="1">
      <c r="A18" s="358"/>
      <c r="B18" s="6"/>
      <c r="C18" s="358"/>
      <c r="D18" s="358"/>
    </row>
    <row r="19" spans="1:4" ht="18" customHeight="1">
      <c r="A19" s="358"/>
      <c r="B19" s="6"/>
      <c r="C19" s="6"/>
      <c r="D19" s="6"/>
    </row>
    <row r="20" spans="1:4" ht="18" customHeight="1">
      <c r="A20" s="358"/>
      <c r="B20" s="6"/>
      <c r="C20" s="358"/>
      <c r="D20" s="358"/>
    </row>
    <row r="21" spans="1:4" ht="18" customHeight="1">
      <c r="A21" s="358"/>
      <c r="B21" s="6"/>
      <c r="C21" s="6"/>
      <c r="D21" s="6"/>
    </row>
    <row r="22" spans="1:4" ht="18" customHeight="1">
      <c r="A22" s="358"/>
      <c r="B22" s="6"/>
      <c r="C22" s="358"/>
      <c r="D22" s="358"/>
    </row>
    <row r="23" spans="1:4" ht="18" customHeight="1">
      <c r="A23" s="358"/>
      <c r="B23" s="6"/>
      <c r="C23" s="6"/>
      <c r="D23" s="6"/>
    </row>
    <row r="24" spans="1:4" ht="18" customHeight="1">
      <c r="A24" s="358"/>
      <c r="B24" s="6"/>
      <c r="C24" s="358"/>
      <c r="D24" s="358"/>
    </row>
    <row r="25" spans="1:4" ht="18" customHeight="1">
      <c r="A25" s="358"/>
      <c r="B25" s="6"/>
      <c r="C25" s="6"/>
      <c r="D25" s="6"/>
    </row>
    <row r="26" spans="1:4" ht="18" customHeight="1">
      <c r="A26" s="358"/>
      <c r="B26" s="6"/>
      <c r="C26" s="358"/>
      <c r="D26" s="358"/>
    </row>
    <row r="27" spans="1:4" ht="18" customHeight="1">
      <c r="A27" s="358"/>
      <c r="B27" s="6"/>
      <c r="C27" s="6"/>
      <c r="D27" s="6"/>
    </row>
    <row r="28" spans="1:4" ht="18" customHeight="1">
      <c r="A28" s="358"/>
      <c r="B28" s="6"/>
      <c r="C28" s="358"/>
      <c r="D28" s="358"/>
    </row>
    <row r="29" spans="1:4" ht="18" customHeight="1">
      <c r="A29" s="358"/>
      <c r="B29" s="6"/>
      <c r="C29" s="6"/>
      <c r="D29" s="6"/>
    </row>
    <row r="30" spans="1:4" ht="18" customHeight="1">
      <c r="A30" s="358"/>
      <c r="B30" s="6"/>
      <c r="C30" s="358"/>
      <c r="D30" s="358"/>
    </row>
    <row r="31" spans="1:4" ht="18" customHeight="1">
      <c r="A31" s="358"/>
      <c r="B31" s="6"/>
      <c r="C31" s="6"/>
      <c r="D31" s="6"/>
    </row>
    <row r="32" spans="1:4" ht="18" customHeight="1">
      <c r="A32" s="358"/>
      <c r="B32" s="6"/>
      <c r="C32" s="358"/>
      <c r="D32" s="358"/>
    </row>
    <row r="33" spans="1:4" ht="18" customHeight="1">
      <c r="A33" s="358"/>
      <c r="B33" s="6"/>
      <c r="C33" s="6"/>
      <c r="D33" s="6"/>
    </row>
    <row r="34" spans="1:4" ht="18" customHeight="1">
      <c r="A34" s="358"/>
      <c r="B34" s="6"/>
      <c r="C34" s="358"/>
      <c r="D34" s="358"/>
    </row>
    <row r="35" spans="1:4" ht="18" customHeight="1">
      <c r="A35" s="358"/>
      <c r="B35" s="6"/>
      <c r="C35" s="6"/>
      <c r="D35" s="6"/>
    </row>
    <row r="36" spans="1:4" ht="18" customHeight="1">
      <c r="A36" s="358"/>
      <c r="B36" s="6"/>
      <c r="C36" s="358"/>
      <c r="D36" s="358"/>
    </row>
    <row r="37" spans="1:4" ht="18" customHeight="1">
      <c r="A37" s="358"/>
      <c r="B37" s="6"/>
      <c r="C37" s="6"/>
      <c r="D37" s="6"/>
    </row>
    <row r="38" spans="1:4" ht="18" customHeight="1">
      <c r="A38" s="358"/>
      <c r="B38" s="6"/>
      <c r="C38" s="358"/>
      <c r="D38" s="358"/>
    </row>
    <row r="39" spans="1:4" ht="18" customHeight="1">
      <c r="A39" s="358"/>
      <c r="B39" s="6"/>
      <c r="C39" s="6"/>
      <c r="D39" s="6"/>
    </row>
    <row r="41" spans="1:4">
      <c r="A41" s="8" t="s">
        <v>113</v>
      </c>
      <c r="B41" s="7"/>
      <c r="C41" s="7"/>
      <c r="D41" s="7"/>
    </row>
    <row r="42" spans="1:4">
      <c r="A42" s="8" t="s">
        <v>114</v>
      </c>
      <c r="B42" s="7"/>
      <c r="C42" s="7"/>
      <c r="D42" s="7"/>
    </row>
    <row r="43" spans="1:4">
      <c r="A43" s="8" t="s">
        <v>115</v>
      </c>
      <c r="B43" s="7"/>
      <c r="C43" s="7"/>
      <c r="D43" s="7"/>
    </row>
    <row r="44" spans="1:4">
      <c r="A44" s="8" t="s">
        <v>116</v>
      </c>
      <c r="B44" s="7"/>
      <c r="C44" s="7"/>
      <c r="D44" s="7"/>
    </row>
  </sheetData>
  <mergeCells count="36">
    <mergeCell ref="A3:D3"/>
    <mergeCell ref="A5:D5"/>
    <mergeCell ref="A6:A7"/>
    <mergeCell ref="C6:D6"/>
    <mergeCell ref="A8:A9"/>
    <mergeCell ref="C8:D8"/>
    <mergeCell ref="A10:A11"/>
    <mergeCell ref="C10:D10"/>
    <mergeCell ref="A12:A13"/>
    <mergeCell ref="C12:D12"/>
    <mergeCell ref="A16:A17"/>
    <mergeCell ref="C16:D16"/>
    <mergeCell ref="A14:A15"/>
    <mergeCell ref="C14:D14"/>
    <mergeCell ref="A18:A19"/>
    <mergeCell ref="C18:D18"/>
    <mergeCell ref="A20:A21"/>
    <mergeCell ref="C20:D20"/>
    <mergeCell ref="A22:A23"/>
    <mergeCell ref="C22:D22"/>
    <mergeCell ref="A24:A25"/>
    <mergeCell ref="C24:D24"/>
    <mergeCell ref="A26:A27"/>
    <mergeCell ref="C26:D26"/>
    <mergeCell ref="A28:A29"/>
    <mergeCell ref="C28:D28"/>
    <mergeCell ref="A36:A37"/>
    <mergeCell ref="C36:D36"/>
    <mergeCell ref="A38:A39"/>
    <mergeCell ref="C38:D38"/>
    <mergeCell ref="A30:A31"/>
    <mergeCell ref="C30:D30"/>
    <mergeCell ref="A32:A33"/>
    <mergeCell ref="C32:D32"/>
    <mergeCell ref="A34:A35"/>
    <mergeCell ref="C34:D34"/>
  </mergeCells>
  <phoneticPr fontId="4"/>
  <pageMargins left="0.87" right="0.53" top="0.66" bottom="0.6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B2995-D17E-4A64-9B1F-00C1F4025769}">
  <dimension ref="A1:AQ81"/>
  <sheetViews>
    <sheetView showGridLines="0" view="pageBreakPreview" zoomScaleNormal="100" zoomScaleSheetLayoutView="100" workbookViewId="0">
      <selection activeCell="AO1" sqref="AO1"/>
    </sheetView>
  </sheetViews>
  <sheetFormatPr defaultColWidth="9" defaultRowHeight="21" customHeight="1"/>
  <cols>
    <col min="1" max="1" width="2.81640625" style="382" customWidth="1"/>
    <col min="2" max="2" width="16.36328125" style="375" customWidth="1"/>
    <col min="3" max="3" width="7.1796875" style="382" customWidth="1"/>
    <col min="4" max="5" width="8.26953125" style="382" customWidth="1"/>
    <col min="6" max="36" width="2.81640625" style="382" customWidth="1"/>
    <col min="37" max="37" width="7.1796875" style="382" customWidth="1"/>
    <col min="38" max="39" width="8.26953125" style="382" customWidth="1"/>
    <col min="40" max="40" width="6.08984375" style="382" customWidth="1"/>
    <col min="41" max="16384" width="9" style="382"/>
  </cols>
  <sheetData>
    <row r="1" spans="1:41" ht="20.149999999999999"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t="s">
        <v>221</v>
      </c>
      <c r="AL1" s="381"/>
      <c r="AM1" s="381"/>
      <c r="AN1" s="381"/>
    </row>
    <row r="2" spans="1:41" ht="18" customHeight="1">
      <c r="A2" s="378"/>
      <c r="B2" s="383"/>
      <c r="C2" s="383"/>
      <c r="D2" s="383"/>
      <c r="E2" s="383"/>
      <c r="F2" s="383"/>
      <c r="G2" s="383"/>
      <c r="H2" s="383"/>
      <c r="I2" s="383"/>
      <c r="J2" s="383"/>
      <c r="K2" s="383"/>
      <c r="L2" s="383"/>
      <c r="M2" s="384">
        <v>2026</v>
      </c>
      <c r="N2" s="384"/>
      <c r="O2" s="384"/>
      <c r="P2" s="384"/>
      <c r="Q2" s="385" t="s">
        <v>222</v>
      </c>
      <c r="R2" s="385"/>
      <c r="S2" s="384">
        <v>4</v>
      </c>
      <c r="T2" s="384"/>
      <c r="U2" s="385" t="s">
        <v>223</v>
      </c>
      <c r="V2" s="385"/>
      <c r="W2" s="383"/>
      <c r="X2" s="383"/>
      <c r="Y2" s="383"/>
      <c r="Z2" s="378"/>
      <c r="AA2" s="378"/>
      <c r="AC2" s="380"/>
      <c r="AD2" s="383"/>
      <c r="AE2" s="383"/>
      <c r="AF2" s="383"/>
      <c r="AG2" s="383"/>
      <c r="AH2" s="383"/>
      <c r="AI2" s="380" t="s">
        <v>224</v>
      </c>
      <c r="AJ2" s="380"/>
      <c r="AK2" s="386"/>
      <c r="AL2" s="386"/>
      <c r="AM2" s="386"/>
      <c r="AN2" s="386"/>
    </row>
    <row r="3" spans="1:41"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t="s">
        <v>226</v>
      </c>
      <c r="AL3" s="390"/>
      <c r="AM3" s="390"/>
      <c r="AN3" s="390"/>
      <c r="AO3" s="391" t="s">
        <v>227</v>
      </c>
    </row>
    <row r="4" spans="1:41"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t="s">
        <v>229</v>
      </c>
      <c r="AL4" s="390"/>
      <c r="AM4" s="390"/>
      <c r="AN4" s="390"/>
      <c r="AO4" s="391" t="s">
        <v>230</v>
      </c>
    </row>
    <row r="5" spans="1:41" ht="18" customHeight="1">
      <c r="A5" s="387"/>
      <c r="B5" s="387"/>
      <c r="C5" s="387"/>
      <c r="D5" s="387"/>
      <c r="E5" s="387"/>
      <c r="F5" s="387"/>
      <c r="G5" s="387"/>
      <c r="H5" s="387"/>
      <c r="I5" s="387"/>
      <c r="J5" s="387"/>
      <c r="K5" s="387"/>
      <c r="L5" s="387"/>
      <c r="M5" s="387"/>
      <c r="N5" s="387"/>
      <c r="O5" s="387"/>
      <c r="P5" s="387"/>
      <c r="Q5" s="387"/>
      <c r="R5" s="387"/>
      <c r="S5" s="387"/>
      <c r="U5" s="387"/>
      <c r="V5" s="387"/>
      <c r="W5" s="387"/>
      <c r="Y5" s="388"/>
      <c r="Z5" s="388"/>
      <c r="AA5" s="388"/>
      <c r="AB5" s="378"/>
      <c r="AC5" s="388"/>
      <c r="AD5" s="388"/>
      <c r="AE5" s="388"/>
      <c r="AF5" s="388"/>
      <c r="AG5" s="389" t="s">
        <v>231</v>
      </c>
      <c r="AH5" s="392">
        <v>40</v>
      </c>
      <c r="AI5" s="392"/>
      <c r="AJ5" s="392"/>
      <c r="AK5" s="388" t="s">
        <v>232</v>
      </c>
      <c r="AL5" s="393"/>
      <c r="AM5" s="388" t="s">
        <v>233</v>
      </c>
      <c r="AN5" s="378"/>
    </row>
    <row r="6" spans="1:41" ht="10" customHeight="1">
      <c r="A6" s="378"/>
      <c r="B6" s="394"/>
      <c r="C6" s="394"/>
      <c r="D6" s="394"/>
      <c r="E6" s="394"/>
      <c r="F6" s="394"/>
      <c r="G6" s="394"/>
      <c r="H6" s="394"/>
      <c r="I6" s="394"/>
      <c r="J6" s="394"/>
      <c r="K6" s="394"/>
      <c r="L6" s="394"/>
      <c r="M6" s="394"/>
      <c r="N6" s="394"/>
      <c r="O6" s="394"/>
      <c r="P6" s="394"/>
      <c r="Q6" s="394"/>
      <c r="R6" s="394"/>
      <c r="S6" s="394"/>
      <c r="T6" s="394"/>
      <c r="U6" s="394"/>
      <c r="V6" s="394"/>
      <c r="W6" s="394"/>
      <c r="X6" s="383"/>
      <c r="Y6" s="383"/>
      <c r="Z6" s="383"/>
      <c r="AA6" s="383"/>
      <c r="AB6" s="383"/>
      <c r="AC6" s="383"/>
      <c r="AD6" s="383"/>
      <c r="AE6" s="383"/>
      <c r="AF6" s="383"/>
      <c r="AG6" s="383"/>
      <c r="AH6" s="383"/>
      <c r="AI6" s="383"/>
      <c r="AJ6" s="383"/>
      <c r="AK6" s="383"/>
      <c r="AL6" s="383"/>
      <c r="AM6" s="378"/>
      <c r="AN6" s="378"/>
    </row>
    <row r="7" spans="1:41" ht="15" customHeight="1">
      <c r="A7" s="395" t="s">
        <v>234</v>
      </c>
      <c r="B7" s="396" t="s">
        <v>235</v>
      </c>
      <c r="C7" s="397" t="s">
        <v>236</v>
      </c>
      <c r="D7" s="398" t="s">
        <v>237</v>
      </c>
      <c r="E7" s="399" t="s">
        <v>238</v>
      </c>
      <c r="F7" s="400" t="s">
        <v>239</v>
      </c>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1" t="s">
        <v>240</v>
      </c>
      <c r="AL7" s="402" t="s">
        <v>241</v>
      </c>
      <c r="AM7" s="403" t="s">
        <v>242</v>
      </c>
      <c r="AN7" s="403"/>
    </row>
    <row r="8" spans="1:41" ht="15" customHeight="1">
      <c r="A8" s="395"/>
      <c r="B8" s="404"/>
      <c r="C8" s="405"/>
      <c r="D8" s="398"/>
      <c r="E8" s="399"/>
      <c r="F8" s="398" t="s">
        <v>243</v>
      </c>
      <c r="G8" s="398"/>
      <c r="H8" s="398"/>
      <c r="I8" s="398"/>
      <c r="J8" s="398"/>
      <c r="K8" s="398"/>
      <c r="L8" s="398"/>
      <c r="M8" s="398" t="s">
        <v>244</v>
      </c>
      <c r="N8" s="398"/>
      <c r="O8" s="398"/>
      <c r="P8" s="398"/>
      <c r="Q8" s="398"/>
      <c r="R8" s="398"/>
      <c r="S8" s="398"/>
      <c r="T8" s="398" t="s">
        <v>245</v>
      </c>
      <c r="U8" s="398"/>
      <c r="V8" s="398"/>
      <c r="W8" s="398"/>
      <c r="X8" s="398"/>
      <c r="Y8" s="398"/>
      <c r="Z8" s="398"/>
      <c r="AA8" s="398" t="s">
        <v>246</v>
      </c>
      <c r="AB8" s="398"/>
      <c r="AC8" s="398"/>
      <c r="AD8" s="398"/>
      <c r="AE8" s="398"/>
      <c r="AF8" s="398"/>
      <c r="AG8" s="398"/>
      <c r="AH8" s="398" t="s">
        <v>247</v>
      </c>
      <c r="AI8" s="398"/>
      <c r="AJ8" s="398"/>
      <c r="AK8" s="401"/>
      <c r="AL8" s="402"/>
      <c r="AM8" s="403"/>
      <c r="AN8" s="403"/>
    </row>
    <row r="9" spans="1:41" ht="15" customHeight="1">
      <c r="A9" s="395"/>
      <c r="B9" s="406" t="s">
        <v>248</v>
      </c>
      <c r="C9" s="405"/>
      <c r="D9" s="398"/>
      <c r="E9" s="399"/>
      <c r="F9" s="407">
        <f>DATE($M$2,$S$2,1)</f>
        <v>46113</v>
      </c>
      <c r="G9" s="407">
        <f>DATE($M$2,$S$2,2)</f>
        <v>46114</v>
      </c>
      <c r="H9" s="407">
        <f>DATE($M$2,$S$2,3)</f>
        <v>46115</v>
      </c>
      <c r="I9" s="407">
        <f>DATE($M$2,$S$2,4)</f>
        <v>46116</v>
      </c>
      <c r="J9" s="407">
        <f>DATE($M$2,$S$2,5)</f>
        <v>46117</v>
      </c>
      <c r="K9" s="407">
        <f>DATE($M$2,$S$2,6)</f>
        <v>46118</v>
      </c>
      <c r="L9" s="407">
        <f>DATE($M$2,$S$2,7)</f>
        <v>46119</v>
      </c>
      <c r="M9" s="407">
        <f>DATE($M$2,$S$2,8)</f>
        <v>46120</v>
      </c>
      <c r="N9" s="407">
        <f>DATE($M$2,$S$2,9)</f>
        <v>46121</v>
      </c>
      <c r="O9" s="407">
        <f>DATE($M$2,$S$2,10)</f>
        <v>46122</v>
      </c>
      <c r="P9" s="407">
        <f>DATE($M$2,$S$2,11)</f>
        <v>46123</v>
      </c>
      <c r="Q9" s="407">
        <f>DATE($M$2,$S$2,12)</f>
        <v>46124</v>
      </c>
      <c r="R9" s="407">
        <f>DATE($M$2,$S$2,13)</f>
        <v>46125</v>
      </c>
      <c r="S9" s="407">
        <f>DATE($M$2,$S$2,14)</f>
        <v>46126</v>
      </c>
      <c r="T9" s="407">
        <f>DATE($M$2,$S$2,15)</f>
        <v>46127</v>
      </c>
      <c r="U9" s="407">
        <f>DATE($M$2,$S$2,16)</f>
        <v>46128</v>
      </c>
      <c r="V9" s="407">
        <f>DATE($M$2,$S$2,17)</f>
        <v>46129</v>
      </c>
      <c r="W9" s="407">
        <f>DATE($M$2,$S$2,18)</f>
        <v>46130</v>
      </c>
      <c r="X9" s="407">
        <f>DATE($M$2,$S$2,19)</f>
        <v>46131</v>
      </c>
      <c r="Y9" s="407">
        <f>DATE($M$2,$S$2,20)</f>
        <v>46132</v>
      </c>
      <c r="Z9" s="407">
        <f>DATE($M$2,$S$2,21)</f>
        <v>46133</v>
      </c>
      <c r="AA9" s="407">
        <f>DATE($M$2,$S$2,22)</f>
        <v>46134</v>
      </c>
      <c r="AB9" s="407">
        <f>DATE($M$2,$S$2,23)</f>
        <v>46135</v>
      </c>
      <c r="AC9" s="407">
        <f>DATE($M$2,$S$2,24)</f>
        <v>46136</v>
      </c>
      <c r="AD9" s="407">
        <f>DATE($M$2,$S$2,25)</f>
        <v>46137</v>
      </c>
      <c r="AE9" s="407">
        <f>DATE($M$2,$S$2,26)</f>
        <v>46138</v>
      </c>
      <c r="AF9" s="407">
        <f>DATE($M$2,$S$2,27)</f>
        <v>46139</v>
      </c>
      <c r="AG9" s="407">
        <f>DATE($M$2,$S$2,28)</f>
        <v>46140</v>
      </c>
      <c r="AH9" s="407">
        <f>IF(DAY(EOMONTH(F9,0))&lt;29,"",DATE($M$2,$S$2,29))</f>
        <v>46141</v>
      </c>
      <c r="AI9" s="407">
        <f>IF(DAY(EOMONTH(F9,0))&lt;30,"",DATE($M$2,$S$2,30))</f>
        <v>46142</v>
      </c>
      <c r="AJ9" s="407" t="str">
        <f>IF(DAY(EOMONTH(F9,0))&lt;31,"",DATE($M$2,$S$2,31))</f>
        <v/>
      </c>
      <c r="AK9" s="401"/>
      <c r="AL9" s="402"/>
      <c r="AM9" s="403"/>
      <c r="AN9" s="403"/>
    </row>
    <row r="10" spans="1:41" ht="15" customHeight="1">
      <c r="A10" s="395"/>
      <c r="B10" s="408"/>
      <c r="C10" s="409"/>
      <c r="D10" s="398"/>
      <c r="E10" s="399"/>
      <c r="F10" s="410">
        <f>DATE($M$2,$S$2,1)</f>
        <v>46113</v>
      </c>
      <c r="G10" s="410">
        <f>DATE($M$2,$S$2,2)</f>
        <v>46114</v>
      </c>
      <c r="H10" s="410">
        <f>DATE($M$2,$S$2,3)</f>
        <v>46115</v>
      </c>
      <c r="I10" s="410">
        <f>DATE($M$2,$S$2,4)</f>
        <v>46116</v>
      </c>
      <c r="J10" s="410">
        <f>DATE($M$2,$S$2,5)</f>
        <v>46117</v>
      </c>
      <c r="K10" s="410">
        <f>DATE($M$2,$S$2,6)</f>
        <v>46118</v>
      </c>
      <c r="L10" s="410">
        <f>DATE($M$2,$S$2,7)</f>
        <v>46119</v>
      </c>
      <c r="M10" s="410">
        <f>DATE($M$2,$S$2,8)</f>
        <v>46120</v>
      </c>
      <c r="N10" s="410">
        <f>DATE($M$2,$S$2,9)</f>
        <v>46121</v>
      </c>
      <c r="O10" s="410">
        <f>DATE($M$2,$S$2,10)</f>
        <v>46122</v>
      </c>
      <c r="P10" s="410">
        <f>DATE($M$2,$S$2,11)</f>
        <v>46123</v>
      </c>
      <c r="Q10" s="410">
        <f>DATE($M$2,$S$2,12)</f>
        <v>46124</v>
      </c>
      <c r="R10" s="410">
        <f>DATE($M$2,$S$2,13)</f>
        <v>46125</v>
      </c>
      <c r="S10" s="410">
        <f>DATE($M$2,$S$2,14)</f>
        <v>46126</v>
      </c>
      <c r="T10" s="410">
        <f>DATE($M$2,$S$2,15)</f>
        <v>46127</v>
      </c>
      <c r="U10" s="410">
        <f>DATE($M$2,$S$2,16)</f>
        <v>46128</v>
      </c>
      <c r="V10" s="410">
        <f>DATE($M$2,$S$2,17)</f>
        <v>46129</v>
      </c>
      <c r="W10" s="410">
        <f>DATE($M$2,$S$2,18)</f>
        <v>46130</v>
      </c>
      <c r="X10" s="410">
        <f>DATE($M$2,$S$2,19)</f>
        <v>46131</v>
      </c>
      <c r="Y10" s="410">
        <f>DATE($M$2,$S$2,20)</f>
        <v>46132</v>
      </c>
      <c r="Z10" s="410">
        <f>DATE($M$2,$S$2,21)</f>
        <v>46133</v>
      </c>
      <c r="AA10" s="410">
        <f>DATE($M$2,$S$2,22)</f>
        <v>46134</v>
      </c>
      <c r="AB10" s="410">
        <f>DATE($M$2,$S$2,23)</f>
        <v>46135</v>
      </c>
      <c r="AC10" s="410">
        <f>DATE($M$2,$S$2,24)</f>
        <v>46136</v>
      </c>
      <c r="AD10" s="410">
        <f>DATE($M$2,$S$2,25)</f>
        <v>46137</v>
      </c>
      <c r="AE10" s="410">
        <f>DATE($M$2,$S$2,26)</f>
        <v>46138</v>
      </c>
      <c r="AF10" s="410">
        <f>DATE($M$2,$S$2,27)</f>
        <v>46139</v>
      </c>
      <c r="AG10" s="410">
        <f>DATE($M$2,$S$2,28)</f>
        <v>46140</v>
      </c>
      <c r="AH10" s="410">
        <f>IF(DAY(EOMONTH(F10,0))&lt;29,"",DATE($M$2,$S$2,29))</f>
        <v>46141</v>
      </c>
      <c r="AI10" s="410">
        <f>IF(DAY(EOMONTH(F10,0))&lt;30,"",DATE($M$2,$S$2,30))</f>
        <v>46142</v>
      </c>
      <c r="AJ10" s="410" t="str">
        <f>IF(DAY(EOMONTH(F10,0))&lt;31,"",DATE($M$2,$S$2,31))</f>
        <v/>
      </c>
      <c r="AK10" s="401"/>
      <c r="AL10" s="402"/>
      <c r="AM10" s="403"/>
      <c r="AN10" s="403"/>
    </row>
    <row r="11" spans="1:41" ht="18" customHeight="1">
      <c r="A11" s="411">
        <v>1</v>
      </c>
      <c r="B11" s="412" t="s">
        <v>249</v>
      </c>
      <c r="C11" s="413" t="s">
        <v>250</v>
      </c>
      <c r="D11" s="414"/>
      <c r="E11" s="415" t="s">
        <v>250</v>
      </c>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7"/>
      <c r="AI11" s="417"/>
      <c r="AJ11" s="417"/>
      <c r="AK11" s="418">
        <f>+SUM(F11:AJ11)</f>
        <v>0</v>
      </c>
      <c r="AL11" s="419">
        <f>IF($AK$3="４週",AK11/4,AK11/(DAY(EOMONTH($F$9,0))/7))</f>
        <v>0</v>
      </c>
      <c r="AM11" s="420"/>
      <c r="AN11" s="420"/>
    </row>
    <row r="12" spans="1:41" ht="18" customHeight="1">
      <c r="A12" s="411">
        <v>2</v>
      </c>
      <c r="B12" s="412" t="s">
        <v>251</v>
      </c>
      <c r="C12" s="413" t="s">
        <v>252</v>
      </c>
      <c r="D12" s="414"/>
      <c r="E12" s="415" t="s">
        <v>252</v>
      </c>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 t="shared" ref="AK12:AK31" si="0">+SUM(F12:AJ12)</f>
        <v>0</v>
      </c>
      <c r="AL12" s="419">
        <f t="shared" ref="AL12:AL30" si="1">IF($AK$3="４週",AK12/4,AK12/(DAY(EOMONTH($F$9,0))/7))</f>
        <v>0</v>
      </c>
      <c r="AM12" s="420"/>
      <c r="AN12" s="420"/>
    </row>
    <row r="13" spans="1:41" ht="18" customHeight="1">
      <c r="A13" s="411">
        <v>3</v>
      </c>
      <c r="B13" s="412" t="s">
        <v>253</v>
      </c>
      <c r="C13" s="413" t="s">
        <v>254</v>
      </c>
      <c r="D13" s="414"/>
      <c r="E13" s="415" t="s">
        <v>254</v>
      </c>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si="0"/>
        <v>0</v>
      </c>
      <c r="AL13" s="419">
        <f t="shared" si="1"/>
        <v>0</v>
      </c>
      <c r="AM13" s="420"/>
      <c r="AN13" s="420"/>
    </row>
    <row r="14" spans="1:41" ht="18" customHeight="1">
      <c r="A14" s="411">
        <v>4</v>
      </c>
      <c r="B14" s="412" t="s">
        <v>255</v>
      </c>
      <c r="C14" s="413" t="s">
        <v>256</v>
      </c>
      <c r="D14" s="414"/>
      <c r="E14" s="415" t="s">
        <v>256</v>
      </c>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0"/>
        <v>0</v>
      </c>
      <c r="AL14" s="419">
        <f t="shared" si="1"/>
        <v>0</v>
      </c>
      <c r="AM14" s="420"/>
      <c r="AN14" s="420"/>
    </row>
    <row r="15" spans="1:41" ht="18" customHeight="1">
      <c r="A15" s="411">
        <v>5</v>
      </c>
      <c r="B15" s="412"/>
      <c r="C15" s="413"/>
      <c r="D15" s="414"/>
      <c r="E15" s="415"/>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0"/>
        <v>0</v>
      </c>
      <c r="AL15" s="419">
        <f t="shared" si="1"/>
        <v>0</v>
      </c>
      <c r="AM15" s="420"/>
      <c r="AN15" s="420"/>
    </row>
    <row r="16" spans="1:41" ht="18" customHeight="1">
      <c r="A16" s="411">
        <v>6</v>
      </c>
      <c r="B16" s="412"/>
      <c r="C16" s="413"/>
      <c r="D16" s="414"/>
      <c r="E16" s="415"/>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0"/>
        <v>0</v>
      </c>
      <c r="AL16" s="419">
        <f t="shared" si="1"/>
        <v>0</v>
      </c>
      <c r="AM16" s="420"/>
      <c r="AN16" s="420"/>
    </row>
    <row r="17" spans="1:40" ht="18" customHeight="1">
      <c r="A17" s="411">
        <v>7</v>
      </c>
      <c r="B17" s="412"/>
      <c r="C17" s="413"/>
      <c r="D17" s="414"/>
      <c r="E17" s="415"/>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0"/>
        <v>0</v>
      </c>
      <c r="AL17" s="419">
        <f t="shared" si="1"/>
        <v>0</v>
      </c>
      <c r="AM17" s="420"/>
      <c r="AN17" s="420"/>
    </row>
    <row r="18" spans="1:40" ht="18" customHeight="1">
      <c r="A18" s="411">
        <v>8</v>
      </c>
      <c r="B18" s="412"/>
      <c r="C18" s="413"/>
      <c r="D18" s="414"/>
      <c r="E18" s="415"/>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0"/>
        <v>0</v>
      </c>
      <c r="AL18" s="419">
        <f t="shared" si="1"/>
        <v>0</v>
      </c>
      <c r="AM18" s="420"/>
      <c r="AN18" s="420"/>
    </row>
    <row r="19" spans="1:40" ht="18" customHeight="1">
      <c r="A19" s="411">
        <v>9</v>
      </c>
      <c r="B19" s="412"/>
      <c r="C19" s="413"/>
      <c r="D19" s="414"/>
      <c r="E19" s="415"/>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0"/>
        <v>0</v>
      </c>
      <c r="AL19" s="419">
        <f t="shared" si="1"/>
        <v>0</v>
      </c>
      <c r="AM19" s="420"/>
      <c r="AN19" s="420"/>
    </row>
    <row r="20" spans="1:40" ht="18" customHeight="1">
      <c r="A20" s="411">
        <v>10</v>
      </c>
      <c r="B20" s="412"/>
      <c r="C20" s="413"/>
      <c r="D20" s="414"/>
      <c r="E20" s="415"/>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0"/>
        <v>0</v>
      </c>
      <c r="AL20" s="419">
        <f t="shared" si="1"/>
        <v>0</v>
      </c>
      <c r="AM20" s="420"/>
      <c r="AN20" s="420"/>
    </row>
    <row r="21" spans="1:40" ht="18" customHeight="1">
      <c r="A21" s="411">
        <v>11</v>
      </c>
      <c r="B21" s="412"/>
      <c r="C21" s="413"/>
      <c r="D21" s="414"/>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0"/>
        <v>0</v>
      </c>
      <c r="AL21" s="419">
        <f t="shared" si="1"/>
        <v>0</v>
      </c>
      <c r="AM21" s="420"/>
      <c r="AN21" s="420"/>
    </row>
    <row r="22" spans="1:40" ht="18" customHeight="1">
      <c r="A22" s="411">
        <v>12</v>
      </c>
      <c r="B22" s="412"/>
      <c r="C22" s="413"/>
      <c r="D22" s="414"/>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0"/>
        <v>0</v>
      </c>
      <c r="AL22" s="419">
        <f t="shared" si="1"/>
        <v>0</v>
      </c>
      <c r="AM22" s="420"/>
      <c r="AN22" s="420"/>
    </row>
    <row r="23" spans="1:40" ht="18" customHeight="1">
      <c r="A23" s="411">
        <v>13</v>
      </c>
      <c r="B23" s="412"/>
      <c r="C23" s="413"/>
      <c r="D23" s="414"/>
      <c r="E23" s="415"/>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0"/>
        <v>0</v>
      </c>
      <c r="AL23" s="419">
        <f t="shared" si="1"/>
        <v>0</v>
      </c>
      <c r="AM23" s="420"/>
      <c r="AN23" s="420"/>
    </row>
    <row r="24" spans="1:40" ht="18" customHeight="1">
      <c r="A24" s="411">
        <v>14</v>
      </c>
      <c r="B24" s="412"/>
      <c r="C24" s="413"/>
      <c r="D24" s="414"/>
      <c r="E24" s="415"/>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0"/>
        <v>0</v>
      </c>
      <c r="AL24" s="419">
        <f t="shared" si="1"/>
        <v>0</v>
      </c>
      <c r="AM24" s="420"/>
      <c r="AN24" s="420"/>
    </row>
    <row r="25" spans="1:40" ht="18" customHeight="1">
      <c r="A25" s="411">
        <v>15</v>
      </c>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0"/>
        <v>0</v>
      </c>
      <c r="AL25" s="419">
        <f t="shared" si="1"/>
        <v>0</v>
      </c>
      <c r="AM25" s="420"/>
      <c r="AN25" s="420"/>
    </row>
    <row r="26" spans="1:40" ht="18" customHeight="1">
      <c r="A26" s="411">
        <v>16</v>
      </c>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0"/>
        <v>0</v>
      </c>
      <c r="AL26" s="419">
        <f t="shared" si="1"/>
        <v>0</v>
      </c>
      <c r="AM26" s="420"/>
      <c r="AN26" s="420"/>
    </row>
    <row r="27" spans="1:40" ht="18" customHeight="1">
      <c r="A27" s="411">
        <v>17</v>
      </c>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0"/>
        <v>0</v>
      </c>
      <c r="AL27" s="419">
        <f t="shared" si="1"/>
        <v>0</v>
      </c>
      <c r="AM27" s="420"/>
      <c r="AN27" s="420"/>
    </row>
    <row r="28" spans="1:40" ht="18" customHeight="1">
      <c r="A28" s="411">
        <v>18</v>
      </c>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0"/>
        <v>0</v>
      </c>
      <c r="AL28" s="419">
        <f t="shared" si="1"/>
        <v>0</v>
      </c>
      <c r="AM28" s="420"/>
      <c r="AN28" s="420"/>
    </row>
    <row r="29" spans="1:40" ht="18" customHeight="1">
      <c r="A29" s="411">
        <v>19</v>
      </c>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0"/>
        <v>0</v>
      </c>
      <c r="AL29" s="419">
        <f t="shared" si="1"/>
        <v>0</v>
      </c>
      <c r="AM29" s="420"/>
      <c r="AN29" s="420"/>
    </row>
    <row r="30" spans="1:40" ht="18" customHeight="1">
      <c r="A30" s="411">
        <v>20</v>
      </c>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0"/>
        <v>0</v>
      </c>
      <c r="AL30" s="419">
        <f t="shared" si="1"/>
        <v>0</v>
      </c>
      <c r="AM30" s="420"/>
      <c r="AN30" s="420"/>
    </row>
    <row r="31" spans="1:40" ht="18" customHeight="1">
      <c r="A31" s="399" t="s">
        <v>257</v>
      </c>
      <c r="B31" s="421"/>
      <c r="C31" s="421"/>
      <c r="D31" s="421"/>
      <c r="E31" s="421"/>
      <c r="F31" s="422">
        <f>+SUM(F11:F30)</f>
        <v>0</v>
      </c>
      <c r="G31" s="422">
        <f t="shared" ref="G31:AJ31" si="2">+SUM(G11:G30)</f>
        <v>0</v>
      </c>
      <c r="H31" s="422">
        <f t="shared" si="2"/>
        <v>0</v>
      </c>
      <c r="I31" s="422">
        <f t="shared" si="2"/>
        <v>0</v>
      </c>
      <c r="J31" s="422">
        <f t="shared" si="2"/>
        <v>0</v>
      </c>
      <c r="K31" s="422">
        <f t="shared" si="2"/>
        <v>0</v>
      </c>
      <c r="L31" s="422">
        <f t="shared" si="2"/>
        <v>0</v>
      </c>
      <c r="M31" s="422">
        <f t="shared" si="2"/>
        <v>0</v>
      </c>
      <c r="N31" s="422">
        <f t="shared" si="2"/>
        <v>0</v>
      </c>
      <c r="O31" s="422">
        <f t="shared" si="2"/>
        <v>0</v>
      </c>
      <c r="P31" s="422">
        <f t="shared" si="2"/>
        <v>0</v>
      </c>
      <c r="Q31" s="422">
        <f t="shared" si="2"/>
        <v>0</v>
      </c>
      <c r="R31" s="422">
        <f t="shared" si="2"/>
        <v>0</v>
      </c>
      <c r="S31" s="422">
        <f t="shared" si="2"/>
        <v>0</v>
      </c>
      <c r="T31" s="422">
        <f t="shared" si="2"/>
        <v>0</v>
      </c>
      <c r="U31" s="422">
        <f t="shared" si="2"/>
        <v>0</v>
      </c>
      <c r="V31" s="422">
        <f t="shared" si="2"/>
        <v>0</v>
      </c>
      <c r="W31" s="422">
        <f t="shared" si="2"/>
        <v>0</v>
      </c>
      <c r="X31" s="422">
        <f t="shared" si="2"/>
        <v>0</v>
      </c>
      <c r="Y31" s="422">
        <f t="shared" si="2"/>
        <v>0</v>
      </c>
      <c r="Z31" s="422">
        <f t="shared" si="2"/>
        <v>0</v>
      </c>
      <c r="AA31" s="422">
        <f t="shared" si="2"/>
        <v>0</v>
      </c>
      <c r="AB31" s="422">
        <f t="shared" si="2"/>
        <v>0</v>
      </c>
      <c r="AC31" s="422">
        <f t="shared" si="2"/>
        <v>0</v>
      </c>
      <c r="AD31" s="422">
        <f t="shared" si="2"/>
        <v>0</v>
      </c>
      <c r="AE31" s="422">
        <f t="shared" si="2"/>
        <v>0</v>
      </c>
      <c r="AF31" s="422">
        <f t="shared" si="2"/>
        <v>0</v>
      </c>
      <c r="AG31" s="422">
        <f t="shared" si="2"/>
        <v>0</v>
      </c>
      <c r="AH31" s="417">
        <f t="shared" si="2"/>
        <v>0</v>
      </c>
      <c r="AI31" s="417">
        <f t="shared" si="2"/>
        <v>0</v>
      </c>
      <c r="AJ31" s="417">
        <f t="shared" si="2"/>
        <v>0</v>
      </c>
      <c r="AK31" s="418">
        <f t="shared" si="0"/>
        <v>0</v>
      </c>
      <c r="AL31" s="419">
        <f>IF($AK$3="４週",AK31/4,AK31/(DAY(EOMONTH($F$9,0))/7))</f>
        <v>0</v>
      </c>
      <c r="AM31" s="395"/>
      <c r="AN31" s="395"/>
    </row>
    <row r="32" spans="1:40" ht="18" customHeight="1">
      <c r="A32" s="421" t="s">
        <v>258</v>
      </c>
      <c r="B32" s="421"/>
      <c r="C32" s="421"/>
      <c r="D32" s="421"/>
      <c r="E32" s="423"/>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5"/>
      <c r="AI32" s="425"/>
      <c r="AJ32" s="425"/>
      <c r="AK32" s="422"/>
      <c r="AL32" s="426"/>
      <c r="AM32" s="395"/>
      <c r="AN32" s="395"/>
    </row>
    <row r="33" spans="1:43" ht="15" customHeight="1">
      <c r="A33" s="394"/>
      <c r="B33" s="394"/>
      <c r="C33" s="394"/>
      <c r="D33" s="394"/>
      <c r="E33" s="394"/>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394"/>
      <c r="AL33" s="394"/>
      <c r="AM33" s="378"/>
    </row>
    <row r="34" spans="1:43" ht="15" customHeight="1">
      <c r="A34" s="394"/>
      <c r="B34" s="394"/>
      <c r="C34" s="394"/>
      <c r="D34" s="394"/>
      <c r="E34" s="394"/>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394"/>
      <c r="AL34" s="394"/>
      <c r="AM34" s="378"/>
    </row>
    <row r="35" spans="1:43" ht="15" customHeight="1">
      <c r="A35" s="394"/>
      <c r="B35" s="394"/>
      <c r="C35" s="394"/>
      <c r="D35" s="394"/>
      <c r="E35" s="394"/>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94"/>
      <c r="AL35" s="394"/>
      <c r="AM35" s="378"/>
    </row>
    <row r="36" spans="1:43" ht="21" customHeight="1">
      <c r="A36" s="377" t="s">
        <v>259</v>
      </c>
      <c r="B36" s="394"/>
      <c r="C36" s="394"/>
      <c r="D36" s="394"/>
      <c r="E36" s="394"/>
      <c r="F36" s="394"/>
      <c r="G36" s="427"/>
      <c r="H36" s="427"/>
      <c r="I36" s="427"/>
      <c r="J36" s="427"/>
      <c r="K36" s="427"/>
      <c r="L36" s="427"/>
      <c r="M36" s="427"/>
      <c r="N36" s="427"/>
      <c r="O36" s="427"/>
      <c r="AM36" s="394"/>
      <c r="AN36" s="378"/>
    </row>
    <row r="37" spans="1:43" ht="25" customHeight="1">
      <c r="A37" s="398"/>
      <c r="B37" s="398"/>
      <c r="C37" s="398"/>
      <c r="D37" s="428">
        <v>4</v>
      </c>
      <c r="E37" s="428">
        <v>5</v>
      </c>
      <c r="F37" s="429">
        <v>6</v>
      </c>
      <c r="G37" s="429"/>
      <c r="H37" s="429"/>
      <c r="I37" s="429">
        <v>7</v>
      </c>
      <c r="J37" s="429"/>
      <c r="K37" s="429"/>
      <c r="L37" s="429">
        <v>8</v>
      </c>
      <c r="M37" s="429"/>
      <c r="N37" s="429"/>
      <c r="O37" s="429">
        <v>9</v>
      </c>
      <c r="P37" s="429"/>
      <c r="Q37" s="429"/>
      <c r="R37" s="429">
        <v>10</v>
      </c>
      <c r="S37" s="429"/>
      <c r="T37" s="429"/>
      <c r="U37" s="429">
        <v>11</v>
      </c>
      <c r="V37" s="429"/>
      <c r="W37" s="429"/>
      <c r="X37" s="429">
        <v>12</v>
      </c>
      <c r="Y37" s="429"/>
      <c r="Z37" s="429"/>
      <c r="AA37" s="429">
        <v>1</v>
      </c>
      <c r="AB37" s="429"/>
      <c r="AC37" s="429"/>
      <c r="AD37" s="429">
        <v>2</v>
      </c>
      <c r="AE37" s="429"/>
      <c r="AF37" s="429"/>
      <c r="AG37" s="429">
        <v>3</v>
      </c>
      <c r="AH37" s="429"/>
      <c r="AI37" s="429"/>
      <c r="AJ37" s="398" t="s">
        <v>260</v>
      </c>
      <c r="AK37" s="398"/>
      <c r="AL37" s="430" t="s">
        <v>261</v>
      </c>
      <c r="AM37" s="431"/>
      <c r="AN37" s="431"/>
      <c r="AO37" s="431"/>
      <c r="AP37" s="431"/>
      <c r="AQ37" s="431"/>
    </row>
    <row r="38" spans="1:43" ht="18" customHeight="1">
      <c r="A38" s="432" t="s">
        <v>262</v>
      </c>
      <c r="B38" s="432"/>
      <c r="C38" s="432"/>
      <c r="D38" s="416">
        <v>400</v>
      </c>
      <c r="E38" s="416">
        <v>380</v>
      </c>
      <c r="F38" s="433">
        <v>400</v>
      </c>
      <c r="G38" s="433"/>
      <c r="H38" s="433"/>
      <c r="I38" s="433">
        <v>420</v>
      </c>
      <c r="J38" s="433"/>
      <c r="K38" s="433"/>
      <c r="L38" s="433">
        <v>420</v>
      </c>
      <c r="M38" s="433"/>
      <c r="N38" s="433"/>
      <c r="O38" s="433">
        <v>380</v>
      </c>
      <c r="P38" s="433"/>
      <c r="Q38" s="433"/>
      <c r="R38" s="433">
        <v>400</v>
      </c>
      <c r="S38" s="433"/>
      <c r="T38" s="433"/>
      <c r="U38" s="433">
        <v>400</v>
      </c>
      <c r="V38" s="433"/>
      <c r="W38" s="433"/>
      <c r="X38" s="433">
        <v>380</v>
      </c>
      <c r="Y38" s="433"/>
      <c r="Z38" s="433"/>
      <c r="AA38" s="433">
        <v>380</v>
      </c>
      <c r="AB38" s="433"/>
      <c r="AC38" s="433"/>
      <c r="AD38" s="433">
        <v>380</v>
      </c>
      <c r="AE38" s="433"/>
      <c r="AF38" s="433"/>
      <c r="AG38" s="433">
        <v>400</v>
      </c>
      <c r="AH38" s="433"/>
      <c r="AI38" s="433"/>
      <c r="AJ38" s="434">
        <f>SUM(D38:AI38)</f>
        <v>4740</v>
      </c>
      <c r="AK38" s="434"/>
      <c r="AL38" s="435">
        <f>ROUNDUP(AJ38/AJ39,1)</f>
        <v>20</v>
      </c>
      <c r="AM38" s="431"/>
      <c r="AN38" s="431"/>
      <c r="AO38" s="431"/>
      <c r="AP38" s="431"/>
      <c r="AQ38" s="431"/>
    </row>
    <row r="39" spans="1:43" ht="18" customHeight="1">
      <c r="A39" s="432" t="s">
        <v>263</v>
      </c>
      <c r="B39" s="432"/>
      <c r="C39" s="432"/>
      <c r="D39" s="416">
        <v>20</v>
      </c>
      <c r="E39" s="416">
        <v>19</v>
      </c>
      <c r="F39" s="433">
        <v>20</v>
      </c>
      <c r="G39" s="433"/>
      <c r="H39" s="433"/>
      <c r="I39" s="433">
        <v>21</v>
      </c>
      <c r="J39" s="433"/>
      <c r="K39" s="433"/>
      <c r="L39" s="433">
        <v>21</v>
      </c>
      <c r="M39" s="433"/>
      <c r="N39" s="433"/>
      <c r="O39" s="433">
        <v>19</v>
      </c>
      <c r="P39" s="433"/>
      <c r="Q39" s="433"/>
      <c r="R39" s="433">
        <v>20</v>
      </c>
      <c r="S39" s="433"/>
      <c r="T39" s="433"/>
      <c r="U39" s="433">
        <v>20</v>
      </c>
      <c r="V39" s="433"/>
      <c r="W39" s="433"/>
      <c r="X39" s="433">
        <v>19</v>
      </c>
      <c r="Y39" s="433"/>
      <c r="Z39" s="433"/>
      <c r="AA39" s="433">
        <v>19</v>
      </c>
      <c r="AB39" s="433"/>
      <c r="AC39" s="433"/>
      <c r="AD39" s="433">
        <v>19</v>
      </c>
      <c r="AE39" s="433"/>
      <c r="AF39" s="433"/>
      <c r="AG39" s="433">
        <v>20</v>
      </c>
      <c r="AH39" s="433"/>
      <c r="AI39" s="433"/>
      <c r="AJ39" s="434">
        <f>+SUM(D39:AI39)</f>
        <v>237</v>
      </c>
      <c r="AK39" s="434"/>
      <c r="AL39" s="436"/>
      <c r="AM39" s="431"/>
      <c r="AN39" s="431"/>
      <c r="AO39" s="431"/>
      <c r="AP39" s="431"/>
      <c r="AQ39" s="431"/>
    </row>
    <row r="40" spans="1:43" ht="5.15" customHeight="1">
      <c r="A40" s="437"/>
      <c r="B40" s="437"/>
      <c r="C40" s="437"/>
      <c r="D40" s="431"/>
      <c r="E40" s="431"/>
      <c r="F40" s="431"/>
      <c r="G40" s="431"/>
      <c r="H40" s="431"/>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38"/>
      <c r="AK40" s="427"/>
      <c r="AL40" s="394"/>
      <c r="AM40" s="394"/>
      <c r="AN40" s="378"/>
    </row>
    <row r="41" spans="1:43" ht="18" customHeight="1">
      <c r="A41" s="377" t="s">
        <v>264</v>
      </c>
      <c r="B41" s="427"/>
      <c r="D41" s="427"/>
      <c r="E41" s="427"/>
      <c r="F41" s="427"/>
      <c r="G41" s="427"/>
      <c r="H41" s="427"/>
      <c r="I41" s="427"/>
      <c r="J41" s="427"/>
      <c r="K41" s="427"/>
      <c r="L41" s="427"/>
      <c r="M41" s="427"/>
      <c r="N41" s="427"/>
      <c r="O41" s="427"/>
      <c r="P41" s="427"/>
      <c r="Q41" s="427"/>
      <c r="R41" s="427"/>
      <c r="S41" s="427"/>
      <c r="T41" s="427"/>
      <c r="U41" s="427"/>
      <c r="V41" s="427"/>
      <c r="W41" s="394"/>
      <c r="X41" s="427"/>
      <c r="Y41" s="427"/>
      <c r="Z41" s="427"/>
      <c r="AA41" s="427"/>
      <c r="AB41" s="427"/>
      <c r="AC41" s="427"/>
      <c r="AD41" s="427"/>
      <c r="AE41" s="427"/>
      <c r="AF41" s="427"/>
      <c r="AG41" s="427"/>
      <c r="AH41" s="427"/>
      <c r="AI41" s="427"/>
      <c r="AJ41" s="438"/>
      <c r="AK41" s="427"/>
      <c r="AL41" s="394"/>
      <c r="AM41" s="394"/>
      <c r="AN41" s="378"/>
    </row>
    <row r="42" spans="1:43" ht="18" customHeight="1">
      <c r="A42" s="398" t="s">
        <v>265</v>
      </c>
      <c r="B42" s="398"/>
      <c r="C42" s="398" t="s">
        <v>251</v>
      </c>
      <c r="D42" s="398"/>
      <c r="E42" s="398" t="s">
        <v>255</v>
      </c>
      <c r="F42" s="398"/>
      <c r="G42" s="398"/>
      <c r="H42" s="398"/>
      <c r="I42" s="398" t="s">
        <v>266</v>
      </c>
      <c r="J42" s="398"/>
      <c r="K42" s="398"/>
      <c r="L42" s="398"/>
      <c r="M42" s="398"/>
      <c r="N42" s="398"/>
      <c r="O42" s="431"/>
      <c r="P42" s="431"/>
      <c r="Q42" s="431"/>
      <c r="R42" s="431"/>
      <c r="S42" s="431"/>
      <c r="T42" s="431"/>
      <c r="U42" s="431"/>
      <c r="W42" s="394"/>
      <c r="X42" s="427"/>
      <c r="Y42" s="427"/>
      <c r="Z42" s="427"/>
      <c r="AA42" s="427"/>
      <c r="AB42" s="427"/>
      <c r="AC42" s="427"/>
      <c r="AD42" s="427"/>
      <c r="AE42" s="427"/>
      <c r="AF42" s="427"/>
      <c r="AG42" s="427"/>
      <c r="AH42" s="427"/>
      <c r="AI42" s="427"/>
      <c r="AJ42" s="438"/>
      <c r="AK42" s="427"/>
      <c r="AL42" s="394"/>
      <c r="AM42" s="394"/>
      <c r="AN42" s="378"/>
    </row>
    <row r="43" spans="1:43" ht="18" customHeight="1">
      <c r="A43" s="402" t="s">
        <v>267</v>
      </c>
      <c r="B43" s="402"/>
      <c r="C43" s="439">
        <f>ROUNDDOWN(IF(AL38&lt;=60,1,1+ROUNDUP((AL38-60)/40,0)),1)</f>
        <v>1</v>
      </c>
      <c r="D43" s="439"/>
      <c r="E43" s="439">
        <f>ROUNDDOWN(AL38/2,1)</f>
        <v>10</v>
      </c>
      <c r="F43" s="439"/>
      <c r="G43" s="439"/>
      <c r="H43" s="439"/>
      <c r="I43" s="439">
        <f>ROUNDDOWN(AL38/4,1)</f>
        <v>5</v>
      </c>
      <c r="J43" s="439"/>
      <c r="K43" s="439"/>
      <c r="L43" s="439"/>
      <c r="M43" s="439"/>
      <c r="N43" s="439"/>
      <c r="O43" s="431"/>
      <c r="P43" s="431"/>
      <c r="Q43" s="431"/>
      <c r="R43" s="431"/>
      <c r="S43" s="431"/>
      <c r="T43" s="431"/>
      <c r="U43" s="431"/>
      <c r="W43" s="394"/>
      <c r="X43" s="427"/>
      <c r="Y43" s="427"/>
      <c r="Z43" s="427"/>
      <c r="AA43" s="427"/>
      <c r="AB43" s="427"/>
      <c r="AC43" s="427"/>
      <c r="AD43" s="427"/>
      <c r="AE43" s="427"/>
      <c r="AF43" s="427"/>
      <c r="AG43" s="427"/>
      <c r="AH43" s="427"/>
      <c r="AI43" s="427"/>
      <c r="AJ43" s="438"/>
      <c r="AK43" s="427"/>
      <c r="AL43" s="394"/>
      <c r="AM43" s="394"/>
      <c r="AN43" s="378"/>
    </row>
    <row r="44" spans="1:43" ht="21" customHeight="1">
      <c r="A44" s="377" t="s">
        <v>268</v>
      </c>
      <c r="B44" s="382"/>
      <c r="C44" s="383"/>
      <c r="D44" s="383"/>
      <c r="E44" s="383"/>
      <c r="F44" s="383"/>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83"/>
      <c r="AM44" s="383"/>
      <c r="AN44" s="378"/>
    </row>
    <row r="45" spans="1:43" ht="25" customHeight="1">
      <c r="A45" s="378"/>
      <c r="B45" s="394"/>
      <c r="C45" s="440" t="str">
        <f>IF(VLOOKUP($AK$1,選択肢!$A$1:$J$12,C50,FALSE)=0,"-",VLOOKUP($AK$1,選択肢!$A$1:$J$12,C50,FALSE))</f>
        <v>管理者</v>
      </c>
      <c r="D45" s="441"/>
      <c r="E45" s="442" t="str">
        <f>IF(VLOOKUP($AK$1,選択肢!$A$1:$J$12,E50,FALSE)=0,"-",VLOOKUP($AK$1,選択肢!$A$1:$J$12,E50,FALSE))</f>
        <v>サービス管理責任者</v>
      </c>
      <c r="F45" s="442"/>
      <c r="G45" s="442"/>
      <c r="H45" s="442"/>
      <c r="I45" s="440" t="str">
        <f>IF(VLOOKUP($AK$1,選択肢!$A$1:$J$12,I50,FALSE)=0,"-",VLOOKUP($AK$1,選択肢!$A$1:$J$12,I50,FALSE))</f>
        <v>医師</v>
      </c>
      <c r="J45" s="441"/>
      <c r="K45" s="441"/>
      <c r="L45" s="441"/>
      <c r="M45" s="441"/>
      <c r="N45" s="443"/>
      <c r="O45" s="440" t="str">
        <f>IF(VLOOKUP($AK$1,選択肢!$A$1:$J$12,O50,FALSE)=0,"-",VLOOKUP($AK$1,選択肢!$A$1:$J$12,O50,FALSE))</f>
        <v>看護職員</v>
      </c>
      <c r="P45" s="441"/>
      <c r="Q45" s="441"/>
      <c r="R45" s="441"/>
      <c r="S45" s="441"/>
      <c r="T45" s="443"/>
      <c r="U45" s="440" t="str">
        <f>IF(VLOOKUP($AK$1,選択肢!$A$1:$J$12,U50,FALSE)=0,"-",VLOOKUP($AK$1,選択肢!$A$1:$J$12,U50,FALSE))</f>
        <v>生活支援員</v>
      </c>
      <c r="V45" s="441"/>
      <c r="W45" s="441"/>
      <c r="X45" s="441"/>
      <c r="Y45" s="441"/>
      <c r="Z45" s="443"/>
      <c r="AA45" s="440" t="str">
        <f>IF(VLOOKUP($AK$1,選択肢!$A$1:$J$12,AA50,FALSE)=0,"-",VLOOKUP($AK$1,選択肢!$A$1:$J$12,AA50,FALSE))</f>
        <v>-</v>
      </c>
      <c r="AB45" s="441"/>
      <c r="AC45" s="441"/>
      <c r="AD45" s="441"/>
      <c r="AE45" s="441"/>
      <c r="AF45" s="443"/>
      <c r="AG45" s="442" t="str">
        <f>IF(VLOOKUP($AK$1,選択肢!$A$1:$J$12,AG50,FALSE)=0,"-",VLOOKUP($AK$1,選択肢!$A$1:$J$12,AG50,FALSE))</f>
        <v>-</v>
      </c>
      <c r="AH45" s="442"/>
      <c r="AI45" s="442"/>
      <c r="AJ45" s="442"/>
      <c r="AK45" s="442"/>
      <c r="AL45" s="442" t="str">
        <f>IF(VLOOKUP($AK$1,選択肢!$A$1:$J$12,AL50,FALSE)=0,"-",VLOOKUP($AK$1,選択肢!$A$1:$J$12,AL50,FALSE))</f>
        <v>-</v>
      </c>
      <c r="AM45" s="442"/>
      <c r="AN45" s="378"/>
    </row>
    <row r="46" spans="1:43" ht="18" customHeight="1">
      <c r="A46" s="378"/>
      <c r="B46" s="394"/>
      <c r="C46" s="444" t="s">
        <v>270</v>
      </c>
      <c r="D46" s="444" t="s">
        <v>272</v>
      </c>
      <c r="E46" s="445" t="s">
        <v>270</v>
      </c>
      <c r="F46" s="446" t="s">
        <v>272</v>
      </c>
      <c r="G46" s="446"/>
      <c r="H46" s="446"/>
      <c r="I46" s="447" t="s">
        <v>270</v>
      </c>
      <c r="J46" s="448"/>
      <c r="K46" s="449"/>
      <c r="L46" s="447" t="s">
        <v>272</v>
      </c>
      <c r="M46" s="448"/>
      <c r="N46" s="449"/>
      <c r="O46" s="447" t="s">
        <v>270</v>
      </c>
      <c r="P46" s="448"/>
      <c r="Q46" s="449"/>
      <c r="R46" s="447" t="s">
        <v>272</v>
      </c>
      <c r="S46" s="448"/>
      <c r="T46" s="449"/>
      <c r="U46" s="447" t="s">
        <v>270</v>
      </c>
      <c r="V46" s="448"/>
      <c r="W46" s="449"/>
      <c r="X46" s="447" t="s">
        <v>272</v>
      </c>
      <c r="Y46" s="448"/>
      <c r="Z46" s="449"/>
      <c r="AA46" s="447" t="s">
        <v>270</v>
      </c>
      <c r="AB46" s="448"/>
      <c r="AC46" s="449"/>
      <c r="AD46" s="447" t="s">
        <v>272</v>
      </c>
      <c r="AE46" s="448"/>
      <c r="AF46" s="449"/>
      <c r="AG46" s="447" t="s">
        <v>270</v>
      </c>
      <c r="AH46" s="448"/>
      <c r="AI46" s="449"/>
      <c r="AJ46" s="447" t="s">
        <v>272</v>
      </c>
      <c r="AK46" s="449"/>
      <c r="AL46" s="445" t="s">
        <v>269</v>
      </c>
      <c r="AM46" s="445" t="s">
        <v>271</v>
      </c>
      <c r="AN46" s="378"/>
    </row>
    <row r="47" spans="1:43" ht="18" customHeight="1">
      <c r="A47" s="378"/>
      <c r="B47" s="450" t="s">
        <v>273</v>
      </c>
      <c r="C47" s="445">
        <f>COUNTIFS($B$11:$B$30,C$45,$C$11:$C$30,"A",$E$11:$E$30,"*")</f>
        <v>1</v>
      </c>
      <c r="D47" s="445">
        <f>COUNTIFS($B$11:$B$30,C$45,$C$11:$C$30,"B",$E$11:$E$30,"*")</f>
        <v>0</v>
      </c>
      <c r="E47" s="445">
        <f>COUNTIFS($B$11:$B$30,E$45,$C$11:$C$30,"A",$E$11:$E$30,"*")</f>
        <v>0</v>
      </c>
      <c r="F47" s="447">
        <f>COUNTIFS($B$11:$B$30,E$45,$C$11:$C$30,"B",$E$11:$E$30,"*")</f>
        <v>1</v>
      </c>
      <c r="G47" s="448"/>
      <c r="H47" s="449"/>
      <c r="I47" s="447">
        <f>COUNTIFS($B$11:$B$30,I$45,$C$11:$C$30,"A",$E$11:$E$30,"*")</f>
        <v>0</v>
      </c>
      <c r="J47" s="448"/>
      <c r="K47" s="449"/>
      <c r="L47" s="447">
        <f>COUNTIFS($B$11:$B$30,I$45,$C$11:$C$30,"B",$E$11:$E$30,"*")</f>
        <v>0</v>
      </c>
      <c r="M47" s="448"/>
      <c r="N47" s="449"/>
      <c r="O47" s="447">
        <f>COUNTIFS($B$11:$B$30,O$45,$C$11:$C$30,"A",$E$11:$E$30,"*")</f>
        <v>0</v>
      </c>
      <c r="P47" s="448"/>
      <c r="Q47" s="449"/>
      <c r="R47" s="447">
        <f>COUNTIFS($B$11:$B$30,O$45,$C$11:$C$30,"B",$E$11:$E$30,"*")</f>
        <v>0</v>
      </c>
      <c r="S47" s="448"/>
      <c r="T47" s="449"/>
      <c r="U47" s="447">
        <f>COUNTIFS($B$11:$B$30,U$45,$C$11:$C$30,"A",$E$11:$E$30,"*")</f>
        <v>0</v>
      </c>
      <c r="V47" s="448"/>
      <c r="W47" s="449"/>
      <c r="X47" s="447">
        <f>COUNTIFS($B$11:$B$30,U$45,$C$11:$C$30,"B",$E$11:$E$30,"*")</f>
        <v>0</v>
      </c>
      <c r="Y47" s="448"/>
      <c r="Z47" s="449"/>
      <c r="AA47" s="447">
        <f>COUNTIFS($B$11:$B$30,AA$45,$C$11:$C$30,"A",$E$11:$E$30,"*")</f>
        <v>0</v>
      </c>
      <c r="AB47" s="448"/>
      <c r="AC47" s="449"/>
      <c r="AD47" s="447">
        <f>COUNTIFS($B$11:$B$30,AA$45,$C$11:$C$30,"B",$E$11:$E$30,"*")</f>
        <v>0</v>
      </c>
      <c r="AE47" s="448"/>
      <c r="AF47" s="449"/>
      <c r="AG47" s="447">
        <f>COUNTIFS($B$11:$B$30,AG$45,$C$11:$C$30,"A",$E$11:$E$30,"*")</f>
        <v>0</v>
      </c>
      <c r="AH47" s="448"/>
      <c r="AI47" s="449"/>
      <c r="AJ47" s="447">
        <f>COUNTIFS($B$11:$B$30,AG$45,$C$11:$C$30,"B",$E$11:$E$30,"*")</f>
        <v>0</v>
      </c>
      <c r="AK47" s="449"/>
      <c r="AL47" s="445">
        <f>COUNTIFS($B$11:$B$30,AL$45,$C$11:$C$30,"A",$E$11:$E$30,"*")</f>
        <v>0</v>
      </c>
      <c r="AM47" s="445">
        <f>COUNTIFS($B$11:$B$30,AL$45,$C$11:$C$30,"B",$E$11:$E$30,"*")</f>
        <v>0</v>
      </c>
      <c r="AN47" s="378"/>
    </row>
    <row r="48" spans="1:43" ht="18" customHeight="1">
      <c r="A48" s="378"/>
      <c r="B48" s="430" t="s">
        <v>274</v>
      </c>
      <c r="C48" s="445">
        <f>COUNTIFS($B$11:$B$30,C$45,$C$11:$C$30,"C",$E$11:$E$30,"*")</f>
        <v>0</v>
      </c>
      <c r="D48" s="445">
        <f>COUNTIFS($B$11:$B$30,C$45,$C$11:$C$30,"D",$E$11:$E$30,"*")</f>
        <v>0</v>
      </c>
      <c r="E48" s="445">
        <f>COUNTIFS($B$11:$B$30,E$45,$C$11:$C$30,"C",$E$11:$E$30,"*")</f>
        <v>0</v>
      </c>
      <c r="F48" s="447">
        <f>COUNTIFS($B$11:$B$30,E$45,$C$11:$C$30,"D",$E$11:$E$30,"*")</f>
        <v>0</v>
      </c>
      <c r="G48" s="448"/>
      <c r="H48" s="449"/>
      <c r="I48" s="447">
        <f>COUNTIFS($B$11:$B$30,I$45,$C$11:$C$30,"C",$E$11:$E$30,"*")</f>
        <v>1</v>
      </c>
      <c r="J48" s="448"/>
      <c r="K48" s="449"/>
      <c r="L48" s="447">
        <f>COUNTIFS($B$11:$B$30,I$45,$C$11:$C$30,"D",$E$11:$E$30,"*")</f>
        <v>0</v>
      </c>
      <c r="M48" s="448"/>
      <c r="N48" s="449"/>
      <c r="O48" s="447">
        <f>COUNTIFS($B$11:$B$30,O$45,$C$11:$C$30,"C",$E$11:$E$30,"*")</f>
        <v>0</v>
      </c>
      <c r="P48" s="448"/>
      <c r="Q48" s="449"/>
      <c r="R48" s="447">
        <f>COUNTIFS($B$11:$B$30,O$45,$C$11:$C$30,"D",$E$11:$E$30,"*")</f>
        <v>1</v>
      </c>
      <c r="S48" s="448"/>
      <c r="T48" s="449"/>
      <c r="U48" s="447">
        <f>COUNTIFS($B$11:$B$30,U$45,$C$11:$C$30,"C",$E$11:$E$30,"*")</f>
        <v>0</v>
      </c>
      <c r="V48" s="448"/>
      <c r="W48" s="449"/>
      <c r="X48" s="447">
        <f>COUNTIFS($B$11:$B$30,U$45,$C$11:$C$30,"D",$E$11:$E$30,"*")</f>
        <v>0</v>
      </c>
      <c r="Y48" s="448"/>
      <c r="Z48" s="449"/>
      <c r="AA48" s="447">
        <f>COUNTIFS($B$11:$B$30,AA$45,$C$11:$C$30,"C",$E$11:$E$30,"*")</f>
        <v>0</v>
      </c>
      <c r="AB48" s="448"/>
      <c r="AC48" s="449"/>
      <c r="AD48" s="447">
        <f>COUNTIFS($B$11:$B$30,AA$45,$C$11:$C$30,"D",$E$11:$E$30,"*")</f>
        <v>0</v>
      </c>
      <c r="AE48" s="448"/>
      <c r="AF48" s="449"/>
      <c r="AG48" s="447">
        <f>COUNTIFS($B$11:$B$30,AG$45,$C$11:$C$30,"C",$E$11:$E$30,"*")</f>
        <v>0</v>
      </c>
      <c r="AH48" s="448"/>
      <c r="AI48" s="449"/>
      <c r="AJ48" s="447">
        <f>COUNTIFS($B$11:$B$30,AG$45,$C$11:$C$30,"D",$E$11:$E$30,"*")</f>
        <v>0</v>
      </c>
      <c r="AK48" s="449"/>
      <c r="AL48" s="445">
        <f>COUNTIFS($B$11:$B$30,AL$45,$C$11:$C$30,"C",$E$11:$E$30,"*")</f>
        <v>0</v>
      </c>
      <c r="AM48" s="445">
        <f>COUNTIFS($B$11:$B$30,AL$45,$C$11:$C$30,"D",$E$11:$E$30,"*")</f>
        <v>0</v>
      </c>
      <c r="AN48" s="378"/>
    </row>
    <row r="49" spans="1:40" ht="25" customHeight="1">
      <c r="A49" s="378"/>
      <c r="B49" s="430" t="s">
        <v>275</v>
      </c>
      <c r="C49" s="440">
        <f>IF($AK$3="４週",SUMIFS($AK$11:$AK$30,$B$11:$B$30,C45)/4/$AH$5,IF($AK$3="歴月",SUMIFS($AK$11:$AK$30,$B$11:$B$30,C45)/$AL$5,"記載する期間を選択してください"))</f>
        <v>0</v>
      </c>
      <c r="D49" s="443"/>
      <c r="E49" s="451">
        <f>IF($AK$3="４週",SUMIFS($AK$11:$AK$30,$B$11:$B$30,E45)/4/$AH$5,IF($AK$3="歴月",SUMIFS($AK$11:$AK$30,$B$11:$B$30,E45)/$AL$5,"記載する期間を選択してください"))</f>
        <v>0</v>
      </c>
      <c r="F49" s="452"/>
      <c r="G49" s="452"/>
      <c r="H49" s="453"/>
      <c r="I49" s="440">
        <f>IF($AK$3="４週",SUMIFS($AK$11:$AK$30,$B$11:$B$30,I45)/4/$AH$5,IF($AK$3="歴月",SUMIFS($AK$11:$AK$30,$B$11:$B$30,I45)/$AL$5,"記載する期間を選択してください"))</f>
        <v>0</v>
      </c>
      <c r="J49" s="441"/>
      <c r="K49" s="441"/>
      <c r="L49" s="441"/>
      <c r="M49" s="441"/>
      <c r="N49" s="443"/>
      <c r="O49" s="440">
        <f>IF($AK$3="４週",SUMIFS($AK$11:$AK$30,$B$11:$B$30,O45)/4/$AH$5,IF($AK$3="歴月",SUMIFS($AK$11:$AK$30,$B$11:$B$30,O45)/$AL$5,"記載する期間を選択してください"))</f>
        <v>0</v>
      </c>
      <c r="P49" s="441"/>
      <c r="Q49" s="441"/>
      <c r="R49" s="441"/>
      <c r="S49" s="441"/>
      <c r="T49" s="443"/>
      <c r="U49" s="440">
        <f>IF($AK$3="４週",SUMIFS($AK$11:$AK$30,$B$11:$B$30,U45)/4/$AH$5,IF($AK$3="歴月",SUMIFS($AK$11:$AK$30,$B$11:$B$30,U45)/$AL$5,"記載する期間を選択してください"))</f>
        <v>0</v>
      </c>
      <c r="V49" s="441"/>
      <c r="W49" s="441"/>
      <c r="X49" s="441"/>
      <c r="Y49" s="441"/>
      <c r="Z49" s="443"/>
      <c r="AA49" s="440">
        <f>IF($AK$3="４週",SUMIFS($AK$11:$AK$30,$B$11:$B$30,AA45)/4/$AH$5,IF($AK$3="歴月",SUMIFS($AK$11:$AK$30,$B$11:$B$30,AA45)/$AL$5,"記載する期間を選択してください"))</f>
        <v>0</v>
      </c>
      <c r="AB49" s="441"/>
      <c r="AC49" s="441"/>
      <c r="AD49" s="441"/>
      <c r="AE49" s="441"/>
      <c r="AF49" s="443"/>
      <c r="AG49" s="440">
        <f>IF($AK$3="４週",SUMIFS($AK$11:$AK$30,$B$11:$B$30,AG45)/4/$AH$5,IF($AK$3="歴月",SUMIFS($AK$11:$AK$30,$B$11:$B$30,AG45)/$AL$5,"記載する期間を選択してください"))</f>
        <v>0</v>
      </c>
      <c r="AH49" s="441"/>
      <c r="AI49" s="441"/>
      <c r="AJ49" s="441"/>
      <c r="AK49" s="443"/>
      <c r="AL49" s="440">
        <f>IF($AK$3="４週",SUMIFS($AK$11:$AK$30,$B$11:$B$30,AL45)/4/$AH$5,IF($AK$3="歴月",SUMIFS($AK$11:$AK$30,$B$11:$B$30,AL45)/$AL$5,"記載する期間を選択してください"))</f>
        <v>0</v>
      </c>
      <c r="AM49" s="443"/>
      <c r="AN49" s="378"/>
    </row>
    <row r="50" spans="1:40" ht="5.15" customHeight="1">
      <c r="A50" s="378"/>
      <c r="B50" s="382"/>
      <c r="C50" s="454">
        <v>2</v>
      </c>
      <c r="D50" s="454"/>
      <c r="E50" s="454">
        <v>3</v>
      </c>
      <c r="F50" s="454"/>
      <c r="G50" s="454"/>
      <c r="H50" s="454"/>
      <c r="I50" s="454">
        <v>4</v>
      </c>
      <c r="J50" s="454"/>
      <c r="K50" s="454"/>
      <c r="L50" s="454"/>
      <c r="M50" s="454"/>
      <c r="N50" s="454"/>
      <c r="O50" s="454">
        <v>5</v>
      </c>
      <c r="P50" s="454"/>
      <c r="Q50" s="454"/>
      <c r="R50" s="454"/>
      <c r="S50" s="454"/>
      <c r="T50" s="454"/>
      <c r="U50" s="454">
        <v>6</v>
      </c>
      <c r="V50" s="454"/>
      <c r="W50" s="454"/>
      <c r="X50" s="454"/>
      <c r="Y50" s="454"/>
      <c r="Z50" s="454"/>
      <c r="AA50" s="454">
        <v>7</v>
      </c>
      <c r="AB50" s="454"/>
      <c r="AC50" s="454"/>
      <c r="AD50" s="454"/>
      <c r="AE50" s="454"/>
      <c r="AF50" s="454"/>
      <c r="AG50" s="454">
        <v>8</v>
      </c>
      <c r="AH50" s="454"/>
      <c r="AI50" s="454"/>
      <c r="AJ50" s="454"/>
      <c r="AK50" s="454"/>
      <c r="AL50" s="454">
        <v>9</v>
      </c>
      <c r="AM50" s="455"/>
      <c r="AN50" s="378"/>
    </row>
    <row r="51" spans="1:40" ht="15" customHeight="1">
      <c r="A51" s="427" t="s">
        <v>276</v>
      </c>
      <c r="B51" s="456"/>
      <c r="C51" s="457"/>
      <c r="D51" s="457"/>
      <c r="E51" s="457"/>
      <c r="F51" s="458"/>
      <c r="G51" s="457"/>
      <c r="H51" s="454"/>
      <c r="I51" s="454"/>
      <c r="J51" s="454"/>
      <c r="K51" s="454"/>
      <c r="L51" s="454"/>
      <c r="M51" s="454"/>
      <c r="N51" s="454"/>
      <c r="O51" s="454"/>
      <c r="P51" s="454"/>
      <c r="Q51" s="454"/>
      <c r="R51" s="454">
        <v>6</v>
      </c>
      <c r="S51" s="454"/>
      <c r="T51" s="454"/>
      <c r="U51" s="454"/>
      <c r="V51" s="454"/>
      <c r="W51" s="454"/>
      <c r="X51" s="454">
        <v>7</v>
      </c>
      <c r="Y51" s="454"/>
      <c r="Z51" s="454"/>
      <c r="AA51" s="454"/>
      <c r="AB51" s="454"/>
      <c r="AC51" s="454"/>
      <c r="AD51" s="454">
        <v>8</v>
      </c>
      <c r="AE51" s="454"/>
      <c r="AF51" s="454"/>
      <c r="AG51" s="459"/>
      <c r="AH51" s="459"/>
      <c r="AI51" s="459"/>
      <c r="AJ51" s="459">
        <v>9</v>
      </c>
      <c r="AK51" s="460"/>
      <c r="AL51" s="460"/>
      <c r="AM51" s="378"/>
    </row>
    <row r="52" spans="1:40" s="427" customFormat="1" ht="15" customHeight="1">
      <c r="A52" s="427" t="s">
        <v>277</v>
      </c>
      <c r="B52" s="437"/>
      <c r="C52" s="437"/>
      <c r="D52" s="437"/>
      <c r="E52" s="437"/>
      <c r="F52" s="437"/>
      <c r="G52" s="437"/>
      <c r="H52" s="377"/>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7"/>
      <c r="AG52" s="377"/>
      <c r="AH52" s="377"/>
      <c r="AI52" s="377"/>
      <c r="AJ52" s="377"/>
      <c r="AK52" s="377"/>
      <c r="AL52" s="377"/>
      <c r="AM52" s="377"/>
    </row>
    <row r="53" spans="1:40" s="427" customFormat="1" ht="15" customHeight="1">
      <c r="A53" s="427" t="s">
        <v>278</v>
      </c>
      <c r="B53" s="437"/>
      <c r="C53" s="437"/>
      <c r="D53" s="437"/>
      <c r="E53" s="437"/>
      <c r="F53" s="437"/>
      <c r="G53" s="43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7"/>
      <c r="AI53" s="377"/>
      <c r="AJ53" s="377"/>
      <c r="AK53" s="377"/>
      <c r="AL53" s="377"/>
      <c r="AM53" s="377"/>
    </row>
    <row r="54" spans="1:40" s="427" customFormat="1" ht="15" customHeight="1">
      <c r="A54" s="427" t="s">
        <v>279</v>
      </c>
      <c r="B54" s="437"/>
      <c r="C54" s="437"/>
      <c r="D54" s="437"/>
      <c r="E54" s="437"/>
      <c r="F54" s="437"/>
      <c r="G54" s="43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row>
    <row r="55" spans="1:40" s="427" customFormat="1" ht="15" customHeight="1">
      <c r="A55" s="427" t="s">
        <v>280</v>
      </c>
      <c r="B55" s="437"/>
      <c r="C55" s="437"/>
      <c r="D55" s="437"/>
      <c r="E55" s="437"/>
      <c r="F55" s="437"/>
      <c r="G55" s="43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row>
    <row r="56" spans="1:40" ht="15" customHeight="1">
      <c r="A56" s="427" t="s">
        <v>281</v>
      </c>
      <c r="B56" s="461"/>
      <c r="C56" s="427"/>
      <c r="D56" s="427"/>
      <c r="E56" s="427"/>
      <c r="F56" s="427"/>
      <c r="G56" s="427"/>
    </row>
    <row r="57" spans="1:40" ht="15" customHeight="1">
      <c r="A57" s="427" t="s">
        <v>282</v>
      </c>
      <c r="B57" s="461"/>
      <c r="C57" s="427"/>
      <c r="D57" s="427"/>
      <c r="E57" s="427"/>
      <c r="F57" s="427"/>
      <c r="G57" s="427"/>
    </row>
    <row r="58" spans="1:40" ht="15" customHeight="1">
      <c r="A58" s="427"/>
      <c r="B58" s="450" t="s">
        <v>283</v>
      </c>
      <c r="C58" s="398" t="s">
        <v>284</v>
      </c>
      <c r="D58" s="398"/>
      <c r="E58" s="398"/>
      <c r="F58" s="427"/>
      <c r="G58" s="427"/>
    </row>
    <row r="59" spans="1:40" ht="15" customHeight="1">
      <c r="A59" s="427"/>
      <c r="B59" s="462" t="s">
        <v>250</v>
      </c>
      <c r="C59" s="434" t="s">
        <v>285</v>
      </c>
      <c r="D59" s="434"/>
      <c r="E59" s="434"/>
      <c r="F59" s="427"/>
      <c r="G59" s="427"/>
    </row>
    <row r="60" spans="1:40" ht="15" customHeight="1">
      <c r="A60" s="427"/>
      <c r="B60" s="462" t="s">
        <v>252</v>
      </c>
      <c r="C60" s="434" t="s">
        <v>286</v>
      </c>
      <c r="D60" s="434"/>
      <c r="E60" s="434"/>
      <c r="F60" s="427"/>
      <c r="G60" s="427"/>
    </row>
    <row r="61" spans="1:40" ht="15" customHeight="1">
      <c r="A61" s="427"/>
      <c r="B61" s="462" t="s">
        <v>254</v>
      </c>
      <c r="C61" s="434" t="s">
        <v>287</v>
      </c>
      <c r="D61" s="434"/>
      <c r="E61" s="434"/>
      <c r="F61" s="427"/>
      <c r="G61" s="427"/>
    </row>
    <row r="62" spans="1:40" ht="15" customHeight="1">
      <c r="A62" s="427"/>
      <c r="B62" s="462" t="s">
        <v>256</v>
      </c>
      <c r="C62" s="434" t="s">
        <v>288</v>
      </c>
      <c r="D62" s="434"/>
      <c r="E62" s="434"/>
      <c r="F62" s="427"/>
      <c r="G62" s="427"/>
    </row>
    <row r="63" spans="1:40" ht="15" customHeight="1">
      <c r="A63" s="427"/>
      <c r="B63" s="427" t="s">
        <v>289</v>
      </c>
      <c r="C63" s="427"/>
      <c r="D63" s="427"/>
      <c r="E63" s="427"/>
      <c r="F63" s="427"/>
      <c r="G63" s="427"/>
    </row>
    <row r="64" spans="1:40" ht="15" customHeight="1">
      <c r="A64" s="427"/>
      <c r="B64" s="427" t="s">
        <v>290</v>
      </c>
      <c r="C64" s="427"/>
      <c r="D64" s="427"/>
      <c r="E64" s="427"/>
      <c r="F64" s="427"/>
      <c r="G64" s="427"/>
    </row>
    <row r="65" spans="1:7" ht="15" customHeight="1">
      <c r="A65" s="427"/>
      <c r="B65" s="427" t="s">
        <v>291</v>
      </c>
      <c r="C65" s="427"/>
      <c r="D65" s="427"/>
      <c r="E65" s="427"/>
      <c r="F65" s="427"/>
      <c r="G65" s="427"/>
    </row>
    <row r="66" spans="1:7" ht="15" customHeight="1">
      <c r="A66" s="427" t="s">
        <v>292</v>
      </c>
      <c r="B66" s="461"/>
      <c r="C66" s="427"/>
      <c r="D66" s="427"/>
      <c r="E66" s="427"/>
      <c r="F66" s="427"/>
      <c r="G66" s="427"/>
    </row>
    <row r="67" spans="1:7" ht="15" customHeight="1">
      <c r="A67" s="427" t="s">
        <v>293</v>
      </c>
      <c r="B67" s="461"/>
      <c r="C67" s="427"/>
      <c r="D67" s="427"/>
      <c r="E67" s="427"/>
      <c r="F67" s="427"/>
      <c r="G67" s="427"/>
    </row>
    <row r="68" spans="1:7" ht="15" customHeight="1">
      <c r="A68" s="427" t="s">
        <v>294</v>
      </c>
      <c r="B68" s="461"/>
      <c r="C68" s="427"/>
      <c r="D68" s="427"/>
      <c r="E68" s="427"/>
      <c r="F68" s="427"/>
      <c r="G68" s="427"/>
    </row>
    <row r="69" spans="1:7" ht="15" customHeight="1">
      <c r="A69" s="427" t="s">
        <v>295</v>
      </c>
      <c r="B69" s="461"/>
      <c r="C69" s="427"/>
      <c r="D69" s="427"/>
      <c r="E69" s="427"/>
      <c r="F69" s="427"/>
      <c r="G69" s="427"/>
    </row>
    <row r="70" spans="1:7" ht="15" customHeight="1">
      <c r="A70" s="427" t="s">
        <v>296</v>
      </c>
      <c r="B70" s="461"/>
      <c r="C70" s="427"/>
      <c r="D70" s="427"/>
      <c r="E70" s="427"/>
      <c r="F70" s="427"/>
      <c r="G70" s="427"/>
    </row>
    <row r="71" spans="1:7" ht="15" customHeight="1">
      <c r="A71" s="427" t="s">
        <v>297</v>
      </c>
      <c r="B71" s="461"/>
      <c r="C71" s="427"/>
      <c r="D71" s="427"/>
      <c r="E71" s="427"/>
      <c r="F71" s="427"/>
      <c r="G71" s="427"/>
    </row>
    <row r="72" spans="1:7" ht="15" customHeight="1">
      <c r="A72" s="427"/>
      <c r="B72" s="427" t="s">
        <v>298</v>
      </c>
      <c r="C72" s="427"/>
      <c r="D72" s="427"/>
      <c r="E72" s="427"/>
      <c r="F72" s="427"/>
      <c r="G72" s="427"/>
    </row>
    <row r="73" spans="1:7" ht="15" customHeight="1">
      <c r="A73" s="427"/>
      <c r="B73" s="427" t="s">
        <v>299</v>
      </c>
      <c r="C73" s="427"/>
      <c r="D73" s="427"/>
      <c r="E73" s="427"/>
      <c r="F73" s="427"/>
      <c r="G73" s="427"/>
    </row>
    <row r="74" spans="1:7" ht="15" customHeight="1">
      <c r="A74" s="427" t="s">
        <v>300</v>
      </c>
      <c r="B74" s="461"/>
      <c r="C74" s="427"/>
      <c r="D74" s="427"/>
      <c r="E74" s="427"/>
      <c r="F74" s="427"/>
      <c r="G74" s="427"/>
    </row>
    <row r="75" spans="1:7" ht="15" customHeight="1">
      <c r="A75" s="427" t="s">
        <v>301</v>
      </c>
      <c r="B75" s="461"/>
      <c r="C75" s="427"/>
      <c r="D75" s="427"/>
      <c r="E75" s="427"/>
      <c r="F75" s="427"/>
      <c r="G75" s="427"/>
    </row>
    <row r="76" spans="1:7" ht="15" customHeight="1">
      <c r="A76" s="427" t="s">
        <v>302</v>
      </c>
      <c r="B76" s="461"/>
      <c r="C76" s="427"/>
      <c r="D76" s="427"/>
      <c r="E76" s="427"/>
      <c r="F76" s="427"/>
      <c r="G76" s="427"/>
    </row>
    <row r="77" spans="1:7" ht="15" customHeight="1">
      <c r="A77" s="427" t="s">
        <v>303</v>
      </c>
      <c r="B77" s="461"/>
      <c r="C77" s="427"/>
      <c r="D77" s="427"/>
      <c r="E77" s="427"/>
      <c r="F77" s="427"/>
      <c r="G77" s="427"/>
    </row>
    <row r="78" spans="1:7" ht="15" customHeight="1">
      <c r="A78" s="427" t="s">
        <v>304</v>
      </c>
      <c r="B78" s="461"/>
      <c r="C78" s="427"/>
      <c r="D78" s="427"/>
      <c r="E78" s="427"/>
      <c r="F78" s="427"/>
      <c r="G78" s="427"/>
    </row>
    <row r="79" spans="1:7" ht="15" customHeight="1">
      <c r="A79" s="427" t="s">
        <v>305</v>
      </c>
      <c r="B79" s="461"/>
      <c r="C79" s="427"/>
      <c r="D79" s="427"/>
      <c r="E79" s="427"/>
      <c r="F79" s="427"/>
      <c r="G79" s="427"/>
    </row>
    <row r="80" spans="1:7" ht="15" customHeight="1">
      <c r="A80" s="427" t="s">
        <v>306</v>
      </c>
      <c r="B80" s="461"/>
      <c r="C80" s="427"/>
      <c r="D80" s="427"/>
      <c r="E80" s="427"/>
      <c r="F80" s="427"/>
      <c r="G80" s="427"/>
    </row>
    <row r="81" spans="1:7" ht="15" customHeight="1">
      <c r="A81" s="427" t="s">
        <v>307</v>
      </c>
      <c r="B81" s="461"/>
      <c r="C81" s="427"/>
      <c r="D81" s="427"/>
      <c r="E81" s="427"/>
      <c r="F81" s="427"/>
      <c r="G81" s="427"/>
    </row>
  </sheetData>
  <mergeCells count="146">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F48:H48"/>
    <mergeCell ref="I48:K48"/>
    <mergeCell ref="L48:N48"/>
    <mergeCell ref="O48:Q48"/>
    <mergeCell ref="R48:T48"/>
    <mergeCell ref="F47:H47"/>
    <mergeCell ref="I47:K47"/>
    <mergeCell ref="L47:N47"/>
    <mergeCell ref="O47:Q47"/>
    <mergeCell ref="R47:T47"/>
    <mergeCell ref="U47:W47"/>
    <mergeCell ref="U46:W46"/>
    <mergeCell ref="X46:Z46"/>
    <mergeCell ref="AA46:AC46"/>
    <mergeCell ref="AD46:AF46"/>
    <mergeCell ref="AG46:AI46"/>
    <mergeCell ref="AJ46:AK46"/>
    <mergeCell ref="O45:T45"/>
    <mergeCell ref="U45:Z45"/>
    <mergeCell ref="AA45:AF45"/>
    <mergeCell ref="AG45:AK45"/>
    <mergeCell ref="AL45:AM45"/>
    <mergeCell ref="F46:H46"/>
    <mergeCell ref="I46:K46"/>
    <mergeCell ref="L46:N46"/>
    <mergeCell ref="O46:Q46"/>
    <mergeCell ref="R46:T46"/>
    <mergeCell ref="A43:B43"/>
    <mergeCell ref="C43:D43"/>
    <mergeCell ref="E43:H43"/>
    <mergeCell ref="I43:N43"/>
    <mergeCell ref="C45:D45"/>
    <mergeCell ref="E45:H45"/>
    <mergeCell ref="I45:N45"/>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7">
    <dataValidation allowBlank="1" showInputMessage="1" sqref="B11:B12" xr:uid="{544C7CDF-BDBE-41E4-A274-0E4634F374BB}"/>
    <dataValidation type="list" allowBlank="1" showInputMessage="1" sqref="B13:B30" xr:uid="{98F1C976-6C54-482E-A0DA-557768FC6AEC}">
      <formula1>INDIRECT($AK$1)</formula1>
    </dataValidation>
    <dataValidation type="list" allowBlank="1" showInputMessage="1" showErrorMessage="1" sqref="AK3:AN3" xr:uid="{ADA2368B-0102-4860-98B9-A2132BB40F0B}">
      <formula1>"４週,歴月"</formula1>
    </dataValidation>
    <dataValidation type="list" allowBlank="1" showInputMessage="1" showErrorMessage="1" sqref="AK4:AN4" xr:uid="{C545139B-7696-4083-993C-612BEE758FB6}">
      <formula1>"予定,実績"</formula1>
    </dataValidation>
    <dataValidation type="list" allowBlank="1" showInputMessage="1" showErrorMessage="1" sqref="C11:C30" xr:uid="{38F05346-049B-46D8-B43F-0D9BE025DD72}">
      <formula1>"A,B,C,D"</formula1>
    </dataValidation>
    <dataValidation operator="greaterThanOrEqual" allowBlank="1" showInputMessage="1" showErrorMessage="1" sqref="I40:I41 AJ38:AJ39 AL38 I43 L40:L41" xr:uid="{0C1C68F8-6870-4778-AA1B-83E94A219D8B}"/>
    <dataValidation type="whole" operator="greaterThanOrEqual" allowBlank="1" showInputMessage="1" showErrorMessage="1" sqref="I38:I39 L38:L39 AG38:AG39 AD38:AD39 AA38:AA39 X38:X39 U38:U39 R38:R39 O38:O39 D38:F39" xr:uid="{FC77087C-CEF1-4615-87D4-8A78A61797FD}">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01D2C-88B5-415A-924E-01F61962F736}">
  <dimension ref="A1:AQ89"/>
  <sheetViews>
    <sheetView showGridLines="0" view="pageBreakPreview" zoomScaleNormal="100" zoomScaleSheetLayoutView="100" workbookViewId="0">
      <selection activeCell="AO1" sqref="AO1"/>
    </sheetView>
  </sheetViews>
  <sheetFormatPr defaultColWidth="9" defaultRowHeight="21" customHeight="1"/>
  <cols>
    <col min="1" max="1" width="2.81640625" style="382" customWidth="1"/>
    <col min="2" max="2" width="15.81640625" style="375" customWidth="1"/>
    <col min="3" max="3" width="7.1796875" style="382" customWidth="1"/>
    <col min="4" max="5" width="8.26953125" style="382" customWidth="1"/>
    <col min="6" max="36" width="2.81640625" style="382" customWidth="1"/>
    <col min="37" max="37" width="7.1796875" style="382" customWidth="1"/>
    <col min="38" max="39" width="8.26953125" style="382" customWidth="1"/>
    <col min="40" max="40" width="6.08984375" style="382" customWidth="1"/>
    <col min="41" max="16384" width="9" style="382"/>
  </cols>
  <sheetData>
    <row r="1" spans="1:41" ht="20.149999999999999"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t="s">
        <v>308</v>
      </c>
      <c r="AL1" s="381"/>
      <c r="AM1" s="381"/>
      <c r="AN1" s="381"/>
    </row>
    <row r="2" spans="1:41" ht="18" customHeight="1">
      <c r="A2" s="378"/>
      <c r="B2" s="383"/>
      <c r="C2" s="383"/>
      <c r="D2" s="383"/>
      <c r="E2" s="383"/>
      <c r="F2" s="383"/>
      <c r="G2" s="383"/>
      <c r="H2" s="383"/>
      <c r="I2" s="383"/>
      <c r="J2" s="383"/>
      <c r="K2" s="383"/>
      <c r="L2" s="383"/>
      <c r="M2" s="384">
        <v>2026</v>
      </c>
      <c r="N2" s="384"/>
      <c r="O2" s="384"/>
      <c r="P2" s="384"/>
      <c r="Q2" s="385" t="s">
        <v>222</v>
      </c>
      <c r="R2" s="385"/>
      <c r="S2" s="384">
        <v>4</v>
      </c>
      <c r="T2" s="384"/>
      <c r="U2" s="385" t="s">
        <v>223</v>
      </c>
      <c r="V2" s="385"/>
      <c r="W2" s="383"/>
      <c r="X2" s="383"/>
      <c r="Y2" s="383"/>
      <c r="Z2" s="378"/>
      <c r="AA2" s="378"/>
      <c r="AC2" s="380"/>
      <c r="AD2" s="383"/>
      <c r="AE2" s="383"/>
      <c r="AF2" s="383"/>
      <c r="AG2" s="383"/>
      <c r="AH2" s="383"/>
      <c r="AI2" s="380" t="s">
        <v>224</v>
      </c>
      <c r="AJ2" s="380"/>
      <c r="AK2" s="386"/>
      <c r="AL2" s="386"/>
      <c r="AM2" s="386"/>
      <c r="AN2" s="386"/>
    </row>
    <row r="3" spans="1:41"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t="s">
        <v>226</v>
      </c>
      <c r="AL3" s="390"/>
      <c r="AM3" s="390"/>
      <c r="AN3" s="390"/>
      <c r="AO3" s="391" t="s">
        <v>227</v>
      </c>
    </row>
    <row r="4" spans="1:41"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t="s">
        <v>229</v>
      </c>
      <c r="AL4" s="390"/>
      <c r="AM4" s="390"/>
      <c r="AN4" s="390"/>
      <c r="AO4" s="391" t="s">
        <v>230</v>
      </c>
    </row>
    <row r="5" spans="1:41" ht="18" customHeight="1">
      <c r="A5" s="387"/>
      <c r="B5" s="387"/>
      <c r="C5" s="387"/>
      <c r="D5" s="387"/>
      <c r="E5" s="387"/>
      <c r="F5" s="387"/>
      <c r="G5" s="387"/>
      <c r="H5" s="387"/>
      <c r="I5" s="387"/>
      <c r="J5" s="387"/>
      <c r="K5" s="387"/>
      <c r="L5" s="387"/>
      <c r="M5" s="387"/>
      <c r="N5" s="387"/>
      <c r="O5" s="387"/>
      <c r="P5" s="387"/>
      <c r="Q5" s="387"/>
      <c r="R5" s="387"/>
      <c r="S5" s="387"/>
      <c r="U5" s="387"/>
      <c r="V5" s="387"/>
      <c r="W5" s="387"/>
      <c r="Y5" s="388"/>
      <c r="Z5" s="388"/>
      <c r="AA5" s="388"/>
      <c r="AB5" s="378"/>
      <c r="AC5" s="388"/>
      <c r="AD5" s="388"/>
      <c r="AE5" s="388"/>
      <c r="AF5" s="388"/>
      <c r="AG5" s="389" t="s">
        <v>231</v>
      </c>
      <c r="AH5" s="392">
        <v>40</v>
      </c>
      <c r="AI5" s="392"/>
      <c r="AJ5" s="392"/>
      <c r="AK5" s="388" t="s">
        <v>232</v>
      </c>
      <c r="AL5" s="393"/>
      <c r="AM5" s="388" t="s">
        <v>233</v>
      </c>
      <c r="AN5" s="378"/>
    </row>
    <row r="6" spans="1:41" ht="10" customHeight="1">
      <c r="A6" s="378"/>
      <c r="B6" s="394"/>
      <c r="C6" s="394"/>
      <c r="D6" s="394"/>
      <c r="E6" s="394"/>
      <c r="F6" s="394"/>
      <c r="G6" s="394"/>
      <c r="H6" s="394"/>
      <c r="I6" s="394"/>
      <c r="J6" s="394"/>
      <c r="K6" s="394"/>
      <c r="L6" s="394"/>
      <c r="M6" s="394"/>
      <c r="N6" s="394"/>
      <c r="O6" s="394"/>
      <c r="P6" s="394"/>
      <c r="Q6" s="394"/>
      <c r="R6" s="394"/>
      <c r="S6" s="394"/>
      <c r="T6" s="394"/>
      <c r="U6" s="394"/>
      <c r="V6" s="394"/>
      <c r="W6" s="394"/>
      <c r="X6" s="383"/>
      <c r="Y6" s="383"/>
      <c r="Z6" s="383"/>
      <c r="AA6" s="383"/>
      <c r="AB6" s="383"/>
      <c r="AC6" s="383"/>
      <c r="AD6" s="383"/>
      <c r="AE6" s="383"/>
      <c r="AF6" s="383"/>
      <c r="AG6" s="383"/>
      <c r="AH6" s="383"/>
      <c r="AI6" s="383"/>
      <c r="AJ6" s="383"/>
      <c r="AK6" s="383"/>
      <c r="AL6" s="383"/>
      <c r="AM6" s="378"/>
      <c r="AN6" s="378"/>
    </row>
    <row r="7" spans="1:41" ht="15" customHeight="1">
      <c r="A7" s="395" t="s">
        <v>234</v>
      </c>
      <c r="B7" s="396" t="s">
        <v>235</v>
      </c>
      <c r="C7" s="397" t="s">
        <v>236</v>
      </c>
      <c r="D7" s="398" t="s">
        <v>237</v>
      </c>
      <c r="E7" s="399" t="s">
        <v>238</v>
      </c>
      <c r="F7" s="400" t="s">
        <v>239</v>
      </c>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1" t="s">
        <v>240</v>
      </c>
      <c r="AL7" s="402" t="s">
        <v>241</v>
      </c>
      <c r="AM7" s="403" t="s">
        <v>242</v>
      </c>
      <c r="AN7" s="403"/>
    </row>
    <row r="8" spans="1:41" ht="15" customHeight="1">
      <c r="A8" s="395"/>
      <c r="B8" s="404"/>
      <c r="C8" s="405"/>
      <c r="D8" s="398"/>
      <c r="E8" s="399"/>
      <c r="F8" s="398" t="s">
        <v>243</v>
      </c>
      <c r="G8" s="398"/>
      <c r="H8" s="398"/>
      <c r="I8" s="398"/>
      <c r="J8" s="398"/>
      <c r="K8" s="398"/>
      <c r="L8" s="398"/>
      <c r="M8" s="398" t="s">
        <v>244</v>
      </c>
      <c r="N8" s="398"/>
      <c r="O8" s="398"/>
      <c r="P8" s="398"/>
      <c r="Q8" s="398"/>
      <c r="R8" s="398"/>
      <c r="S8" s="398"/>
      <c r="T8" s="398" t="s">
        <v>245</v>
      </c>
      <c r="U8" s="398"/>
      <c r="V8" s="398"/>
      <c r="W8" s="398"/>
      <c r="X8" s="398"/>
      <c r="Y8" s="398"/>
      <c r="Z8" s="398"/>
      <c r="AA8" s="398" t="s">
        <v>246</v>
      </c>
      <c r="AB8" s="398"/>
      <c r="AC8" s="398"/>
      <c r="AD8" s="398"/>
      <c r="AE8" s="398"/>
      <c r="AF8" s="398"/>
      <c r="AG8" s="398"/>
      <c r="AH8" s="398" t="s">
        <v>247</v>
      </c>
      <c r="AI8" s="398"/>
      <c r="AJ8" s="398"/>
      <c r="AK8" s="401"/>
      <c r="AL8" s="402"/>
      <c r="AM8" s="403"/>
      <c r="AN8" s="403"/>
    </row>
    <row r="9" spans="1:41" ht="15" customHeight="1">
      <c r="A9" s="395"/>
      <c r="B9" s="406" t="s">
        <v>248</v>
      </c>
      <c r="C9" s="405"/>
      <c r="D9" s="398"/>
      <c r="E9" s="399"/>
      <c r="F9" s="407">
        <f>DATE($M$2,$S$2,1)</f>
        <v>46113</v>
      </c>
      <c r="G9" s="407">
        <f>DATE($M$2,$S$2,2)</f>
        <v>46114</v>
      </c>
      <c r="H9" s="407">
        <f>DATE($M$2,$S$2,3)</f>
        <v>46115</v>
      </c>
      <c r="I9" s="407">
        <f>DATE($M$2,$S$2,4)</f>
        <v>46116</v>
      </c>
      <c r="J9" s="407">
        <f>DATE($M$2,$S$2,5)</f>
        <v>46117</v>
      </c>
      <c r="K9" s="407">
        <f>DATE($M$2,$S$2,6)</f>
        <v>46118</v>
      </c>
      <c r="L9" s="407">
        <f>DATE($M$2,$S$2,7)</f>
        <v>46119</v>
      </c>
      <c r="M9" s="407">
        <f>DATE($M$2,$S$2,8)</f>
        <v>46120</v>
      </c>
      <c r="N9" s="407">
        <f>DATE($M$2,$S$2,9)</f>
        <v>46121</v>
      </c>
      <c r="O9" s="407">
        <f>DATE($M$2,$S$2,10)</f>
        <v>46122</v>
      </c>
      <c r="P9" s="407">
        <f>DATE($M$2,$S$2,11)</f>
        <v>46123</v>
      </c>
      <c r="Q9" s="407">
        <f>DATE($M$2,$S$2,12)</f>
        <v>46124</v>
      </c>
      <c r="R9" s="407">
        <f>DATE($M$2,$S$2,13)</f>
        <v>46125</v>
      </c>
      <c r="S9" s="407">
        <f>DATE($M$2,$S$2,14)</f>
        <v>46126</v>
      </c>
      <c r="T9" s="407">
        <f>DATE($M$2,$S$2,15)</f>
        <v>46127</v>
      </c>
      <c r="U9" s="407">
        <f>DATE($M$2,$S$2,16)</f>
        <v>46128</v>
      </c>
      <c r="V9" s="407">
        <f>DATE($M$2,$S$2,17)</f>
        <v>46129</v>
      </c>
      <c r="W9" s="407">
        <f>DATE($M$2,$S$2,18)</f>
        <v>46130</v>
      </c>
      <c r="X9" s="407">
        <f>DATE($M$2,$S$2,19)</f>
        <v>46131</v>
      </c>
      <c r="Y9" s="407">
        <f>DATE($M$2,$S$2,20)</f>
        <v>46132</v>
      </c>
      <c r="Z9" s="407">
        <f>DATE($M$2,$S$2,21)</f>
        <v>46133</v>
      </c>
      <c r="AA9" s="407">
        <f>DATE($M$2,$S$2,22)</f>
        <v>46134</v>
      </c>
      <c r="AB9" s="407">
        <f>DATE($M$2,$S$2,23)</f>
        <v>46135</v>
      </c>
      <c r="AC9" s="407">
        <f>DATE($M$2,$S$2,24)</f>
        <v>46136</v>
      </c>
      <c r="AD9" s="407">
        <f>DATE($M$2,$S$2,25)</f>
        <v>46137</v>
      </c>
      <c r="AE9" s="407">
        <f>DATE($M$2,$S$2,26)</f>
        <v>46138</v>
      </c>
      <c r="AF9" s="407">
        <f>DATE($M$2,$S$2,27)</f>
        <v>46139</v>
      </c>
      <c r="AG9" s="407">
        <f>DATE($M$2,$S$2,28)</f>
        <v>46140</v>
      </c>
      <c r="AH9" s="407">
        <f>IF(DAY(EOMONTH(F9,0))&lt;29,"",DATE($M$2,$S$2,29))</f>
        <v>46141</v>
      </c>
      <c r="AI9" s="407">
        <f>IF(DAY(EOMONTH(F9,0))&lt;30,"",DATE($M$2,$S$2,30))</f>
        <v>46142</v>
      </c>
      <c r="AJ9" s="407" t="str">
        <f>IF(DAY(EOMONTH(F9,0))&lt;31,"",DATE($M$2,$S$2,31))</f>
        <v/>
      </c>
      <c r="AK9" s="401"/>
      <c r="AL9" s="402"/>
      <c r="AM9" s="403"/>
      <c r="AN9" s="403"/>
    </row>
    <row r="10" spans="1:41" ht="15" customHeight="1">
      <c r="A10" s="395"/>
      <c r="B10" s="408"/>
      <c r="C10" s="409"/>
      <c r="D10" s="398"/>
      <c r="E10" s="399"/>
      <c r="F10" s="410">
        <f>DATE($M$2,$S$2,1)</f>
        <v>46113</v>
      </c>
      <c r="G10" s="410">
        <f>DATE($M$2,$S$2,2)</f>
        <v>46114</v>
      </c>
      <c r="H10" s="410">
        <f>DATE($M$2,$S$2,3)</f>
        <v>46115</v>
      </c>
      <c r="I10" s="410">
        <f>DATE($M$2,$S$2,4)</f>
        <v>46116</v>
      </c>
      <c r="J10" s="410">
        <f>DATE($M$2,$S$2,5)</f>
        <v>46117</v>
      </c>
      <c r="K10" s="410">
        <f>DATE($M$2,$S$2,6)</f>
        <v>46118</v>
      </c>
      <c r="L10" s="410">
        <f>DATE($M$2,$S$2,7)</f>
        <v>46119</v>
      </c>
      <c r="M10" s="410">
        <f>DATE($M$2,$S$2,8)</f>
        <v>46120</v>
      </c>
      <c r="N10" s="410">
        <f>DATE($M$2,$S$2,9)</f>
        <v>46121</v>
      </c>
      <c r="O10" s="410">
        <f>DATE($M$2,$S$2,10)</f>
        <v>46122</v>
      </c>
      <c r="P10" s="410">
        <f>DATE($M$2,$S$2,11)</f>
        <v>46123</v>
      </c>
      <c r="Q10" s="410">
        <f>DATE($M$2,$S$2,12)</f>
        <v>46124</v>
      </c>
      <c r="R10" s="410">
        <f>DATE($M$2,$S$2,13)</f>
        <v>46125</v>
      </c>
      <c r="S10" s="410">
        <f>DATE($M$2,$S$2,14)</f>
        <v>46126</v>
      </c>
      <c r="T10" s="410">
        <f>DATE($M$2,$S$2,15)</f>
        <v>46127</v>
      </c>
      <c r="U10" s="410">
        <f>DATE($M$2,$S$2,16)</f>
        <v>46128</v>
      </c>
      <c r="V10" s="410">
        <f>DATE($M$2,$S$2,17)</f>
        <v>46129</v>
      </c>
      <c r="W10" s="410">
        <f>DATE($M$2,$S$2,18)</f>
        <v>46130</v>
      </c>
      <c r="X10" s="410">
        <f>DATE($M$2,$S$2,19)</f>
        <v>46131</v>
      </c>
      <c r="Y10" s="410">
        <f>DATE($M$2,$S$2,20)</f>
        <v>46132</v>
      </c>
      <c r="Z10" s="410">
        <f>DATE($M$2,$S$2,21)</f>
        <v>46133</v>
      </c>
      <c r="AA10" s="410">
        <f>DATE($M$2,$S$2,22)</f>
        <v>46134</v>
      </c>
      <c r="AB10" s="410">
        <f>DATE($M$2,$S$2,23)</f>
        <v>46135</v>
      </c>
      <c r="AC10" s="410">
        <f>DATE($M$2,$S$2,24)</f>
        <v>46136</v>
      </c>
      <c r="AD10" s="410">
        <f>DATE($M$2,$S$2,25)</f>
        <v>46137</v>
      </c>
      <c r="AE10" s="410">
        <f>DATE($M$2,$S$2,26)</f>
        <v>46138</v>
      </c>
      <c r="AF10" s="410">
        <f>DATE($M$2,$S$2,27)</f>
        <v>46139</v>
      </c>
      <c r="AG10" s="410">
        <f>DATE($M$2,$S$2,28)</f>
        <v>46140</v>
      </c>
      <c r="AH10" s="410">
        <f>IF(DAY(EOMONTH(F10,0))&lt;29,"",DATE($M$2,$S$2,29))</f>
        <v>46141</v>
      </c>
      <c r="AI10" s="410">
        <f>IF(DAY(EOMONTH(F10,0))&lt;30,"",DATE($M$2,$S$2,30))</f>
        <v>46142</v>
      </c>
      <c r="AJ10" s="410" t="str">
        <f>IF(DAY(EOMONTH(F10,0))&lt;31,"",DATE($M$2,$S$2,31))</f>
        <v/>
      </c>
      <c r="AK10" s="401"/>
      <c r="AL10" s="402"/>
      <c r="AM10" s="403"/>
      <c r="AN10" s="403"/>
    </row>
    <row r="11" spans="1:41" ht="18" customHeight="1">
      <c r="A11" s="411">
        <v>1</v>
      </c>
      <c r="B11" s="412" t="s">
        <v>249</v>
      </c>
      <c r="C11" s="413" t="s">
        <v>250</v>
      </c>
      <c r="D11" s="414"/>
      <c r="E11" s="415" t="s">
        <v>250</v>
      </c>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7"/>
      <c r="AI11" s="417"/>
      <c r="AJ11" s="417"/>
      <c r="AK11" s="418">
        <f>+SUM(F11:AJ11)</f>
        <v>0</v>
      </c>
      <c r="AL11" s="419">
        <f>IF($AK$3="４週",AK11/4,AK11/(DAY(EOMONTH($F$9,0))/7))</f>
        <v>0</v>
      </c>
      <c r="AM11" s="420"/>
      <c r="AN11" s="420"/>
    </row>
    <row r="12" spans="1:41" ht="18" customHeight="1">
      <c r="A12" s="411">
        <v>2</v>
      </c>
      <c r="B12" s="412" t="s">
        <v>251</v>
      </c>
      <c r="C12" s="413" t="s">
        <v>256</v>
      </c>
      <c r="D12" s="414"/>
      <c r="E12" s="415" t="s">
        <v>252</v>
      </c>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 t="shared" ref="AK12:AK31" si="0">+SUM(F12:AJ12)</f>
        <v>0</v>
      </c>
      <c r="AL12" s="419">
        <f t="shared" ref="AL12:AL30" si="1">IF($AK$3="４週",AK12/4,AK12/(DAY(EOMONTH($F$9,0))/7))</f>
        <v>0</v>
      </c>
      <c r="AM12" s="420"/>
      <c r="AN12" s="420"/>
    </row>
    <row r="13" spans="1:41" ht="16.5" customHeight="1">
      <c r="A13" s="411">
        <v>3</v>
      </c>
      <c r="B13" s="412" t="s">
        <v>253</v>
      </c>
      <c r="C13" s="413" t="s">
        <v>254</v>
      </c>
      <c r="D13" s="414"/>
      <c r="E13" s="415" t="s">
        <v>254</v>
      </c>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si="0"/>
        <v>0</v>
      </c>
      <c r="AL13" s="419">
        <f t="shared" si="1"/>
        <v>0</v>
      </c>
      <c r="AM13" s="420"/>
      <c r="AN13" s="420"/>
    </row>
    <row r="14" spans="1:41" ht="18" customHeight="1">
      <c r="A14" s="411">
        <v>4</v>
      </c>
      <c r="B14" s="412" t="s">
        <v>255</v>
      </c>
      <c r="C14" s="413" t="s">
        <v>256</v>
      </c>
      <c r="D14" s="414"/>
      <c r="E14" s="415" t="s">
        <v>256</v>
      </c>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0"/>
        <v>0</v>
      </c>
      <c r="AL14" s="419">
        <f t="shared" si="1"/>
        <v>0</v>
      </c>
      <c r="AM14" s="420"/>
      <c r="AN14" s="420"/>
    </row>
    <row r="15" spans="1:41" ht="18" customHeight="1">
      <c r="A15" s="411">
        <v>5</v>
      </c>
      <c r="B15" s="412"/>
      <c r="C15" s="413"/>
      <c r="D15" s="414"/>
      <c r="E15" s="415"/>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0"/>
        <v>0</v>
      </c>
      <c r="AL15" s="419">
        <f t="shared" si="1"/>
        <v>0</v>
      </c>
      <c r="AM15" s="420"/>
      <c r="AN15" s="420"/>
    </row>
    <row r="16" spans="1:41" ht="18" customHeight="1">
      <c r="A16" s="411">
        <v>6</v>
      </c>
      <c r="B16" s="412"/>
      <c r="C16" s="413"/>
      <c r="D16" s="414"/>
      <c r="E16" s="415"/>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0"/>
        <v>0</v>
      </c>
      <c r="AL16" s="419">
        <f t="shared" si="1"/>
        <v>0</v>
      </c>
      <c r="AM16" s="420"/>
      <c r="AN16" s="420"/>
    </row>
    <row r="17" spans="1:40" ht="18" customHeight="1">
      <c r="A17" s="411">
        <v>7</v>
      </c>
      <c r="B17" s="412"/>
      <c r="C17" s="413"/>
      <c r="D17" s="414"/>
      <c r="E17" s="415"/>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0"/>
        <v>0</v>
      </c>
      <c r="AL17" s="419">
        <f t="shared" si="1"/>
        <v>0</v>
      </c>
      <c r="AM17" s="420"/>
      <c r="AN17" s="420"/>
    </row>
    <row r="18" spans="1:40" ht="18" customHeight="1">
      <c r="A18" s="411">
        <v>8</v>
      </c>
      <c r="B18" s="412"/>
      <c r="C18" s="413"/>
      <c r="D18" s="414"/>
      <c r="E18" s="415"/>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0"/>
        <v>0</v>
      </c>
      <c r="AL18" s="419">
        <f t="shared" si="1"/>
        <v>0</v>
      </c>
      <c r="AM18" s="420"/>
      <c r="AN18" s="420"/>
    </row>
    <row r="19" spans="1:40" ht="18" customHeight="1">
      <c r="A19" s="411">
        <v>9</v>
      </c>
      <c r="B19" s="412"/>
      <c r="C19" s="413"/>
      <c r="D19" s="414"/>
      <c r="E19" s="415"/>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0"/>
        <v>0</v>
      </c>
      <c r="AL19" s="419">
        <f t="shared" si="1"/>
        <v>0</v>
      </c>
      <c r="AM19" s="420"/>
      <c r="AN19" s="420"/>
    </row>
    <row r="20" spans="1:40" ht="18" customHeight="1">
      <c r="A20" s="411">
        <v>10</v>
      </c>
      <c r="B20" s="412"/>
      <c r="C20" s="413"/>
      <c r="D20" s="414"/>
      <c r="E20" s="415"/>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0"/>
        <v>0</v>
      </c>
      <c r="AL20" s="419">
        <f t="shared" si="1"/>
        <v>0</v>
      </c>
      <c r="AM20" s="420"/>
      <c r="AN20" s="420"/>
    </row>
    <row r="21" spans="1:40" ht="18" customHeight="1">
      <c r="A21" s="411">
        <v>11</v>
      </c>
      <c r="B21" s="412"/>
      <c r="C21" s="413"/>
      <c r="D21" s="414"/>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0"/>
        <v>0</v>
      </c>
      <c r="AL21" s="419">
        <f t="shared" si="1"/>
        <v>0</v>
      </c>
      <c r="AM21" s="420"/>
      <c r="AN21" s="420"/>
    </row>
    <row r="22" spans="1:40" ht="18" customHeight="1">
      <c r="A22" s="411">
        <v>12</v>
      </c>
      <c r="B22" s="412"/>
      <c r="C22" s="413"/>
      <c r="D22" s="414"/>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0"/>
        <v>0</v>
      </c>
      <c r="AL22" s="419">
        <f t="shared" si="1"/>
        <v>0</v>
      </c>
      <c r="AM22" s="420"/>
      <c r="AN22" s="420"/>
    </row>
    <row r="23" spans="1:40" ht="18" customHeight="1">
      <c r="A23" s="411">
        <v>13</v>
      </c>
      <c r="B23" s="412"/>
      <c r="C23" s="413"/>
      <c r="D23" s="414"/>
      <c r="E23" s="415"/>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0"/>
        <v>0</v>
      </c>
      <c r="AL23" s="419">
        <f t="shared" si="1"/>
        <v>0</v>
      </c>
      <c r="AM23" s="420"/>
      <c r="AN23" s="420"/>
    </row>
    <row r="24" spans="1:40" ht="18" customHeight="1">
      <c r="A24" s="411">
        <v>14</v>
      </c>
      <c r="B24" s="412"/>
      <c r="C24" s="413"/>
      <c r="D24" s="414"/>
      <c r="E24" s="415"/>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0"/>
        <v>0</v>
      </c>
      <c r="AL24" s="419">
        <f t="shared" si="1"/>
        <v>0</v>
      </c>
      <c r="AM24" s="420"/>
      <c r="AN24" s="420"/>
    </row>
    <row r="25" spans="1:40" ht="18" customHeight="1">
      <c r="A25" s="411">
        <v>15</v>
      </c>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0"/>
        <v>0</v>
      </c>
      <c r="AL25" s="419">
        <f t="shared" si="1"/>
        <v>0</v>
      </c>
      <c r="AM25" s="420"/>
      <c r="AN25" s="420"/>
    </row>
    <row r="26" spans="1:40" ht="18" customHeight="1">
      <c r="A26" s="411">
        <v>16</v>
      </c>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0"/>
        <v>0</v>
      </c>
      <c r="AL26" s="419">
        <f t="shared" si="1"/>
        <v>0</v>
      </c>
      <c r="AM26" s="420"/>
      <c r="AN26" s="420"/>
    </row>
    <row r="27" spans="1:40" ht="18" customHeight="1">
      <c r="A27" s="411">
        <v>17</v>
      </c>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0"/>
        <v>0</v>
      </c>
      <c r="AL27" s="419">
        <f t="shared" si="1"/>
        <v>0</v>
      </c>
      <c r="AM27" s="420"/>
      <c r="AN27" s="420"/>
    </row>
    <row r="28" spans="1:40" ht="18" customHeight="1">
      <c r="A28" s="411">
        <v>18</v>
      </c>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0"/>
        <v>0</v>
      </c>
      <c r="AL28" s="419">
        <f t="shared" si="1"/>
        <v>0</v>
      </c>
      <c r="AM28" s="420"/>
      <c r="AN28" s="420"/>
    </row>
    <row r="29" spans="1:40" ht="18" customHeight="1">
      <c r="A29" s="411">
        <v>19</v>
      </c>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0"/>
        <v>0</v>
      </c>
      <c r="AL29" s="419">
        <f t="shared" si="1"/>
        <v>0</v>
      </c>
      <c r="AM29" s="420"/>
      <c r="AN29" s="420"/>
    </row>
    <row r="30" spans="1:40" ht="18" customHeight="1">
      <c r="A30" s="411">
        <v>20</v>
      </c>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0"/>
        <v>0</v>
      </c>
      <c r="AL30" s="419">
        <f t="shared" si="1"/>
        <v>0</v>
      </c>
      <c r="AM30" s="420"/>
      <c r="AN30" s="420"/>
    </row>
    <row r="31" spans="1:40" ht="18" customHeight="1">
      <c r="A31" s="399" t="s">
        <v>257</v>
      </c>
      <c r="B31" s="421"/>
      <c r="C31" s="421"/>
      <c r="D31" s="421"/>
      <c r="E31" s="421"/>
      <c r="F31" s="422">
        <f>+SUM(F11:F30)</f>
        <v>0</v>
      </c>
      <c r="G31" s="422">
        <f t="shared" ref="G31:AJ31" si="2">+SUM(G11:G30)</f>
        <v>0</v>
      </c>
      <c r="H31" s="422">
        <f t="shared" si="2"/>
        <v>0</v>
      </c>
      <c r="I31" s="422">
        <f t="shared" si="2"/>
        <v>0</v>
      </c>
      <c r="J31" s="422">
        <f t="shared" si="2"/>
        <v>0</v>
      </c>
      <c r="K31" s="422">
        <f t="shared" si="2"/>
        <v>0</v>
      </c>
      <c r="L31" s="422">
        <f t="shared" si="2"/>
        <v>0</v>
      </c>
      <c r="M31" s="422">
        <f t="shared" si="2"/>
        <v>0</v>
      </c>
      <c r="N31" s="422">
        <f t="shared" si="2"/>
        <v>0</v>
      </c>
      <c r="O31" s="422">
        <f t="shared" si="2"/>
        <v>0</v>
      </c>
      <c r="P31" s="422">
        <f t="shared" si="2"/>
        <v>0</v>
      </c>
      <c r="Q31" s="422">
        <f t="shared" si="2"/>
        <v>0</v>
      </c>
      <c r="R31" s="422">
        <f t="shared" si="2"/>
        <v>0</v>
      </c>
      <c r="S31" s="422">
        <f t="shared" si="2"/>
        <v>0</v>
      </c>
      <c r="T31" s="422">
        <f t="shared" si="2"/>
        <v>0</v>
      </c>
      <c r="U31" s="422">
        <f t="shared" si="2"/>
        <v>0</v>
      </c>
      <c r="V31" s="422">
        <f t="shared" si="2"/>
        <v>0</v>
      </c>
      <c r="W31" s="422">
        <f t="shared" si="2"/>
        <v>0</v>
      </c>
      <c r="X31" s="422">
        <f t="shared" si="2"/>
        <v>0</v>
      </c>
      <c r="Y31" s="422">
        <f t="shared" si="2"/>
        <v>0</v>
      </c>
      <c r="Z31" s="422">
        <f t="shared" si="2"/>
        <v>0</v>
      </c>
      <c r="AA31" s="422">
        <f t="shared" si="2"/>
        <v>0</v>
      </c>
      <c r="AB31" s="422">
        <f t="shared" si="2"/>
        <v>0</v>
      </c>
      <c r="AC31" s="422">
        <f t="shared" si="2"/>
        <v>0</v>
      </c>
      <c r="AD31" s="422">
        <f t="shared" si="2"/>
        <v>0</v>
      </c>
      <c r="AE31" s="422">
        <f t="shared" si="2"/>
        <v>0</v>
      </c>
      <c r="AF31" s="422">
        <f t="shared" si="2"/>
        <v>0</v>
      </c>
      <c r="AG31" s="422">
        <f t="shared" si="2"/>
        <v>0</v>
      </c>
      <c r="AH31" s="417">
        <f t="shared" si="2"/>
        <v>0</v>
      </c>
      <c r="AI31" s="417">
        <f t="shared" si="2"/>
        <v>0</v>
      </c>
      <c r="AJ31" s="417">
        <f t="shared" si="2"/>
        <v>0</v>
      </c>
      <c r="AK31" s="418">
        <f t="shared" si="0"/>
        <v>0</v>
      </c>
      <c r="AL31" s="419">
        <f>IF($AK$3="４週",AK31/4,AK31/(DAY(EOMONTH($F$9,0))/7))</f>
        <v>0</v>
      </c>
      <c r="AM31" s="395"/>
      <c r="AN31" s="395"/>
    </row>
    <row r="32" spans="1:40" ht="18" customHeight="1">
      <c r="A32" s="421" t="s">
        <v>258</v>
      </c>
      <c r="B32" s="421"/>
      <c r="C32" s="421"/>
      <c r="D32" s="421"/>
      <c r="E32" s="423"/>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5"/>
      <c r="AI32" s="425"/>
      <c r="AJ32" s="425"/>
      <c r="AK32" s="422"/>
      <c r="AL32" s="426"/>
      <c r="AM32" s="395"/>
      <c r="AN32" s="395"/>
    </row>
    <row r="33" spans="1:43" ht="15" customHeight="1">
      <c r="A33" s="394"/>
      <c r="B33" s="394"/>
      <c r="C33" s="394"/>
      <c r="D33" s="394"/>
      <c r="E33" s="394"/>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394"/>
      <c r="AL33" s="394"/>
      <c r="AM33" s="378"/>
    </row>
    <row r="34" spans="1:43" ht="15" customHeight="1">
      <c r="A34" s="394"/>
      <c r="B34" s="394"/>
      <c r="C34" s="394"/>
      <c r="D34" s="394"/>
      <c r="E34" s="394"/>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394"/>
      <c r="AL34" s="394"/>
      <c r="AM34" s="378"/>
    </row>
    <row r="35" spans="1:43" ht="15" customHeight="1">
      <c r="A35" s="394"/>
      <c r="B35" s="394"/>
      <c r="C35" s="394"/>
      <c r="D35" s="394"/>
      <c r="E35" s="394"/>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94"/>
      <c r="AL35" s="394"/>
      <c r="AM35" s="378"/>
    </row>
    <row r="36" spans="1:43" ht="21" customHeight="1">
      <c r="A36" s="377" t="s">
        <v>259</v>
      </c>
      <c r="B36" s="394"/>
      <c r="C36" s="394"/>
      <c r="D36" s="394"/>
      <c r="E36" s="394"/>
      <c r="F36" s="394"/>
      <c r="G36" s="427"/>
      <c r="H36" s="427"/>
      <c r="I36" s="427"/>
      <c r="J36" s="427"/>
      <c r="K36" s="427"/>
      <c r="L36" s="427"/>
      <c r="M36" s="427"/>
      <c r="N36" s="427"/>
      <c r="O36" s="427"/>
      <c r="AM36" s="394"/>
      <c r="AN36" s="378"/>
    </row>
    <row r="37" spans="1:43" ht="25" customHeight="1">
      <c r="A37" s="398"/>
      <c r="B37" s="398"/>
      <c r="C37" s="398"/>
      <c r="D37" s="428">
        <v>4</v>
      </c>
      <c r="E37" s="428">
        <v>5</v>
      </c>
      <c r="F37" s="429">
        <v>6</v>
      </c>
      <c r="G37" s="429"/>
      <c r="H37" s="429"/>
      <c r="I37" s="429">
        <v>7</v>
      </c>
      <c r="J37" s="429"/>
      <c r="K37" s="429"/>
      <c r="L37" s="429">
        <v>8</v>
      </c>
      <c r="M37" s="429"/>
      <c r="N37" s="429"/>
      <c r="O37" s="429">
        <v>9</v>
      </c>
      <c r="P37" s="429"/>
      <c r="Q37" s="429"/>
      <c r="R37" s="429">
        <v>10</v>
      </c>
      <c r="S37" s="429"/>
      <c r="T37" s="429"/>
      <c r="U37" s="429">
        <v>11</v>
      </c>
      <c r="V37" s="429"/>
      <c r="W37" s="429"/>
      <c r="X37" s="429">
        <v>12</v>
      </c>
      <c r="Y37" s="429"/>
      <c r="Z37" s="429"/>
      <c r="AA37" s="429">
        <v>1</v>
      </c>
      <c r="AB37" s="429"/>
      <c r="AC37" s="429"/>
      <c r="AD37" s="429">
        <v>2</v>
      </c>
      <c r="AE37" s="429"/>
      <c r="AF37" s="429"/>
      <c r="AG37" s="429">
        <v>3</v>
      </c>
      <c r="AH37" s="429"/>
      <c r="AI37" s="429"/>
      <c r="AJ37" s="398" t="s">
        <v>260</v>
      </c>
      <c r="AK37" s="398"/>
      <c r="AL37" s="430" t="s">
        <v>261</v>
      </c>
      <c r="AM37" s="430" t="s">
        <v>309</v>
      </c>
      <c r="AN37" s="431"/>
      <c r="AO37" s="431"/>
      <c r="AP37" s="431"/>
      <c r="AQ37" s="431"/>
    </row>
    <row r="38" spans="1:43" ht="18" customHeight="1">
      <c r="A38" s="432" t="s">
        <v>310</v>
      </c>
      <c r="B38" s="432"/>
      <c r="C38" s="432"/>
      <c r="D38" s="422">
        <f>SUM(D39:D43)</f>
        <v>400</v>
      </c>
      <c r="E38" s="422">
        <f>SUM(E39:E43)</f>
        <v>380</v>
      </c>
      <c r="F38" s="439">
        <f>SUM(F39:H43)</f>
        <v>400</v>
      </c>
      <c r="G38" s="439"/>
      <c r="H38" s="439"/>
      <c r="I38" s="439">
        <f>SUM(I39:K43)</f>
        <v>420</v>
      </c>
      <c r="J38" s="439"/>
      <c r="K38" s="439"/>
      <c r="L38" s="439">
        <f>SUM(L39:N43)</f>
        <v>420</v>
      </c>
      <c r="M38" s="439"/>
      <c r="N38" s="439"/>
      <c r="O38" s="439">
        <f>SUM(O39:Q43)</f>
        <v>380</v>
      </c>
      <c r="P38" s="439"/>
      <c r="Q38" s="439"/>
      <c r="R38" s="439">
        <f>SUM(R39:T43)</f>
        <v>400</v>
      </c>
      <c r="S38" s="439"/>
      <c r="T38" s="439"/>
      <c r="U38" s="439">
        <f>SUM(U39:W43)</f>
        <v>400</v>
      </c>
      <c r="V38" s="439"/>
      <c r="W38" s="439"/>
      <c r="X38" s="439">
        <f>SUM(X39:Z43)</f>
        <v>380</v>
      </c>
      <c r="Y38" s="439"/>
      <c r="Z38" s="439"/>
      <c r="AA38" s="439">
        <f>SUM(AA39:AC43)</f>
        <v>380</v>
      </c>
      <c r="AB38" s="439"/>
      <c r="AC38" s="439"/>
      <c r="AD38" s="439">
        <f>SUM(AD39:AF43)</f>
        <v>380</v>
      </c>
      <c r="AE38" s="439"/>
      <c r="AF38" s="439"/>
      <c r="AG38" s="439">
        <f>SUM(AG39:AI43)</f>
        <v>400</v>
      </c>
      <c r="AH38" s="439"/>
      <c r="AI38" s="439"/>
      <c r="AJ38" s="434">
        <f t="shared" ref="AJ38:AJ45" si="3">SUM(D38:AI38)</f>
        <v>4740</v>
      </c>
      <c r="AK38" s="434"/>
      <c r="AL38" s="435">
        <f>ROUNDUP(((AJ38-AJ44-AJ45)+AJ44*0.5+AJ45*0.75)/AJ46,1)</f>
        <v>18.600000000000001</v>
      </c>
      <c r="AM38" s="435">
        <f>ROUND((2*AJ39+3*AJ40+4*AJ41+5*AJ42+6*AJ43)/AJ38,1)</f>
        <v>4</v>
      </c>
      <c r="AN38" s="431"/>
      <c r="AO38" s="431"/>
      <c r="AP38" s="431"/>
      <c r="AQ38" s="431"/>
    </row>
    <row r="39" spans="1:43" ht="18" customHeight="1">
      <c r="A39" s="463" t="s">
        <v>311</v>
      </c>
      <c r="B39" s="464"/>
      <c r="C39" s="465"/>
      <c r="D39" s="416">
        <v>80</v>
      </c>
      <c r="E39" s="416">
        <v>76</v>
      </c>
      <c r="F39" s="466">
        <v>80</v>
      </c>
      <c r="G39" s="467"/>
      <c r="H39" s="468"/>
      <c r="I39" s="466">
        <v>84</v>
      </c>
      <c r="J39" s="467"/>
      <c r="K39" s="468"/>
      <c r="L39" s="466">
        <v>84</v>
      </c>
      <c r="M39" s="467"/>
      <c r="N39" s="468"/>
      <c r="O39" s="466">
        <v>76</v>
      </c>
      <c r="P39" s="467"/>
      <c r="Q39" s="468"/>
      <c r="R39" s="466">
        <v>80</v>
      </c>
      <c r="S39" s="467"/>
      <c r="T39" s="468"/>
      <c r="U39" s="466">
        <v>80</v>
      </c>
      <c r="V39" s="467"/>
      <c r="W39" s="468"/>
      <c r="X39" s="466">
        <v>76</v>
      </c>
      <c r="Y39" s="467"/>
      <c r="Z39" s="468"/>
      <c r="AA39" s="466">
        <v>76</v>
      </c>
      <c r="AB39" s="467"/>
      <c r="AC39" s="468"/>
      <c r="AD39" s="466">
        <v>76</v>
      </c>
      <c r="AE39" s="467"/>
      <c r="AF39" s="468"/>
      <c r="AG39" s="466">
        <v>80</v>
      </c>
      <c r="AH39" s="467"/>
      <c r="AI39" s="468"/>
      <c r="AJ39" s="434">
        <f t="shared" si="3"/>
        <v>948</v>
      </c>
      <c r="AK39" s="434"/>
      <c r="AL39" s="469"/>
      <c r="AM39" s="469"/>
      <c r="AN39" s="431"/>
      <c r="AO39" s="431"/>
      <c r="AP39" s="431"/>
      <c r="AQ39" s="431"/>
    </row>
    <row r="40" spans="1:43" ht="18" customHeight="1">
      <c r="A40" s="463" t="s">
        <v>312</v>
      </c>
      <c r="B40" s="464"/>
      <c r="C40" s="465"/>
      <c r="D40" s="416">
        <v>80</v>
      </c>
      <c r="E40" s="416">
        <v>76</v>
      </c>
      <c r="F40" s="466">
        <v>80</v>
      </c>
      <c r="G40" s="467"/>
      <c r="H40" s="468"/>
      <c r="I40" s="466">
        <v>84</v>
      </c>
      <c r="J40" s="467"/>
      <c r="K40" s="468"/>
      <c r="L40" s="466">
        <v>84</v>
      </c>
      <c r="M40" s="467"/>
      <c r="N40" s="468"/>
      <c r="O40" s="466">
        <v>76</v>
      </c>
      <c r="P40" s="467"/>
      <c r="Q40" s="468"/>
      <c r="R40" s="466">
        <v>80</v>
      </c>
      <c r="S40" s="467"/>
      <c r="T40" s="468"/>
      <c r="U40" s="466">
        <v>80</v>
      </c>
      <c r="V40" s="467"/>
      <c r="W40" s="468"/>
      <c r="X40" s="466">
        <v>76</v>
      </c>
      <c r="Y40" s="467"/>
      <c r="Z40" s="468"/>
      <c r="AA40" s="466">
        <v>76</v>
      </c>
      <c r="AB40" s="467"/>
      <c r="AC40" s="468"/>
      <c r="AD40" s="466">
        <v>76</v>
      </c>
      <c r="AE40" s="467"/>
      <c r="AF40" s="468"/>
      <c r="AG40" s="466">
        <v>80</v>
      </c>
      <c r="AH40" s="467"/>
      <c r="AI40" s="468"/>
      <c r="AJ40" s="434">
        <f t="shared" si="3"/>
        <v>948</v>
      </c>
      <c r="AK40" s="434"/>
      <c r="AL40" s="469"/>
      <c r="AM40" s="469"/>
      <c r="AN40" s="431"/>
      <c r="AO40" s="431"/>
      <c r="AP40" s="431"/>
      <c r="AQ40" s="431"/>
    </row>
    <row r="41" spans="1:43" ht="18" customHeight="1">
      <c r="A41" s="463" t="s">
        <v>313</v>
      </c>
      <c r="B41" s="464"/>
      <c r="C41" s="465"/>
      <c r="D41" s="416">
        <v>80</v>
      </c>
      <c r="E41" s="416">
        <v>76</v>
      </c>
      <c r="F41" s="466">
        <v>80</v>
      </c>
      <c r="G41" s="467"/>
      <c r="H41" s="468"/>
      <c r="I41" s="466">
        <v>84</v>
      </c>
      <c r="J41" s="467"/>
      <c r="K41" s="468"/>
      <c r="L41" s="466">
        <v>84</v>
      </c>
      <c r="M41" s="467"/>
      <c r="N41" s="468"/>
      <c r="O41" s="466">
        <v>76</v>
      </c>
      <c r="P41" s="467"/>
      <c r="Q41" s="468"/>
      <c r="R41" s="466">
        <v>80</v>
      </c>
      <c r="S41" s="467"/>
      <c r="T41" s="468"/>
      <c r="U41" s="466">
        <v>80</v>
      </c>
      <c r="V41" s="467"/>
      <c r="W41" s="468"/>
      <c r="X41" s="466">
        <v>76</v>
      </c>
      <c r="Y41" s="467"/>
      <c r="Z41" s="468"/>
      <c r="AA41" s="466">
        <v>76</v>
      </c>
      <c r="AB41" s="467"/>
      <c r="AC41" s="468"/>
      <c r="AD41" s="466">
        <v>76</v>
      </c>
      <c r="AE41" s="467"/>
      <c r="AF41" s="468"/>
      <c r="AG41" s="466">
        <v>80</v>
      </c>
      <c r="AH41" s="467"/>
      <c r="AI41" s="468"/>
      <c r="AJ41" s="434">
        <f t="shared" si="3"/>
        <v>948</v>
      </c>
      <c r="AK41" s="434"/>
      <c r="AL41" s="469"/>
      <c r="AM41" s="469"/>
      <c r="AN41" s="431"/>
      <c r="AO41" s="431"/>
      <c r="AP41" s="431"/>
      <c r="AQ41" s="431"/>
    </row>
    <row r="42" spans="1:43" ht="18" customHeight="1">
      <c r="A42" s="463" t="s">
        <v>314</v>
      </c>
      <c r="B42" s="464"/>
      <c r="C42" s="465"/>
      <c r="D42" s="416">
        <v>80</v>
      </c>
      <c r="E42" s="416">
        <v>76</v>
      </c>
      <c r="F42" s="466">
        <v>80</v>
      </c>
      <c r="G42" s="467"/>
      <c r="H42" s="468"/>
      <c r="I42" s="466">
        <v>84</v>
      </c>
      <c r="J42" s="467"/>
      <c r="K42" s="468"/>
      <c r="L42" s="466">
        <v>84</v>
      </c>
      <c r="M42" s="467"/>
      <c r="N42" s="468"/>
      <c r="O42" s="466">
        <v>76</v>
      </c>
      <c r="P42" s="467"/>
      <c r="Q42" s="468"/>
      <c r="R42" s="466">
        <v>80</v>
      </c>
      <c r="S42" s="467"/>
      <c r="T42" s="468"/>
      <c r="U42" s="466">
        <v>80</v>
      </c>
      <c r="V42" s="467"/>
      <c r="W42" s="468"/>
      <c r="X42" s="466">
        <v>76</v>
      </c>
      <c r="Y42" s="467"/>
      <c r="Z42" s="468"/>
      <c r="AA42" s="466">
        <v>76</v>
      </c>
      <c r="AB42" s="467"/>
      <c r="AC42" s="468"/>
      <c r="AD42" s="466">
        <v>76</v>
      </c>
      <c r="AE42" s="467"/>
      <c r="AF42" s="468"/>
      <c r="AG42" s="466">
        <v>80</v>
      </c>
      <c r="AH42" s="467"/>
      <c r="AI42" s="468"/>
      <c r="AJ42" s="434">
        <f t="shared" si="3"/>
        <v>948</v>
      </c>
      <c r="AK42" s="434"/>
      <c r="AL42" s="469"/>
      <c r="AM42" s="469"/>
      <c r="AN42" s="431"/>
      <c r="AO42" s="431"/>
      <c r="AP42" s="431"/>
      <c r="AQ42" s="431"/>
    </row>
    <row r="43" spans="1:43" ht="18" customHeight="1">
      <c r="A43" s="463" t="s">
        <v>315</v>
      </c>
      <c r="B43" s="464"/>
      <c r="C43" s="465"/>
      <c r="D43" s="416">
        <v>80</v>
      </c>
      <c r="E43" s="416">
        <v>76</v>
      </c>
      <c r="F43" s="466">
        <v>80</v>
      </c>
      <c r="G43" s="467"/>
      <c r="H43" s="468"/>
      <c r="I43" s="466">
        <v>84</v>
      </c>
      <c r="J43" s="467"/>
      <c r="K43" s="468"/>
      <c r="L43" s="466">
        <v>84</v>
      </c>
      <c r="M43" s="467"/>
      <c r="N43" s="468"/>
      <c r="O43" s="466">
        <v>76</v>
      </c>
      <c r="P43" s="467"/>
      <c r="Q43" s="468"/>
      <c r="R43" s="466">
        <v>80</v>
      </c>
      <c r="S43" s="467"/>
      <c r="T43" s="468"/>
      <c r="U43" s="466">
        <v>80</v>
      </c>
      <c r="V43" s="467"/>
      <c r="W43" s="468"/>
      <c r="X43" s="466">
        <v>76</v>
      </c>
      <c r="Y43" s="467"/>
      <c r="Z43" s="468"/>
      <c r="AA43" s="466">
        <v>76</v>
      </c>
      <c r="AB43" s="467"/>
      <c r="AC43" s="468"/>
      <c r="AD43" s="466">
        <v>76</v>
      </c>
      <c r="AE43" s="467"/>
      <c r="AF43" s="468"/>
      <c r="AG43" s="466">
        <v>80</v>
      </c>
      <c r="AH43" s="467"/>
      <c r="AI43" s="468"/>
      <c r="AJ43" s="434">
        <f t="shared" si="3"/>
        <v>948</v>
      </c>
      <c r="AK43" s="434"/>
      <c r="AL43" s="469"/>
      <c r="AM43" s="469"/>
      <c r="AN43" s="431"/>
      <c r="AO43" s="431"/>
      <c r="AP43" s="431"/>
      <c r="AQ43" s="431"/>
    </row>
    <row r="44" spans="1:43" ht="18" customHeight="1">
      <c r="A44" s="470"/>
      <c r="B44" s="471" t="s">
        <v>316</v>
      </c>
      <c r="C44" s="472"/>
      <c r="D44" s="416">
        <v>40</v>
      </c>
      <c r="E44" s="416">
        <v>38</v>
      </c>
      <c r="F44" s="466">
        <v>40</v>
      </c>
      <c r="G44" s="467"/>
      <c r="H44" s="468"/>
      <c r="I44" s="466">
        <v>41</v>
      </c>
      <c r="J44" s="467"/>
      <c r="K44" s="468"/>
      <c r="L44" s="466">
        <v>41</v>
      </c>
      <c r="M44" s="467"/>
      <c r="N44" s="468"/>
      <c r="O44" s="466">
        <v>38</v>
      </c>
      <c r="P44" s="467"/>
      <c r="Q44" s="468"/>
      <c r="R44" s="466">
        <v>40</v>
      </c>
      <c r="S44" s="467"/>
      <c r="T44" s="468"/>
      <c r="U44" s="466">
        <v>40</v>
      </c>
      <c r="V44" s="467"/>
      <c r="W44" s="468"/>
      <c r="X44" s="466">
        <v>38</v>
      </c>
      <c r="Y44" s="467"/>
      <c r="Z44" s="468"/>
      <c r="AA44" s="466">
        <v>38</v>
      </c>
      <c r="AB44" s="467"/>
      <c r="AC44" s="468"/>
      <c r="AD44" s="466">
        <v>38</v>
      </c>
      <c r="AE44" s="467"/>
      <c r="AF44" s="468"/>
      <c r="AG44" s="466">
        <v>40</v>
      </c>
      <c r="AH44" s="467"/>
      <c r="AI44" s="468"/>
      <c r="AJ44" s="434">
        <f t="shared" si="3"/>
        <v>472</v>
      </c>
      <c r="AK44" s="434"/>
      <c r="AL44" s="469"/>
      <c r="AM44" s="469"/>
      <c r="AN44" s="431"/>
      <c r="AO44" s="431"/>
      <c r="AP44" s="431"/>
      <c r="AQ44" s="431"/>
    </row>
    <row r="45" spans="1:43" ht="18" customHeight="1">
      <c r="A45" s="470"/>
      <c r="B45" s="473" t="s">
        <v>317</v>
      </c>
      <c r="C45" s="474"/>
      <c r="D45" s="416">
        <v>40</v>
      </c>
      <c r="E45" s="416">
        <v>38</v>
      </c>
      <c r="F45" s="466">
        <v>40</v>
      </c>
      <c r="G45" s="467"/>
      <c r="H45" s="468"/>
      <c r="I45" s="466">
        <v>41</v>
      </c>
      <c r="J45" s="467"/>
      <c r="K45" s="468"/>
      <c r="L45" s="466">
        <v>41</v>
      </c>
      <c r="M45" s="467"/>
      <c r="N45" s="468"/>
      <c r="O45" s="466">
        <v>38</v>
      </c>
      <c r="P45" s="467"/>
      <c r="Q45" s="468"/>
      <c r="R45" s="466">
        <v>40</v>
      </c>
      <c r="S45" s="467"/>
      <c r="T45" s="468"/>
      <c r="U45" s="466">
        <v>40</v>
      </c>
      <c r="V45" s="467"/>
      <c r="W45" s="468"/>
      <c r="X45" s="466">
        <v>38</v>
      </c>
      <c r="Y45" s="467"/>
      <c r="Z45" s="468"/>
      <c r="AA45" s="466">
        <v>38</v>
      </c>
      <c r="AB45" s="467"/>
      <c r="AC45" s="468"/>
      <c r="AD45" s="466">
        <v>38</v>
      </c>
      <c r="AE45" s="467"/>
      <c r="AF45" s="468"/>
      <c r="AG45" s="466">
        <v>40</v>
      </c>
      <c r="AH45" s="467"/>
      <c r="AI45" s="468"/>
      <c r="AJ45" s="434">
        <f t="shared" si="3"/>
        <v>472</v>
      </c>
      <c r="AK45" s="434"/>
      <c r="AL45" s="469"/>
      <c r="AM45" s="469"/>
      <c r="AN45" s="431"/>
      <c r="AO45" s="431"/>
      <c r="AP45" s="431"/>
      <c r="AQ45" s="431"/>
    </row>
    <row r="46" spans="1:43" ht="18" customHeight="1">
      <c r="A46" s="432" t="s">
        <v>263</v>
      </c>
      <c r="B46" s="432"/>
      <c r="C46" s="432"/>
      <c r="D46" s="416">
        <v>20</v>
      </c>
      <c r="E46" s="416">
        <v>19</v>
      </c>
      <c r="F46" s="433">
        <v>20</v>
      </c>
      <c r="G46" s="433"/>
      <c r="H46" s="433"/>
      <c r="I46" s="433">
        <v>21</v>
      </c>
      <c r="J46" s="433"/>
      <c r="K46" s="433"/>
      <c r="L46" s="433">
        <v>21</v>
      </c>
      <c r="M46" s="433"/>
      <c r="N46" s="433"/>
      <c r="O46" s="433">
        <v>19</v>
      </c>
      <c r="P46" s="433"/>
      <c r="Q46" s="433"/>
      <c r="R46" s="433">
        <v>20</v>
      </c>
      <c r="S46" s="433"/>
      <c r="T46" s="433"/>
      <c r="U46" s="433">
        <v>20</v>
      </c>
      <c r="V46" s="433"/>
      <c r="W46" s="433"/>
      <c r="X46" s="433">
        <v>19</v>
      </c>
      <c r="Y46" s="433"/>
      <c r="Z46" s="433"/>
      <c r="AA46" s="433">
        <v>19</v>
      </c>
      <c r="AB46" s="433"/>
      <c r="AC46" s="433"/>
      <c r="AD46" s="433">
        <v>19</v>
      </c>
      <c r="AE46" s="433"/>
      <c r="AF46" s="433"/>
      <c r="AG46" s="433">
        <v>20</v>
      </c>
      <c r="AH46" s="433"/>
      <c r="AI46" s="433"/>
      <c r="AJ46" s="434">
        <f>+SUM(D46:AI46)</f>
        <v>237</v>
      </c>
      <c r="AK46" s="434"/>
      <c r="AL46" s="436"/>
      <c r="AM46" s="436"/>
      <c r="AN46" s="431"/>
      <c r="AO46" s="431"/>
      <c r="AP46" s="431"/>
      <c r="AQ46" s="431"/>
    </row>
    <row r="47" spans="1:43" ht="18" customHeight="1">
      <c r="A47" s="437" t="s">
        <v>318</v>
      </c>
      <c r="B47" s="437"/>
      <c r="C47" s="437"/>
      <c r="D47" s="431"/>
      <c r="E47" s="431"/>
      <c r="F47" s="431"/>
      <c r="G47" s="431"/>
      <c r="H47" s="431"/>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38"/>
      <c r="AK47" s="427"/>
      <c r="AL47" s="394"/>
      <c r="AM47" s="394"/>
      <c r="AN47" s="378"/>
    </row>
    <row r="48" spans="1:43" ht="5.15" customHeight="1">
      <c r="A48" s="437"/>
      <c r="B48" s="437"/>
      <c r="C48" s="437"/>
      <c r="D48" s="431"/>
      <c r="E48" s="431"/>
      <c r="F48" s="431"/>
      <c r="G48" s="431"/>
      <c r="H48" s="431"/>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38"/>
      <c r="AK48" s="427"/>
      <c r="AL48" s="394"/>
      <c r="AM48" s="394"/>
      <c r="AN48" s="378"/>
    </row>
    <row r="49" spans="1:40" ht="18" customHeight="1">
      <c r="A49" s="377" t="s">
        <v>264</v>
      </c>
      <c r="B49" s="427"/>
      <c r="D49" s="427"/>
      <c r="E49" s="427"/>
      <c r="F49" s="427"/>
      <c r="G49" s="427"/>
      <c r="H49" s="427"/>
      <c r="I49" s="427"/>
      <c r="J49" s="427"/>
      <c r="K49" s="427"/>
      <c r="L49" s="427"/>
      <c r="M49" s="427"/>
      <c r="N49" s="427"/>
      <c r="O49" s="427"/>
      <c r="P49" s="427"/>
      <c r="Q49" s="427"/>
      <c r="R49" s="427"/>
      <c r="S49" s="427"/>
      <c r="T49" s="427"/>
      <c r="U49" s="427"/>
      <c r="V49" s="427"/>
      <c r="W49" s="394"/>
      <c r="X49" s="427"/>
      <c r="Y49" s="427"/>
      <c r="Z49" s="427"/>
      <c r="AA49" s="427"/>
      <c r="AB49" s="427"/>
      <c r="AC49" s="427"/>
      <c r="AD49" s="427"/>
      <c r="AE49" s="427"/>
      <c r="AF49" s="427"/>
      <c r="AG49" s="427"/>
      <c r="AH49" s="427"/>
      <c r="AI49" s="427"/>
      <c r="AJ49" s="438"/>
      <c r="AK49" s="427"/>
      <c r="AL49" s="394"/>
      <c r="AM49" s="394"/>
      <c r="AN49" s="378"/>
    </row>
    <row r="50" spans="1:40" ht="45" customHeight="1">
      <c r="A50" s="398" t="s">
        <v>265</v>
      </c>
      <c r="B50" s="398"/>
      <c r="C50" s="398" t="s">
        <v>251</v>
      </c>
      <c r="D50" s="398"/>
      <c r="E50" s="402" t="s">
        <v>319</v>
      </c>
      <c r="F50" s="402"/>
      <c r="G50" s="402"/>
      <c r="H50" s="402"/>
      <c r="I50" s="431"/>
      <c r="J50" s="431"/>
      <c r="K50" s="431"/>
      <c r="L50" s="431"/>
      <c r="M50" s="431"/>
      <c r="N50" s="431"/>
      <c r="O50" s="431"/>
      <c r="P50" s="431"/>
      <c r="Q50" s="431"/>
      <c r="R50" s="431"/>
      <c r="S50" s="431"/>
      <c r="T50" s="431"/>
      <c r="U50" s="431"/>
      <c r="W50" s="394"/>
      <c r="X50" s="427"/>
      <c r="Y50" s="427"/>
      <c r="Z50" s="427"/>
      <c r="AA50" s="427"/>
      <c r="AB50" s="427"/>
      <c r="AC50" s="427"/>
      <c r="AD50" s="427"/>
      <c r="AE50" s="427"/>
      <c r="AF50" s="427"/>
      <c r="AG50" s="427"/>
      <c r="AH50" s="427"/>
      <c r="AI50" s="427"/>
      <c r="AJ50" s="438"/>
      <c r="AK50" s="427"/>
      <c r="AL50" s="394"/>
      <c r="AM50" s="394"/>
      <c r="AN50" s="378"/>
    </row>
    <row r="51" spans="1:40" ht="18" customHeight="1">
      <c r="A51" s="402" t="s">
        <v>267</v>
      </c>
      <c r="B51" s="402"/>
      <c r="C51" s="439">
        <f>ROUNDDOWN(IF(AL38&lt;=60,1,1+ROUNDUP((AL38-60)/40,0)),1)</f>
        <v>1</v>
      </c>
      <c r="D51" s="439"/>
      <c r="E51" s="439">
        <f>ROUNDDOWN(IF(AM38&lt;4,AL38/6,IF(AM38&lt;5,AL38/5,AL38/3)),1)</f>
        <v>3.7</v>
      </c>
      <c r="F51" s="439"/>
      <c r="G51" s="439"/>
      <c r="H51" s="439"/>
      <c r="I51" s="431"/>
      <c r="J51" s="431"/>
      <c r="K51" s="431"/>
      <c r="L51" s="431"/>
      <c r="M51" s="431"/>
      <c r="N51" s="431"/>
      <c r="O51" s="431"/>
      <c r="P51" s="431"/>
      <c r="Q51" s="431"/>
      <c r="R51" s="431"/>
      <c r="S51" s="431"/>
      <c r="T51" s="431"/>
      <c r="U51" s="431"/>
      <c r="W51" s="394"/>
      <c r="X51" s="427"/>
      <c r="Y51" s="427"/>
      <c r="Z51" s="427"/>
      <c r="AA51" s="427"/>
      <c r="AB51" s="427"/>
      <c r="AC51" s="427"/>
      <c r="AD51" s="427"/>
      <c r="AE51" s="427"/>
      <c r="AF51" s="427"/>
      <c r="AG51" s="427"/>
      <c r="AH51" s="427"/>
      <c r="AI51" s="427"/>
      <c r="AJ51" s="438"/>
      <c r="AK51" s="427"/>
      <c r="AL51" s="394"/>
      <c r="AM51" s="394"/>
      <c r="AN51" s="378"/>
    </row>
    <row r="52" spans="1:40" ht="21" customHeight="1">
      <c r="A52" s="377" t="s">
        <v>268</v>
      </c>
      <c r="B52" s="382"/>
      <c r="C52" s="383"/>
      <c r="D52" s="383"/>
      <c r="E52" s="383"/>
      <c r="F52" s="383"/>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83"/>
      <c r="AM52" s="383"/>
      <c r="AN52" s="378"/>
    </row>
    <row r="53" spans="1:40" ht="25" customHeight="1">
      <c r="A53" s="378"/>
      <c r="B53" s="394"/>
      <c r="C53" s="440" t="str">
        <f>IF(VLOOKUP($AK$1,選択肢!$A$1:$J$12,C58,FALSE)=0,"-",VLOOKUP($AK$1,選択肢!$A$1:$J$12,C58,FALSE))</f>
        <v>管理者</v>
      </c>
      <c r="D53" s="441"/>
      <c r="E53" s="442" t="str">
        <f>IF(VLOOKUP($AK$1,選択肢!$A$1:$J$12,E58,FALSE)=0,"-",VLOOKUP($AK$1,選択肢!$A$1:$J$12,E58,FALSE))</f>
        <v>サービス管理責任者</v>
      </c>
      <c r="F53" s="442"/>
      <c r="G53" s="442"/>
      <c r="H53" s="442"/>
      <c r="I53" s="440" t="str">
        <f>IF(VLOOKUP($AK$1,選択肢!$A$1:$J$12,I58,FALSE)=0,"-",VLOOKUP($AK$1,選択肢!$A$1:$J$12,I58,FALSE))</f>
        <v>医師</v>
      </c>
      <c r="J53" s="441"/>
      <c r="K53" s="441"/>
      <c r="L53" s="441"/>
      <c r="M53" s="441"/>
      <c r="N53" s="443"/>
      <c r="O53" s="440" t="str">
        <f>IF(VLOOKUP($AK$1,選択肢!$A$1:$J$12,O58,FALSE)=0,"-",VLOOKUP($AK$1,選択肢!$A$1:$J$12,O58,FALSE))</f>
        <v>看護職員</v>
      </c>
      <c r="P53" s="441"/>
      <c r="Q53" s="441"/>
      <c r="R53" s="441"/>
      <c r="S53" s="441"/>
      <c r="T53" s="443"/>
      <c r="U53" s="440" t="str">
        <f>IF(VLOOKUP($AK$1,選択肢!$A$1:$J$12,U58,FALSE)=0,"-",VLOOKUP($AK$1,選択肢!$A$1:$J$12,U58,FALSE))</f>
        <v>理学療法士</v>
      </c>
      <c r="V53" s="441"/>
      <c r="W53" s="441"/>
      <c r="X53" s="441"/>
      <c r="Y53" s="441"/>
      <c r="Z53" s="443"/>
      <c r="AA53" s="440" t="str">
        <f>IF(VLOOKUP($AK$1,選択肢!$A$1:$J$12,AA58,FALSE)=0,"-",VLOOKUP($AK$1,選択肢!$A$1:$J$12,AA58,FALSE))</f>
        <v>作業療法士</v>
      </c>
      <c r="AB53" s="441"/>
      <c r="AC53" s="441"/>
      <c r="AD53" s="441"/>
      <c r="AE53" s="441"/>
      <c r="AF53" s="443"/>
      <c r="AG53" s="442" t="str">
        <f>IF(VLOOKUP($AK$1,選択肢!$A$1:$J$12,AG58,FALSE)=0,"-",VLOOKUP($AK$1,選択肢!$A$1:$J$12,AG58,FALSE))</f>
        <v>言語聴覚士</v>
      </c>
      <c r="AH53" s="442"/>
      <c r="AI53" s="442"/>
      <c r="AJ53" s="442"/>
      <c r="AK53" s="442"/>
      <c r="AL53" s="442" t="str">
        <f>IF(VLOOKUP($AK$1,選択肢!$A$1:$J$12,AL58,FALSE)=0,"-",VLOOKUP($AK$1,選択肢!$A$1:$J$12,AL58,FALSE))</f>
        <v>生活支援員</v>
      </c>
      <c r="AM53" s="442"/>
      <c r="AN53" s="378"/>
    </row>
    <row r="54" spans="1:40" ht="18" customHeight="1">
      <c r="A54" s="378"/>
      <c r="B54" s="394"/>
      <c r="C54" s="444" t="s">
        <v>270</v>
      </c>
      <c r="D54" s="444" t="s">
        <v>272</v>
      </c>
      <c r="E54" s="445" t="s">
        <v>270</v>
      </c>
      <c r="F54" s="446" t="s">
        <v>272</v>
      </c>
      <c r="G54" s="446"/>
      <c r="H54" s="446"/>
      <c r="I54" s="447" t="s">
        <v>270</v>
      </c>
      <c r="J54" s="448"/>
      <c r="K54" s="449"/>
      <c r="L54" s="447" t="s">
        <v>272</v>
      </c>
      <c r="M54" s="448"/>
      <c r="N54" s="449"/>
      <c r="O54" s="447" t="s">
        <v>270</v>
      </c>
      <c r="P54" s="448"/>
      <c r="Q54" s="449"/>
      <c r="R54" s="447" t="s">
        <v>272</v>
      </c>
      <c r="S54" s="448"/>
      <c r="T54" s="449"/>
      <c r="U54" s="447" t="s">
        <v>270</v>
      </c>
      <c r="V54" s="448"/>
      <c r="W54" s="449"/>
      <c r="X54" s="447" t="s">
        <v>272</v>
      </c>
      <c r="Y54" s="448"/>
      <c r="Z54" s="449"/>
      <c r="AA54" s="447" t="s">
        <v>270</v>
      </c>
      <c r="AB54" s="448"/>
      <c r="AC54" s="449"/>
      <c r="AD54" s="447" t="s">
        <v>272</v>
      </c>
      <c r="AE54" s="448"/>
      <c r="AF54" s="449"/>
      <c r="AG54" s="447" t="s">
        <v>270</v>
      </c>
      <c r="AH54" s="448"/>
      <c r="AI54" s="449"/>
      <c r="AJ54" s="447" t="s">
        <v>272</v>
      </c>
      <c r="AK54" s="449"/>
      <c r="AL54" s="445" t="s">
        <v>269</v>
      </c>
      <c r="AM54" s="445" t="s">
        <v>271</v>
      </c>
      <c r="AN54" s="378"/>
    </row>
    <row r="55" spans="1:40" ht="18" customHeight="1">
      <c r="A55" s="378"/>
      <c r="B55" s="450" t="s">
        <v>273</v>
      </c>
      <c r="C55" s="445">
        <f>COUNTIFS($B$11:$B$30,C$53,$C$11:$C$30,"A",$E$11:$E$30,"*")</f>
        <v>1</v>
      </c>
      <c r="D55" s="445">
        <f>COUNTIFS($B$11:$B$30,C$53,$C$11:$C$30,"B",$E$11:$E$30,"*")</f>
        <v>0</v>
      </c>
      <c r="E55" s="445">
        <f>COUNTIFS($B$11:$B$30,E$53,$C$11:$C$30,"A",$E$11:$E$30,"*")</f>
        <v>0</v>
      </c>
      <c r="F55" s="447">
        <f>COUNTIFS($B$11:$B$30,E$53,$C$11:$C$30,"B",$E$11:$E$30,"*")</f>
        <v>0</v>
      </c>
      <c r="G55" s="448"/>
      <c r="H55" s="449"/>
      <c r="I55" s="447">
        <f>COUNTIFS($B$11:$B$30,I$53,$C$11:$C$30,"A",$E$11:$E$30,"*")</f>
        <v>0</v>
      </c>
      <c r="J55" s="448"/>
      <c r="K55" s="449"/>
      <c r="L55" s="447">
        <f>COUNTIFS($B$11:$B$30,I$53,$C$11:$C$30,"B",$E$11:$E$30,"*")</f>
        <v>0</v>
      </c>
      <c r="M55" s="448"/>
      <c r="N55" s="449"/>
      <c r="O55" s="447">
        <f>COUNTIFS($B$11:$B$30,O$53,$C$11:$C$30,"A",$E$11:$E$30,"*")</f>
        <v>0</v>
      </c>
      <c r="P55" s="448"/>
      <c r="Q55" s="449"/>
      <c r="R55" s="447">
        <f>COUNTIFS($B$11:$B$30,O$53,$C$11:$C$30,"B",$E$11:$E$30,"*")</f>
        <v>0</v>
      </c>
      <c r="S55" s="448"/>
      <c r="T55" s="449"/>
      <c r="U55" s="447">
        <f>COUNTIFS($B$11:$B$30,U$53,$C$11:$C$30,"A",$E$11:$E$30,"*")</f>
        <v>0</v>
      </c>
      <c r="V55" s="448"/>
      <c r="W55" s="449"/>
      <c r="X55" s="447">
        <f>COUNTIFS($B$11:$B$30,U$53,$C$11:$C$30,"B",$E$11:$E$30,"*")</f>
        <v>0</v>
      </c>
      <c r="Y55" s="448"/>
      <c r="Z55" s="449"/>
      <c r="AA55" s="447">
        <f>COUNTIFS($B$11:$B$30,AA$53,$C$11:$C$30,"A",$E$11:$E$30,"*")</f>
        <v>0</v>
      </c>
      <c r="AB55" s="448"/>
      <c r="AC55" s="449"/>
      <c r="AD55" s="447">
        <f>COUNTIFS($B$11:$B$30,AA$53,$C$11:$C$30,"B",$E$11:$E$30,"*")</f>
        <v>0</v>
      </c>
      <c r="AE55" s="448"/>
      <c r="AF55" s="449"/>
      <c r="AG55" s="447">
        <f>COUNTIFS($B$11:$B$30,AG$53,$C$11:$C$30,"A",$E$11:$E$30,"*")</f>
        <v>0</v>
      </c>
      <c r="AH55" s="448"/>
      <c r="AI55" s="449"/>
      <c r="AJ55" s="447">
        <f>COUNTIFS($B$11:$B$30,AG$53,$C$11:$C$30,"B",$E$11:$E$30,"*")</f>
        <v>0</v>
      </c>
      <c r="AK55" s="449"/>
      <c r="AL55" s="445">
        <f>COUNTIFS($B$11:$B$30,AL$53,$C$11:$C$30,"A",$E$11:$E$30,"*")</f>
        <v>0</v>
      </c>
      <c r="AM55" s="445">
        <f>COUNTIFS($B$11:$B$30,AL$53,$C$11:$C$30,"B",$E$11:$E$30,"*")</f>
        <v>0</v>
      </c>
      <c r="AN55" s="378"/>
    </row>
    <row r="56" spans="1:40" ht="18" customHeight="1">
      <c r="A56" s="378"/>
      <c r="B56" s="430" t="s">
        <v>274</v>
      </c>
      <c r="C56" s="445">
        <f>COUNTIFS($B$11:$B$30,C$53,$C$11:$C$30,"C",$E$11:$E$30,"*")</f>
        <v>0</v>
      </c>
      <c r="D56" s="445">
        <f>COUNTIFS($B$11:$B$30,C$53,$C$11:$C$30,"D",$E$11:$E$30,"*")</f>
        <v>0</v>
      </c>
      <c r="E56" s="445">
        <f>COUNTIFS($B$11:$B$30,E$53,$C$11:$C$30,"C",$E$11:$E$30,"*")</f>
        <v>0</v>
      </c>
      <c r="F56" s="447">
        <f>COUNTIFS($B$11:$B$30,E$53,$C$11:$C$30,"D",$E$11:$E$30,"*")</f>
        <v>1</v>
      </c>
      <c r="G56" s="448"/>
      <c r="H56" s="449"/>
      <c r="I56" s="447">
        <f>COUNTIFS($B$11:$B$30,I$53,$C$11:$C$30,"C",$E$11:$E$30,"*")</f>
        <v>1</v>
      </c>
      <c r="J56" s="448"/>
      <c r="K56" s="449"/>
      <c r="L56" s="447">
        <f>COUNTIFS($B$11:$B$30,I$53,$C$11:$C$30,"D",$E$11:$E$30,"*")</f>
        <v>0</v>
      </c>
      <c r="M56" s="448"/>
      <c r="N56" s="449"/>
      <c r="O56" s="447">
        <f>COUNTIFS($B$11:$B$30,O$53,$C$11:$C$30,"C",$E$11:$E$30,"*")</f>
        <v>0</v>
      </c>
      <c r="P56" s="448"/>
      <c r="Q56" s="449"/>
      <c r="R56" s="447">
        <f>COUNTIFS($B$11:$B$30,O$53,$C$11:$C$30,"D",$E$11:$E$30,"*")</f>
        <v>1</v>
      </c>
      <c r="S56" s="448"/>
      <c r="T56" s="449"/>
      <c r="U56" s="447">
        <f>COUNTIFS($B$11:$B$30,U$53,$C$11:$C$30,"C",$E$11:$E$30,"*")</f>
        <v>0</v>
      </c>
      <c r="V56" s="448"/>
      <c r="W56" s="449"/>
      <c r="X56" s="447">
        <f>COUNTIFS($B$11:$B$30,U$53,$C$11:$C$30,"D",$E$11:$E$30,"*")</f>
        <v>0</v>
      </c>
      <c r="Y56" s="448"/>
      <c r="Z56" s="449"/>
      <c r="AA56" s="447">
        <f>COUNTIFS($B$11:$B$30,AA$53,$C$11:$C$30,"C",$E$11:$E$30,"*")</f>
        <v>0</v>
      </c>
      <c r="AB56" s="448"/>
      <c r="AC56" s="449"/>
      <c r="AD56" s="447">
        <f>COUNTIFS($B$11:$B$30,AA$53,$C$11:$C$30,"D",$E$11:$E$30,"*")</f>
        <v>0</v>
      </c>
      <c r="AE56" s="448"/>
      <c r="AF56" s="449"/>
      <c r="AG56" s="447">
        <f>COUNTIFS($B$11:$B$30,AG$53,$C$11:$C$30,"C",$E$11:$E$30,"*")</f>
        <v>0</v>
      </c>
      <c r="AH56" s="448"/>
      <c r="AI56" s="449"/>
      <c r="AJ56" s="447">
        <f>COUNTIFS($B$11:$B$30,AG$53,$C$11:$C$30,"D",$E$11:$E$30,"*")</f>
        <v>0</v>
      </c>
      <c r="AK56" s="449"/>
      <c r="AL56" s="445">
        <f>COUNTIFS($B$11:$B$30,AL$53,$C$11:$C$30,"C",$E$11:$E$30,"*")</f>
        <v>0</v>
      </c>
      <c r="AM56" s="445">
        <f>COUNTIFS($B$11:$B$30,AL$53,$C$11:$C$30,"D",$E$11:$E$30,"*")</f>
        <v>0</v>
      </c>
      <c r="AN56" s="378"/>
    </row>
    <row r="57" spans="1:40" ht="25" customHeight="1">
      <c r="A57" s="378"/>
      <c r="B57" s="430" t="s">
        <v>275</v>
      </c>
      <c r="C57" s="440">
        <f>IF($AK$3="４週",SUMIFS($AK$11:$AK$30,$B$11:$B$30,C53)/4/$AH$5,IF($AK$3="歴月",SUMIFS($AK$11:$AK$30,$B$11:$B$30,C53)/$AL$5,"記載する期間を選択してください"))</f>
        <v>0</v>
      </c>
      <c r="D57" s="443"/>
      <c r="E57" s="440">
        <f>IF($AK$3="４週",SUMIFS($AK$11:$AK$30,$B$11:$B$30,E53)/4/$AH$5,IF($AK$3="歴月",SUMIFS($AK$11:$AK$30,$B$11:$B$30,E53)/$AL$5,"記載する期間を選択してください"))</f>
        <v>0</v>
      </c>
      <c r="F57" s="441"/>
      <c r="G57" s="441"/>
      <c r="H57" s="443"/>
      <c r="I57" s="440">
        <f>IF($AK$3="４週",SUMIFS($AK$11:$AK$30,$B$11:$B$30,I53)/4/$AH$5,IF($AK$3="歴月",SUMIFS($AK$11:$AK$30,$B$11:$B$30,I53)/$AL$5,"記載する期間を選択してください"))</f>
        <v>0</v>
      </c>
      <c r="J57" s="441"/>
      <c r="K57" s="441"/>
      <c r="L57" s="441"/>
      <c r="M57" s="441"/>
      <c r="N57" s="443"/>
      <c r="O57" s="440">
        <f>IF($AK$3="４週",SUMIFS($AK$11:$AK$30,$B$11:$B$30,O53)/4/$AH$5,IF($AK$3="歴月",SUMIFS($AK$11:$AK$30,$B$11:$B$30,O53)/$AL$5,"記載する期間を選択してください"))</f>
        <v>0</v>
      </c>
      <c r="P57" s="441"/>
      <c r="Q57" s="441"/>
      <c r="R57" s="441"/>
      <c r="S57" s="441"/>
      <c r="T57" s="443"/>
      <c r="U57" s="440">
        <f>IF($AK$3="４週",SUMIFS($AK$11:$AK$30,$B$11:$B$30,U53)/4/$AH$5,IF($AK$3="歴月",SUMIFS($AK$11:$AK$30,$B$11:$B$30,U53)/$AL$5,"記載する期間を選択してください"))</f>
        <v>0</v>
      </c>
      <c r="V57" s="441"/>
      <c r="W57" s="441"/>
      <c r="X57" s="441"/>
      <c r="Y57" s="441"/>
      <c r="Z57" s="443"/>
      <c r="AA57" s="440">
        <f>IF($AK$3="４週",SUMIFS($AK$11:$AK$30,$B$11:$B$30,AA53)/4/$AH$5,IF($AK$3="歴月",SUMIFS($AK$11:$AK$30,$B$11:$B$30,AA53)/$AL$5,"記載する期間を選択してください"))</f>
        <v>0</v>
      </c>
      <c r="AB57" s="441"/>
      <c r="AC57" s="441"/>
      <c r="AD57" s="441"/>
      <c r="AE57" s="441"/>
      <c r="AF57" s="443"/>
      <c r="AG57" s="440">
        <f>IF($AK$3="４週",SUMIFS($AK$11:$AK$30,$B$11:$B$30,AG53)/4/$AH$5,IF($AK$3="歴月",SUMIFS($AK$11:$AK$30,$B$11:$B$30,AG53)/$AL$5,"記載する期間を選択してください"))</f>
        <v>0</v>
      </c>
      <c r="AH57" s="441"/>
      <c r="AI57" s="441"/>
      <c r="AJ57" s="441"/>
      <c r="AK57" s="443"/>
      <c r="AL57" s="440">
        <f>IF($AK$3="４週",SUMIFS($AK$11:$AK$30,$B$11:$B$30,AL53)/4/$AH$5,IF($AK$3="歴月",SUMIFS($AK$11:$AK$30,$B$11:$B$30,AL53)/$AL$5,"記載する期間を選択してください"))</f>
        <v>0</v>
      </c>
      <c r="AM57" s="443"/>
      <c r="AN57" s="378"/>
    </row>
    <row r="58" spans="1:40" ht="5.15" customHeight="1">
      <c r="A58" s="378"/>
      <c r="B58" s="382"/>
      <c r="C58" s="454">
        <v>2</v>
      </c>
      <c r="D58" s="454"/>
      <c r="E58" s="454">
        <v>3</v>
      </c>
      <c r="F58" s="454"/>
      <c r="G58" s="454"/>
      <c r="H58" s="454"/>
      <c r="I58" s="454">
        <v>4</v>
      </c>
      <c r="J58" s="454"/>
      <c r="K58" s="454"/>
      <c r="L58" s="454"/>
      <c r="M58" s="454"/>
      <c r="N58" s="454"/>
      <c r="O58" s="454">
        <v>5</v>
      </c>
      <c r="P58" s="454"/>
      <c r="Q58" s="454"/>
      <c r="R58" s="454"/>
      <c r="S58" s="454"/>
      <c r="T58" s="454"/>
      <c r="U58" s="454">
        <v>6</v>
      </c>
      <c r="V58" s="454"/>
      <c r="W58" s="454"/>
      <c r="X58" s="454"/>
      <c r="Y58" s="454"/>
      <c r="Z58" s="454"/>
      <c r="AA58" s="454">
        <v>7</v>
      </c>
      <c r="AB58" s="454"/>
      <c r="AC58" s="454"/>
      <c r="AD58" s="454"/>
      <c r="AE58" s="454"/>
      <c r="AF58" s="454"/>
      <c r="AG58" s="454">
        <v>8</v>
      </c>
      <c r="AH58" s="454"/>
      <c r="AI58" s="454"/>
      <c r="AJ58" s="454"/>
      <c r="AK58" s="454"/>
      <c r="AL58" s="454">
        <v>9</v>
      </c>
      <c r="AM58" s="455"/>
      <c r="AN58" s="378"/>
    </row>
    <row r="59" spans="1:40" ht="15" customHeight="1">
      <c r="A59" s="427" t="s">
        <v>276</v>
      </c>
      <c r="B59" s="456"/>
      <c r="C59" s="457"/>
      <c r="D59" s="457"/>
      <c r="E59" s="457"/>
      <c r="F59" s="458"/>
      <c r="G59" s="457"/>
      <c r="H59" s="454"/>
      <c r="I59" s="454"/>
      <c r="J59" s="454"/>
      <c r="K59" s="454"/>
      <c r="L59" s="454"/>
      <c r="M59" s="454"/>
      <c r="N59" s="454"/>
      <c r="O59" s="454"/>
      <c r="P59" s="454"/>
      <c r="Q59" s="454"/>
      <c r="R59" s="454">
        <v>6</v>
      </c>
      <c r="S59" s="454"/>
      <c r="T59" s="454"/>
      <c r="U59" s="454"/>
      <c r="V59" s="454"/>
      <c r="W59" s="454"/>
      <c r="X59" s="454">
        <v>7</v>
      </c>
      <c r="Y59" s="454"/>
      <c r="Z59" s="454"/>
      <c r="AA59" s="454"/>
      <c r="AB59" s="454"/>
      <c r="AC59" s="454"/>
      <c r="AD59" s="454">
        <v>8</v>
      </c>
      <c r="AE59" s="454"/>
      <c r="AF59" s="454"/>
      <c r="AG59" s="459"/>
      <c r="AH59" s="459"/>
      <c r="AI59" s="459"/>
      <c r="AJ59" s="459">
        <v>9</v>
      </c>
      <c r="AK59" s="460"/>
      <c r="AL59" s="460"/>
      <c r="AM59" s="378"/>
    </row>
    <row r="60" spans="1:40" s="427" customFormat="1" ht="15" customHeight="1">
      <c r="A60" s="427" t="s">
        <v>277</v>
      </c>
      <c r="B60" s="437"/>
      <c r="C60" s="437"/>
      <c r="D60" s="437"/>
      <c r="E60" s="437"/>
      <c r="F60" s="437"/>
      <c r="G60" s="43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row>
    <row r="61" spans="1:40" s="427" customFormat="1" ht="15" customHeight="1">
      <c r="A61" s="427" t="s">
        <v>278</v>
      </c>
      <c r="B61" s="437"/>
      <c r="C61" s="437"/>
      <c r="D61" s="437"/>
      <c r="E61" s="437"/>
      <c r="F61" s="437"/>
      <c r="G61" s="43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row>
    <row r="62" spans="1:40" s="427" customFormat="1" ht="15" customHeight="1">
      <c r="A62" s="427" t="s">
        <v>279</v>
      </c>
      <c r="B62" s="437"/>
      <c r="C62" s="437"/>
      <c r="D62" s="437"/>
      <c r="E62" s="437"/>
      <c r="F62" s="437"/>
      <c r="G62" s="43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row>
    <row r="63" spans="1:40" s="427" customFormat="1" ht="15" customHeight="1">
      <c r="A63" s="427" t="s">
        <v>280</v>
      </c>
      <c r="B63" s="437"/>
      <c r="C63" s="437"/>
      <c r="D63" s="437"/>
      <c r="E63" s="437"/>
      <c r="F63" s="437"/>
      <c r="G63" s="43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row>
    <row r="64" spans="1:40" ht="15" customHeight="1">
      <c r="A64" s="427" t="s">
        <v>281</v>
      </c>
      <c r="B64" s="461"/>
      <c r="C64" s="427"/>
      <c r="D64" s="427"/>
      <c r="E64" s="427"/>
      <c r="F64" s="427"/>
      <c r="G64" s="427"/>
    </row>
    <row r="65" spans="1:7" ht="15" customHeight="1">
      <c r="A65" s="427" t="s">
        <v>282</v>
      </c>
      <c r="B65" s="461"/>
      <c r="C65" s="427"/>
      <c r="D65" s="427"/>
      <c r="E65" s="427"/>
      <c r="F65" s="427"/>
      <c r="G65" s="427"/>
    </row>
    <row r="66" spans="1:7" ht="15" customHeight="1">
      <c r="A66" s="427"/>
      <c r="B66" s="450" t="s">
        <v>283</v>
      </c>
      <c r="C66" s="398" t="s">
        <v>284</v>
      </c>
      <c r="D66" s="398"/>
      <c r="E66" s="398"/>
      <c r="F66" s="427"/>
      <c r="G66" s="427"/>
    </row>
    <row r="67" spans="1:7" ht="15" customHeight="1">
      <c r="A67" s="427"/>
      <c r="B67" s="462" t="s">
        <v>250</v>
      </c>
      <c r="C67" s="434" t="s">
        <v>285</v>
      </c>
      <c r="D67" s="434"/>
      <c r="E67" s="434"/>
      <c r="F67" s="427"/>
      <c r="G67" s="427"/>
    </row>
    <row r="68" spans="1:7" ht="15" customHeight="1">
      <c r="A68" s="427"/>
      <c r="B68" s="462" t="s">
        <v>252</v>
      </c>
      <c r="C68" s="434" t="s">
        <v>286</v>
      </c>
      <c r="D68" s="434"/>
      <c r="E68" s="434"/>
      <c r="F68" s="427"/>
      <c r="G68" s="427"/>
    </row>
    <row r="69" spans="1:7" ht="15" customHeight="1">
      <c r="A69" s="427"/>
      <c r="B69" s="462" t="s">
        <v>254</v>
      </c>
      <c r="C69" s="434" t="s">
        <v>287</v>
      </c>
      <c r="D69" s="434"/>
      <c r="E69" s="434"/>
      <c r="F69" s="427"/>
      <c r="G69" s="427"/>
    </row>
    <row r="70" spans="1:7" ht="15" customHeight="1">
      <c r="A70" s="427"/>
      <c r="B70" s="462" t="s">
        <v>256</v>
      </c>
      <c r="C70" s="434" t="s">
        <v>288</v>
      </c>
      <c r="D70" s="434"/>
      <c r="E70" s="434"/>
      <c r="F70" s="427"/>
      <c r="G70" s="427"/>
    </row>
    <row r="71" spans="1:7" ht="15" customHeight="1">
      <c r="A71" s="427"/>
      <c r="B71" s="427" t="s">
        <v>289</v>
      </c>
      <c r="C71" s="427"/>
      <c r="D71" s="427"/>
      <c r="E71" s="427"/>
      <c r="F71" s="427"/>
      <c r="G71" s="427"/>
    </row>
    <row r="72" spans="1:7" ht="15" customHeight="1">
      <c r="A72" s="427"/>
      <c r="B72" s="427" t="s">
        <v>290</v>
      </c>
      <c r="C72" s="427"/>
      <c r="D72" s="427"/>
      <c r="E72" s="427"/>
      <c r="F72" s="427"/>
      <c r="G72" s="427"/>
    </row>
    <row r="73" spans="1:7" ht="15" customHeight="1">
      <c r="A73" s="427"/>
      <c r="B73" s="427" t="s">
        <v>291</v>
      </c>
      <c r="C73" s="427"/>
      <c r="D73" s="427"/>
      <c r="E73" s="427"/>
      <c r="F73" s="427"/>
      <c r="G73" s="427"/>
    </row>
    <row r="74" spans="1:7" ht="15" customHeight="1">
      <c r="A74" s="427" t="s">
        <v>292</v>
      </c>
      <c r="B74" s="461"/>
      <c r="C74" s="427"/>
      <c r="D74" s="427"/>
      <c r="E74" s="427"/>
      <c r="F74" s="427"/>
      <c r="G74" s="427"/>
    </row>
    <row r="75" spans="1:7" ht="15" customHeight="1">
      <c r="A75" s="427" t="s">
        <v>293</v>
      </c>
      <c r="B75" s="461"/>
      <c r="C75" s="427"/>
      <c r="D75" s="427"/>
      <c r="E75" s="427"/>
      <c r="F75" s="427"/>
      <c r="G75" s="427"/>
    </row>
    <row r="76" spans="1:7" ht="15" customHeight="1">
      <c r="A76" s="427" t="s">
        <v>294</v>
      </c>
      <c r="B76" s="461"/>
      <c r="C76" s="427"/>
      <c r="D76" s="427"/>
      <c r="E76" s="427"/>
      <c r="F76" s="427"/>
      <c r="G76" s="427"/>
    </row>
    <row r="77" spans="1:7" ht="15" customHeight="1">
      <c r="A77" s="427" t="s">
        <v>295</v>
      </c>
      <c r="B77" s="461"/>
      <c r="C77" s="427"/>
      <c r="D77" s="427"/>
      <c r="E77" s="427"/>
      <c r="F77" s="427"/>
      <c r="G77" s="427"/>
    </row>
    <row r="78" spans="1:7" ht="15" customHeight="1">
      <c r="A78" s="427" t="s">
        <v>296</v>
      </c>
      <c r="B78" s="461"/>
      <c r="C78" s="427"/>
      <c r="D78" s="427"/>
      <c r="E78" s="427"/>
      <c r="F78" s="427"/>
      <c r="G78" s="427"/>
    </row>
    <row r="79" spans="1:7" ht="15" customHeight="1">
      <c r="A79" s="427" t="s">
        <v>297</v>
      </c>
      <c r="B79" s="461"/>
      <c r="C79" s="427"/>
      <c r="D79" s="427"/>
      <c r="E79" s="427"/>
      <c r="F79" s="427"/>
      <c r="G79" s="427"/>
    </row>
    <row r="80" spans="1:7" ht="15" customHeight="1">
      <c r="A80" s="427"/>
      <c r="B80" s="427" t="s">
        <v>298</v>
      </c>
      <c r="C80" s="427"/>
      <c r="D80" s="427"/>
      <c r="E80" s="427"/>
      <c r="F80" s="427"/>
      <c r="G80" s="427"/>
    </row>
    <row r="81" spans="1:7" ht="15" customHeight="1">
      <c r="A81" s="427"/>
      <c r="B81" s="427" t="s">
        <v>299</v>
      </c>
      <c r="C81" s="427"/>
      <c r="D81" s="427"/>
      <c r="E81" s="427"/>
      <c r="F81" s="427"/>
      <c r="G81" s="427"/>
    </row>
    <row r="82" spans="1:7" ht="15" customHeight="1">
      <c r="A82" s="427" t="s">
        <v>300</v>
      </c>
      <c r="B82" s="461"/>
      <c r="C82" s="427"/>
      <c r="D82" s="427"/>
      <c r="E82" s="427"/>
      <c r="F82" s="427"/>
      <c r="G82" s="427"/>
    </row>
    <row r="83" spans="1:7" ht="15" customHeight="1">
      <c r="A83" s="427" t="s">
        <v>301</v>
      </c>
      <c r="B83" s="461"/>
      <c r="C83" s="427"/>
      <c r="D83" s="427"/>
      <c r="E83" s="427"/>
      <c r="F83" s="427"/>
      <c r="G83" s="427"/>
    </row>
    <row r="84" spans="1:7" ht="15" customHeight="1">
      <c r="A84" s="427" t="s">
        <v>302</v>
      </c>
      <c r="B84" s="461"/>
      <c r="C84" s="427"/>
      <c r="D84" s="427"/>
      <c r="E84" s="427"/>
      <c r="F84" s="427"/>
      <c r="G84" s="427"/>
    </row>
    <row r="85" spans="1:7" ht="15" customHeight="1">
      <c r="A85" s="427" t="s">
        <v>303</v>
      </c>
      <c r="B85" s="461"/>
      <c r="C85" s="427"/>
      <c r="D85" s="427"/>
      <c r="E85" s="427"/>
      <c r="F85" s="427"/>
      <c r="G85" s="427"/>
    </row>
    <row r="86" spans="1:7" ht="15" customHeight="1">
      <c r="A86" s="427" t="s">
        <v>304</v>
      </c>
      <c r="B86" s="461"/>
      <c r="C86" s="427"/>
      <c r="D86" s="427"/>
      <c r="E86" s="427"/>
      <c r="F86" s="427"/>
      <c r="G86" s="427"/>
    </row>
    <row r="87" spans="1:7" ht="15" customHeight="1">
      <c r="A87" s="427" t="s">
        <v>305</v>
      </c>
      <c r="B87" s="461"/>
      <c r="C87" s="427"/>
      <c r="D87" s="427"/>
      <c r="E87" s="427"/>
      <c r="F87" s="427"/>
      <c r="G87" s="427"/>
    </row>
    <row r="88" spans="1:7" ht="15" customHeight="1">
      <c r="A88" s="427" t="s">
        <v>306</v>
      </c>
      <c r="B88" s="461"/>
      <c r="C88" s="427"/>
      <c r="D88" s="427"/>
      <c r="E88" s="427"/>
      <c r="F88" s="427"/>
      <c r="G88" s="427"/>
    </row>
    <row r="89" spans="1:7" ht="15" customHeight="1">
      <c r="A89" s="427" t="s">
        <v>307</v>
      </c>
      <c r="B89" s="461"/>
      <c r="C89" s="427"/>
      <c r="D89" s="427"/>
      <c r="E89" s="427"/>
      <c r="F89" s="427"/>
      <c r="G89" s="427"/>
    </row>
  </sheetData>
  <mergeCells count="228">
    <mergeCell ref="C70:E70"/>
    <mergeCell ref="AG57:AK57"/>
    <mergeCell ref="AL57:AM57"/>
    <mergeCell ref="C66:E66"/>
    <mergeCell ref="C67:E67"/>
    <mergeCell ref="C68:E68"/>
    <mergeCell ref="C69:E69"/>
    <mergeCell ref="C57:D57"/>
    <mergeCell ref="E57:H57"/>
    <mergeCell ref="I57:N57"/>
    <mergeCell ref="O57:T57"/>
    <mergeCell ref="U57:Z57"/>
    <mergeCell ref="AA57:AF57"/>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F55:H55"/>
    <mergeCell ref="I55:K55"/>
    <mergeCell ref="L55:N55"/>
    <mergeCell ref="O55:Q55"/>
    <mergeCell ref="R55:T55"/>
    <mergeCell ref="U55:W55"/>
    <mergeCell ref="U54:W54"/>
    <mergeCell ref="X54:Z54"/>
    <mergeCell ref="AA54:AC54"/>
    <mergeCell ref="AD54:AF54"/>
    <mergeCell ref="AG54:AI54"/>
    <mergeCell ref="AJ54:AK54"/>
    <mergeCell ref="O53:T53"/>
    <mergeCell ref="U53:Z53"/>
    <mergeCell ref="AA53:AF53"/>
    <mergeCell ref="AG53:AK53"/>
    <mergeCell ref="AL53:AM53"/>
    <mergeCell ref="F54:H54"/>
    <mergeCell ref="I54:K54"/>
    <mergeCell ref="L54:N54"/>
    <mergeCell ref="O54:Q54"/>
    <mergeCell ref="R54:T54"/>
    <mergeCell ref="A51:B51"/>
    <mergeCell ref="C51:D51"/>
    <mergeCell ref="E51:H51"/>
    <mergeCell ref="C53:D53"/>
    <mergeCell ref="E53:H53"/>
    <mergeCell ref="I53:N53"/>
    <mergeCell ref="AD46:AF46"/>
    <mergeCell ref="AG46:AI46"/>
    <mergeCell ref="AJ46:AK46"/>
    <mergeCell ref="A50:B50"/>
    <mergeCell ref="C50:D50"/>
    <mergeCell ref="E50:H50"/>
    <mergeCell ref="AJ45:AK45"/>
    <mergeCell ref="A46:C46"/>
    <mergeCell ref="F46:H46"/>
    <mergeCell ref="I46:K46"/>
    <mergeCell ref="L46:N46"/>
    <mergeCell ref="O46:Q46"/>
    <mergeCell ref="R46:T46"/>
    <mergeCell ref="U46:W46"/>
    <mergeCell ref="X46:Z46"/>
    <mergeCell ref="AA46:AC46"/>
    <mergeCell ref="R45:T45"/>
    <mergeCell ref="U45:W45"/>
    <mergeCell ref="X45:Z45"/>
    <mergeCell ref="AA45:AC45"/>
    <mergeCell ref="AD45:AF45"/>
    <mergeCell ref="AG45:AI45"/>
    <mergeCell ref="X44:Z44"/>
    <mergeCell ref="AA44:AC44"/>
    <mergeCell ref="AD44:AF44"/>
    <mergeCell ref="AG44:AI44"/>
    <mergeCell ref="AJ44:AK44"/>
    <mergeCell ref="B45:C45"/>
    <mergeCell ref="F45:H45"/>
    <mergeCell ref="I45:K45"/>
    <mergeCell ref="L45:N45"/>
    <mergeCell ref="O45:Q45"/>
    <mergeCell ref="F44:H44"/>
    <mergeCell ref="I44:K44"/>
    <mergeCell ref="L44:N44"/>
    <mergeCell ref="O44:Q44"/>
    <mergeCell ref="R44:T44"/>
    <mergeCell ref="U44:W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A39:AC39"/>
    <mergeCell ref="AD39:AF39"/>
    <mergeCell ref="AG39:AI39"/>
    <mergeCell ref="AJ39:AK39"/>
    <mergeCell ref="A40:C40"/>
    <mergeCell ref="F40:H40"/>
    <mergeCell ref="I40:K40"/>
    <mergeCell ref="L40:N40"/>
    <mergeCell ref="O40:Q40"/>
    <mergeCell ref="R40:T40"/>
    <mergeCell ref="AL38:AL46"/>
    <mergeCell ref="AM38:AM46"/>
    <mergeCell ref="A39:C39"/>
    <mergeCell ref="F39:H39"/>
    <mergeCell ref="I39:K39"/>
    <mergeCell ref="L39:N39"/>
    <mergeCell ref="O39:Q39"/>
    <mergeCell ref="R39:T39"/>
    <mergeCell ref="U39:W39"/>
    <mergeCell ref="X39:Z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7">
    <dataValidation allowBlank="1" showInputMessage="1" sqref="B11:B12" xr:uid="{3D47EE69-3872-4317-B45F-E06431A533ED}"/>
    <dataValidation type="list" allowBlank="1" showInputMessage="1" sqref="B13:B30" xr:uid="{ED7D1007-0E2E-4F2B-8954-33F1C9ADCF75}">
      <formula1>INDIRECT($AK$1)</formula1>
    </dataValidation>
    <dataValidation type="list" allowBlank="1" showInputMessage="1" showErrorMessage="1" sqref="AK3:AN3" xr:uid="{4357837C-E12D-4781-9FA4-25EE147015CE}">
      <formula1>"４週,歴月"</formula1>
    </dataValidation>
    <dataValidation type="list" allowBlank="1" showInputMessage="1" showErrorMessage="1" sqref="AK4:AN4" xr:uid="{38D96253-D1E1-4AE7-8640-D7AEEB0680BD}">
      <formula1>"予定,実績"</formula1>
    </dataValidation>
    <dataValidation type="whole" operator="greaterThanOrEqual" allowBlank="1" showInputMessage="1" showErrorMessage="1" sqref="AG38:AG46 AD38:AD46 X38:X46 U38:U46 R38:R46 O38:O46 L38:L46 I38:I46 D38:F46 AA38:AA46" xr:uid="{5D8F6B40-2676-41FF-A6D4-BE9A0B2C262C}">
      <formula1>0</formula1>
    </dataValidation>
    <dataValidation operator="greaterThanOrEqual" allowBlank="1" showInputMessage="1" showErrorMessage="1" sqref="I47:I49 AL38:AM45 L47:L49 AJ38:AJ46" xr:uid="{BCECC4B2-4CC1-4C28-82A6-1B0C2F39860E}"/>
    <dataValidation type="list" allowBlank="1" showInputMessage="1" showErrorMessage="1" sqref="C11:C30" xr:uid="{BB40DABB-DB78-42E5-B44A-EF7209A7F6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201-D568-402C-A9BD-CF86F8842DF9}">
  <dimension ref="A1:AO66"/>
  <sheetViews>
    <sheetView showGridLines="0" view="pageBreakPreview" zoomScaleNormal="100" zoomScaleSheetLayoutView="100" workbookViewId="0">
      <selection activeCell="AO1" sqref="AO1"/>
    </sheetView>
  </sheetViews>
  <sheetFormatPr defaultColWidth="9" defaultRowHeight="21" customHeight="1"/>
  <cols>
    <col min="1" max="1" width="2.81640625" style="382" customWidth="1"/>
    <col min="2" max="2" width="15.81640625" style="375" customWidth="1"/>
    <col min="3" max="3" width="7.1796875" style="382" customWidth="1"/>
    <col min="4" max="5" width="8.26953125" style="382" customWidth="1"/>
    <col min="6" max="36" width="2.81640625" style="382" customWidth="1"/>
    <col min="37" max="37" width="7.1796875" style="382" customWidth="1"/>
    <col min="38" max="39" width="8.26953125" style="382" customWidth="1"/>
    <col min="40" max="40" width="6.08984375" style="382" customWidth="1"/>
    <col min="41" max="16384" width="9" style="382"/>
  </cols>
  <sheetData>
    <row r="1" spans="1:41" ht="20.149999999999999"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t="s">
        <v>320</v>
      </c>
      <c r="AL1" s="381"/>
      <c r="AM1" s="381"/>
      <c r="AN1" s="381"/>
    </row>
    <row r="2" spans="1:41" ht="18" customHeight="1">
      <c r="A2" s="378"/>
      <c r="B2" s="383"/>
      <c r="C2" s="383"/>
      <c r="D2" s="383"/>
      <c r="E2" s="383"/>
      <c r="F2" s="383"/>
      <c r="G2" s="383"/>
      <c r="H2" s="383"/>
      <c r="I2" s="383"/>
      <c r="J2" s="383"/>
      <c r="K2" s="383"/>
      <c r="L2" s="383"/>
      <c r="M2" s="384">
        <v>2026</v>
      </c>
      <c r="N2" s="384"/>
      <c r="O2" s="384"/>
      <c r="P2" s="384"/>
      <c r="Q2" s="385" t="s">
        <v>222</v>
      </c>
      <c r="R2" s="385"/>
      <c r="S2" s="384">
        <v>4</v>
      </c>
      <c r="T2" s="384"/>
      <c r="U2" s="385" t="s">
        <v>223</v>
      </c>
      <c r="V2" s="385"/>
      <c r="W2" s="383"/>
      <c r="X2" s="383"/>
      <c r="Y2" s="383"/>
      <c r="Z2" s="378"/>
      <c r="AA2" s="378"/>
      <c r="AC2" s="380"/>
      <c r="AD2" s="383"/>
      <c r="AE2" s="383"/>
      <c r="AF2" s="383"/>
      <c r="AG2" s="383"/>
      <c r="AH2" s="383"/>
      <c r="AI2" s="380" t="s">
        <v>224</v>
      </c>
      <c r="AJ2" s="380"/>
      <c r="AK2" s="386"/>
      <c r="AL2" s="386"/>
      <c r="AM2" s="386"/>
      <c r="AN2" s="386"/>
    </row>
    <row r="3" spans="1:41"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t="s">
        <v>226</v>
      </c>
      <c r="AL3" s="390"/>
      <c r="AM3" s="390"/>
      <c r="AN3" s="390"/>
      <c r="AO3" s="391" t="s">
        <v>227</v>
      </c>
    </row>
    <row r="4" spans="1:41"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t="s">
        <v>229</v>
      </c>
      <c r="AL4" s="390"/>
      <c r="AM4" s="390"/>
      <c r="AN4" s="390"/>
      <c r="AO4" s="391" t="s">
        <v>230</v>
      </c>
    </row>
    <row r="5" spans="1:41" ht="18" customHeight="1">
      <c r="A5" s="387"/>
      <c r="B5" s="387"/>
      <c r="C5" s="387"/>
      <c r="D5" s="387"/>
      <c r="E5" s="387"/>
      <c r="F5" s="387"/>
      <c r="G5" s="387"/>
      <c r="H5" s="387"/>
      <c r="I5" s="387"/>
      <c r="J5" s="387"/>
      <c r="K5" s="387"/>
      <c r="L5" s="387"/>
      <c r="M5" s="387"/>
      <c r="N5" s="387"/>
      <c r="O5" s="387"/>
      <c r="P5" s="387"/>
      <c r="Q5" s="387"/>
      <c r="R5" s="387"/>
      <c r="S5" s="387"/>
      <c r="U5" s="387"/>
      <c r="V5" s="387"/>
      <c r="W5" s="387"/>
      <c r="Y5" s="388"/>
      <c r="Z5" s="388"/>
      <c r="AA5" s="388"/>
      <c r="AB5" s="378"/>
      <c r="AC5" s="388"/>
      <c r="AD5" s="388"/>
      <c r="AE5" s="388"/>
      <c r="AF5" s="388"/>
      <c r="AG5" s="389" t="s">
        <v>231</v>
      </c>
      <c r="AH5" s="392">
        <v>40</v>
      </c>
      <c r="AI5" s="392"/>
      <c r="AJ5" s="392"/>
      <c r="AK5" s="388" t="s">
        <v>232</v>
      </c>
      <c r="AL5" s="393"/>
      <c r="AM5" s="388" t="s">
        <v>233</v>
      </c>
      <c r="AN5" s="378"/>
    </row>
    <row r="6" spans="1:41" ht="10" customHeight="1">
      <c r="A6" s="378"/>
      <c r="B6" s="394"/>
      <c r="C6" s="394"/>
      <c r="D6" s="394"/>
      <c r="E6" s="394"/>
      <c r="F6" s="394"/>
      <c r="G6" s="394"/>
      <c r="H6" s="394"/>
      <c r="I6" s="394"/>
      <c r="J6" s="394"/>
      <c r="K6" s="394"/>
      <c r="L6" s="394"/>
      <c r="M6" s="394"/>
      <c r="N6" s="394"/>
      <c r="O6" s="394"/>
      <c r="P6" s="394"/>
      <c r="Q6" s="394"/>
      <c r="R6" s="394"/>
      <c r="S6" s="394"/>
      <c r="T6" s="394"/>
      <c r="U6" s="394"/>
      <c r="V6" s="394"/>
      <c r="W6" s="394"/>
      <c r="X6" s="383"/>
      <c r="Y6" s="383"/>
      <c r="Z6" s="383"/>
      <c r="AA6" s="383"/>
      <c r="AB6" s="383"/>
      <c r="AC6" s="383"/>
      <c r="AD6" s="383"/>
      <c r="AE6" s="383"/>
      <c r="AF6" s="383"/>
      <c r="AG6" s="383"/>
      <c r="AH6" s="383"/>
      <c r="AI6" s="383"/>
      <c r="AJ6" s="383"/>
      <c r="AK6" s="383"/>
      <c r="AL6" s="383"/>
      <c r="AM6" s="378"/>
      <c r="AN6" s="378"/>
    </row>
    <row r="7" spans="1:41" ht="15" customHeight="1">
      <c r="A7" s="395" t="s">
        <v>234</v>
      </c>
      <c r="B7" s="396" t="s">
        <v>235</v>
      </c>
      <c r="C7" s="397" t="s">
        <v>236</v>
      </c>
      <c r="D7" s="398" t="s">
        <v>237</v>
      </c>
      <c r="E7" s="399" t="s">
        <v>238</v>
      </c>
      <c r="F7" s="400" t="s">
        <v>239</v>
      </c>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1" t="s">
        <v>240</v>
      </c>
      <c r="AL7" s="402" t="s">
        <v>241</v>
      </c>
      <c r="AM7" s="403" t="s">
        <v>242</v>
      </c>
      <c r="AN7" s="403"/>
    </row>
    <row r="8" spans="1:41" ht="15" customHeight="1">
      <c r="A8" s="395"/>
      <c r="B8" s="404"/>
      <c r="C8" s="405"/>
      <c r="D8" s="398"/>
      <c r="E8" s="399"/>
      <c r="F8" s="398" t="s">
        <v>243</v>
      </c>
      <c r="G8" s="398"/>
      <c r="H8" s="398"/>
      <c r="I8" s="398"/>
      <c r="J8" s="398"/>
      <c r="K8" s="398"/>
      <c r="L8" s="398"/>
      <c r="M8" s="398" t="s">
        <v>244</v>
      </c>
      <c r="N8" s="398"/>
      <c r="O8" s="398"/>
      <c r="P8" s="398"/>
      <c r="Q8" s="398"/>
      <c r="R8" s="398"/>
      <c r="S8" s="398"/>
      <c r="T8" s="398" t="s">
        <v>245</v>
      </c>
      <c r="U8" s="398"/>
      <c r="V8" s="398"/>
      <c r="W8" s="398"/>
      <c r="X8" s="398"/>
      <c r="Y8" s="398"/>
      <c r="Z8" s="398"/>
      <c r="AA8" s="398" t="s">
        <v>246</v>
      </c>
      <c r="AB8" s="398"/>
      <c r="AC8" s="398"/>
      <c r="AD8" s="398"/>
      <c r="AE8" s="398"/>
      <c r="AF8" s="398"/>
      <c r="AG8" s="398"/>
      <c r="AH8" s="398" t="s">
        <v>247</v>
      </c>
      <c r="AI8" s="398"/>
      <c r="AJ8" s="398"/>
      <c r="AK8" s="401"/>
      <c r="AL8" s="402"/>
      <c r="AM8" s="403"/>
      <c r="AN8" s="403"/>
    </row>
    <row r="9" spans="1:41" ht="15" customHeight="1">
      <c r="A9" s="395"/>
      <c r="B9" s="406" t="s">
        <v>248</v>
      </c>
      <c r="C9" s="405"/>
      <c r="D9" s="398"/>
      <c r="E9" s="399"/>
      <c r="F9" s="407">
        <f>DATE($M$2,$S$2,1)</f>
        <v>46113</v>
      </c>
      <c r="G9" s="407">
        <f>DATE($M$2,$S$2,2)</f>
        <v>46114</v>
      </c>
      <c r="H9" s="407">
        <f>DATE($M$2,$S$2,3)</f>
        <v>46115</v>
      </c>
      <c r="I9" s="407">
        <f>DATE($M$2,$S$2,4)</f>
        <v>46116</v>
      </c>
      <c r="J9" s="407">
        <f>DATE($M$2,$S$2,5)</f>
        <v>46117</v>
      </c>
      <c r="K9" s="407">
        <f>DATE($M$2,$S$2,6)</f>
        <v>46118</v>
      </c>
      <c r="L9" s="407">
        <f>DATE($M$2,$S$2,7)</f>
        <v>46119</v>
      </c>
      <c r="M9" s="407">
        <f>DATE($M$2,$S$2,8)</f>
        <v>46120</v>
      </c>
      <c r="N9" s="407">
        <f>DATE($M$2,$S$2,9)</f>
        <v>46121</v>
      </c>
      <c r="O9" s="407">
        <f>DATE($M$2,$S$2,10)</f>
        <v>46122</v>
      </c>
      <c r="P9" s="407">
        <f>DATE($M$2,$S$2,11)</f>
        <v>46123</v>
      </c>
      <c r="Q9" s="407">
        <f>DATE($M$2,$S$2,12)</f>
        <v>46124</v>
      </c>
      <c r="R9" s="407">
        <f>DATE($M$2,$S$2,13)</f>
        <v>46125</v>
      </c>
      <c r="S9" s="407">
        <f>DATE($M$2,$S$2,14)</f>
        <v>46126</v>
      </c>
      <c r="T9" s="407">
        <f>DATE($M$2,$S$2,15)</f>
        <v>46127</v>
      </c>
      <c r="U9" s="407">
        <f>DATE($M$2,$S$2,16)</f>
        <v>46128</v>
      </c>
      <c r="V9" s="407">
        <f>DATE($M$2,$S$2,17)</f>
        <v>46129</v>
      </c>
      <c r="W9" s="407">
        <f>DATE($M$2,$S$2,18)</f>
        <v>46130</v>
      </c>
      <c r="X9" s="407">
        <f>DATE($M$2,$S$2,19)</f>
        <v>46131</v>
      </c>
      <c r="Y9" s="407">
        <f>DATE($M$2,$S$2,20)</f>
        <v>46132</v>
      </c>
      <c r="Z9" s="407">
        <f>DATE($M$2,$S$2,21)</f>
        <v>46133</v>
      </c>
      <c r="AA9" s="407">
        <f>DATE($M$2,$S$2,22)</f>
        <v>46134</v>
      </c>
      <c r="AB9" s="407">
        <f>DATE($M$2,$S$2,23)</f>
        <v>46135</v>
      </c>
      <c r="AC9" s="407">
        <f>DATE($M$2,$S$2,24)</f>
        <v>46136</v>
      </c>
      <c r="AD9" s="407">
        <f>DATE($M$2,$S$2,25)</f>
        <v>46137</v>
      </c>
      <c r="AE9" s="407">
        <f>DATE($M$2,$S$2,26)</f>
        <v>46138</v>
      </c>
      <c r="AF9" s="407">
        <f>DATE($M$2,$S$2,27)</f>
        <v>46139</v>
      </c>
      <c r="AG9" s="407">
        <f>DATE($M$2,$S$2,28)</f>
        <v>46140</v>
      </c>
      <c r="AH9" s="407">
        <f>IF(DAY(EOMONTH(F9,0))&lt;29,"",DATE($M$2,$S$2,29))</f>
        <v>46141</v>
      </c>
      <c r="AI9" s="407">
        <f>IF(DAY(EOMONTH(F9,0))&lt;30,"",DATE($M$2,$S$2,30))</f>
        <v>46142</v>
      </c>
      <c r="AJ9" s="407" t="str">
        <f>IF(DAY(EOMONTH(F9,0))&lt;31,"",DATE($M$2,$S$2,31))</f>
        <v/>
      </c>
      <c r="AK9" s="401"/>
      <c r="AL9" s="402"/>
      <c r="AM9" s="403"/>
      <c r="AN9" s="403"/>
    </row>
    <row r="10" spans="1:41" ht="15" customHeight="1">
      <c r="A10" s="395"/>
      <c r="B10" s="408"/>
      <c r="C10" s="409"/>
      <c r="D10" s="398"/>
      <c r="E10" s="399"/>
      <c r="F10" s="410">
        <f>DATE($M$2,$S$2,1)</f>
        <v>46113</v>
      </c>
      <c r="G10" s="410">
        <f>DATE($M$2,$S$2,2)</f>
        <v>46114</v>
      </c>
      <c r="H10" s="410">
        <f>DATE($M$2,$S$2,3)</f>
        <v>46115</v>
      </c>
      <c r="I10" s="410">
        <f>DATE($M$2,$S$2,4)</f>
        <v>46116</v>
      </c>
      <c r="J10" s="410">
        <f>DATE($M$2,$S$2,5)</f>
        <v>46117</v>
      </c>
      <c r="K10" s="410">
        <f>DATE($M$2,$S$2,6)</f>
        <v>46118</v>
      </c>
      <c r="L10" s="410">
        <f>DATE($M$2,$S$2,7)</f>
        <v>46119</v>
      </c>
      <c r="M10" s="410">
        <f>DATE($M$2,$S$2,8)</f>
        <v>46120</v>
      </c>
      <c r="N10" s="410">
        <f>DATE($M$2,$S$2,9)</f>
        <v>46121</v>
      </c>
      <c r="O10" s="410">
        <f>DATE($M$2,$S$2,10)</f>
        <v>46122</v>
      </c>
      <c r="P10" s="410">
        <f>DATE($M$2,$S$2,11)</f>
        <v>46123</v>
      </c>
      <c r="Q10" s="410">
        <f>DATE($M$2,$S$2,12)</f>
        <v>46124</v>
      </c>
      <c r="R10" s="410">
        <f>DATE($M$2,$S$2,13)</f>
        <v>46125</v>
      </c>
      <c r="S10" s="410">
        <f>DATE($M$2,$S$2,14)</f>
        <v>46126</v>
      </c>
      <c r="T10" s="410">
        <f>DATE($M$2,$S$2,15)</f>
        <v>46127</v>
      </c>
      <c r="U10" s="410">
        <f>DATE($M$2,$S$2,16)</f>
        <v>46128</v>
      </c>
      <c r="V10" s="410">
        <f>DATE($M$2,$S$2,17)</f>
        <v>46129</v>
      </c>
      <c r="W10" s="410">
        <f>DATE($M$2,$S$2,18)</f>
        <v>46130</v>
      </c>
      <c r="X10" s="410">
        <f>DATE($M$2,$S$2,19)</f>
        <v>46131</v>
      </c>
      <c r="Y10" s="410">
        <f>DATE($M$2,$S$2,20)</f>
        <v>46132</v>
      </c>
      <c r="Z10" s="410">
        <f>DATE($M$2,$S$2,21)</f>
        <v>46133</v>
      </c>
      <c r="AA10" s="410">
        <f>DATE($M$2,$S$2,22)</f>
        <v>46134</v>
      </c>
      <c r="AB10" s="410">
        <f>DATE($M$2,$S$2,23)</f>
        <v>46135</v>
      </c>
      <c r="AC10" s="410">
        <f>DATE($M$2,$S$2,24)</f>
        <v>46136</v>
      </c>
      <c r="AD10" s="410">
        <f>DATE($M$2,$S$2,25)</f>
        <v>46137</v>
      </c>
      <c r="AE10" s="410">
        <f>DATE($M$2,$S$2,26)</f>
        <v>46138</v>
      </c>
      <c r="AF10" s="410">
        <f>DATE($M$2,$S$2,27)</f>
        <v>46139</v>
      </c>
      <c r="AG10" s="410">
        <f>DATE($M$2,$S$2,28)</f>
        <v>46140</v>
      </c>
      <c r="AH10" s="410">
        <f>IF(DAY(EOMONTH(F10,0))&lt;29,"",DATE($M$2,$S$2,29))</f>
        <v>46141</v>
      </c>
      <c r="AI10" s="410">
        <f>IF(DAY(EOMONTH(F10,0))&lt;30,"",DATE($M$2,$S$2,30))</f>
        <v>46142</v>
      </c>
      <c r="AJ10" s="410" t="str">
        <f>IF(DAY(EOMONTH(F10,0))&lt;31,"",DATE($M$2,$S$2,31))</f>
        <v/>
      </c>
      <c r="AK10" s="401"/>
      <c r="AL10" s="402"/>
      <c r="AM10" s="403"/>
      <c r="AN10" s="403"/>
    </row>
    <row r="11" spans="1:41" ht="18" customHeight="1">
      <c r="A11" s="411">
        <v>1</v>
      </c>
      <c r="B11" s="412" t="s">
        <v>249</v>
      </c>
      <c r="C11" s="413"/>
      <c r="D11" s="414"/>
      <c r="E11" s="415"/>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7"/>
      <c r="AI11" s="417"/>
      <c r="AJ11" s="417"/>
      <c r="AK11" s="418">
        <f>+SUM(F11:AJ11)</f>
        <v>0</v>
      </c>
      <c r="AL11" s="419">
        <f>IF($AK$3="４週",AK11/4,AK11/(DAY(EOMONTH($F$9,0))/7))</f>
        <v>0</v>
      </c>
      <c r="AM11" s="420"/>
      <c r="AN11" s="420"/>
    </row>
    <row r="12" spans="1:41" ht="18" customHeight="1">
      <c r="A12" s="411">
        <v>2</v>
      </c>
      <c r="B12" s="412"/>
      <c r="C12" s="413"/>
      <c r="D12" s="414"/>
      <c r="E12" s="415"/>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 t="shared" ref="AK12:AK31" si="0">+SUM(F12:AJ12)</f>
        <v>0</v>
      </c>
      <c r="AL12" s="419">
        <f t="shared" ref="AL12:AL30" si="1">IF($AK$3="４週",AK12/4,AK12/(DAY(EOMONTH($F$9,0))/7))</f>
        <v>0</v>
      </c>
      <c r="AM12" s="420"/>
      <c r="AN12" s="420"/>
    </row>
    <row r="13" spans="1:41" ht="16.5" customHeight="1">
      <c r="A13" s="411">
        <v>3</v>
      </c>
      <c r="B13" s="412"/>
      <c r="C13" s="413"/>
      <c r="D13" s="414"/>
      <c r="E13" s="415"/>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si="0"/>
        <v>0</v>
      </c>
      <c r="AL13" s="419">
        <f t="shared" si="1"/>
        <v>0</v>
      </c>
      <c r="AM13" s="420"/>
      <c r="AN13" s="420"/>
    </row>
    <row r="14" spans="1:41" ht="18" customHeight="1">
      <c r="A14" s="411">
        <v>4</v>
      </c>
      <c r="B14" s="412"/>
      <c r="C14" s="413"/>
      <c r="D14" s="414"/>
      <c r="E14" s="415"/>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0"/>
        <v>0</v>
      </c>
      <c r="AL14" s="419">
        <f t="shared" si="1"/>
        <v>0</v>
      </c>
      <c r="AM14" s="420"/>
      <c r="AN14" s="420"/>
    </row>
    <row r="15" spans="1:41" ht="18" customHeight="1">
      <c r="A15" s="411">
        <v>5</v>
      </c>
      <c r="B15" s="412"/>
      <c r="C15" s="413"/>
      <c r="D15" s="414"/>
      <c r="E15" s="415"/>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0"/>
        <v>0</v>
      </c>
      <c r="AL15" s="419">
        <f t="shared" si="1"/>
        <v>0</v>
      </c>
      <c r="AM15" s="420"/>
      <c r="AN15" s="420"/>
    </row>
    <row r="16" spans="1:41" ht="18" customHeight="1">
      <c r="A16" s="411">
        <v>6</v>
      </c>
      <c r="B16" s="412"/>
      <c r="C16" s="413"/>
      <c r="D16" s="414"/>
      <c r="E16" s="415"/>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0"/>
        <v>0</v>
      </c>
      <c r="AL16" s="419">
        <f t="shared" si="1"/>
        <v>0</v>
      </c>
      <c r="AM16" s="420"/>
      <c r="AN16" s="420"/>
    </row>
    <row r="17" spans="1:40" ht="18" customHeight="1">
      <c r="A17" s="411">
        <v>7</v>
      </c>
      <c r="B17" s="412"/>
      <c r="C17" s="413"/>
      <c r="D17" s="414"/>
      <c r="E17" s="415"/>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0"/>
        <v>0</v>
      </c>
      <c r="AL17" s="419">
        <f t="shared" si="1"/>
        <v>0</v>
      </c>
      <c r="AM17" s="420"/>
      <c r="AN17" s="420"/>
    </row>
    <row r="18" spans="1:40" ht="18" customHeight="1">
      <c r="A18" s="411">
        <v>8</v>
      </c>
      <c r="B18" s="412"/>
      <c r="C18" s="413"/>
      <c r="D18" s="414"/>
      <c r="E18" s="415"/>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0"/>
        <v>0</v>
      </c>
      <c r="AL18" s="419">
        <f t="shared" si="1"/>
        <v>0</v>
      </c>
      <c r="AM18" s="420"/>
      <c r="AN18" s="420"/>
    </row>
    <row r="19" spans="1:40" ht="18" customHeight="1">
      <c r="A19" s="411">
        <v>9</v>
      </c>
      <c r="B19" s="412"/>
      <c r="C19" s="413"/>
      <c r="D19" s="414"/>
      <c r="E19" s="415"/>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0"/>
        <v>0</v>
      </c>
      <c r="AL19" s="419">
        <f t="shared" si="1"/>
        <v>0</v>
      </c>
      <c r="AM19" s="420"/>
      <c r="AN19" s="420"/>
    </row>
    <row r="20" spans="1:40" ht="18" customHeight="1">
      <c r="A20" s="411">
        <v>10</v>
      </c>
      <c r="B20" s="412"/>
      <c r="C20" s="413"/>
      <c r="D20" s="414"/>
      <c r="E20" s="415"/>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0"/>
        <v>0</v>
      </c>
      <c r="AL20" s="419">
        <f t="shared" si="1"/>
        <v>0</v>
      </c>
      <c r="AM20" s="420"/>
      <c r="AN20" s="420"/>
    </row>
    <row r="21" spans="1:40" ht="18" customHeight="1">
      <c r="A21" s="411">
        <v>11</v>
      </c>
      <c r="B21" s="412"/>
      <c r="C21" s="413"/>
      <c r="D21" s="414"/>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0"/>
        <v>0</v>
      </c>
      <c r="AL21" s="419">
        <f t="shared" si="1"/>
        <v>0</v>
      </c>
      <c r="AM21" s="420"/>
      <c r="AN21" s="420"/>
    </row>
    <row r="22" spans="1:40" ht="18" customHeight="1">
      <c r="A22" s="411">
        <v>12</v>
      </c>
      <c r="B22" s="412"/>
      <c r="C22" s="413"/>
      <c r="D22" s="414"/>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0"/>
        <v>0</v>
      </c>
      <c r="AL22" s="419">
        <f t="shared" si="1"/>
        <v>0</v>
      </c>
      <c r="AM22" s="420"/>
      <c r="AN22" s="420"/>
    </row>
    <row r="23" spans="1:40" ht="18" customHeight="1">
      <c r="A23" s="411">
        <v>13</v>
      </c>
      <c r="B23" s="412"/>
      <c r="C23" s="413"/>
      <c r="D23" s="414"/>
      <c r="E23" s="415"/>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0"/>
        <v>0</v>
      </c>
      <c r="AL23" s="419">
        <f t="shared" si="1"/>
        <v>0</v>
      </c>
      <c r="AM23" s="420"/>
      <c r="AN23" s="420"/>
    </row>
    <row r="24" spans="1:40" ht="18" customHeight="1">
      <c r="A24" s="411">
        <v>14</v>
      </c>
      <c r="B24" s="412"/>
      <c r="C24" s="413"/>
      <c r="D24" s="414"/>
      <c r="E24" s="415"/>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0"/>
        <v>0</v>
      </c>
      <c r="AL24" s="419">
        <f t="shared" si="1"/>
        <v>0</v>
      </c>
      <c r="AM24" s="420"/>
      <c r="AN24" s="420"/>
    </row>
    <row r="25" spans="1:40" ht="18" customHeight="1">
      <c r="A25" s="411">
        <v>15</v>
      </c>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0"/>
        <v>0</v>
      </c>
      <c r="AL25" s="419">
        <f t="shared" si="1"/>
        <v>0</v>
      </c>
      <c r="AM25" s="420"/>
      <c r="AN25" s="420"/>
    </row>
    <row r="26" spans="1:40" ht="18" customHeight="1">
      <c r="A26" s="411">
        <v>16</v>
      </c>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0"/>
        <v>0</v>
      </c>
      <c r="AL26" s="419">
        <f t="shared" si="1"/>
        <v>0</v>
      </c>
      <c r="AM26" s="420"/>
      <c r="AN26" s="420"/>
    </row>
    <row r="27" spans="1:40" ht="18" customHeight="1">
      <c r="A27" s="411">
        <v>17</v>
      </c>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0"/>
        <v>0</v>
      </c>
      <c r="AL27" s="419">
        <f t="shared" si="1"/>
        <v>0</v>
      </c>
      <c r="AM27" s="420"/>
      <c r="AN27" s="420"/>
    </row>
    <row r="28" spans="1:40" ht="18" customHeight="1">
      <c r="A28" s="411">
        <v>18</v>
      </c>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0"/>
        <v>0</v>
      </c>
      <c r="AL28" s="419">
        <f t="shared" si="1"/>
        <v>0</v>
      </c>
      <c r="AM28" s="420"/>
      <c r="AN28" s="420"/>
    </row>
    <row r="29" spans="1:40" ht="18" customHeight="1">
      <c r="A29" s="411">
        <v>19</v>
      </c>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0"/>
        <v>0</v>
      </c>
      <c r="AL29" s="419">
        <f t="shared" si="1"/>
        <v>0</v>
      </c>
      <c r="AM29" s="420"/>
      <c r="AN29" s="420"/>
    </row>
    <row r="30" spans="1:40" ht="18" customHeight="1">
      <c r="A30" s="411">
        <v>20</v>
      </c>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0"/>
        <v>0</v>
      </c>
      <c r="AL30" s="419">
        <f t="shared" si="1"/>
        <v>0</v>
      </c>
      <c r="AM30" s="420"/>
      <c r="AN30" s="420"/>
    </row>
    <row r="31" spans="1:40" ht="18" customHeight="1">
      <c r="A31" s="399" t="s">
        <v>257</v>
      </c>
      <c r="B31" s="421"/>
      <c r="C31" s="421"/>
      <c r="D31" s="421"/>
      <c r="E31" s="421"/>
      <c r="F31" s="422">
        <f>+SUM(F11:F30)</f>
        <v>0</v>
      </c>
      <c r="G31" s="422">
        <f t="shared" ref="G31:AJ31" si="2">+SUM(G11:G30)</f>
        <v>0</v>
      </c>
      <c r="H31" s="422">
        <f t="shared" si="2"/>
        <v>0</v>
      </c>
      <c r="I31" s="422">
        <f t="shared" si="2"/>
        <v>0</v>
      </c>
      <c r="J31" s="422">
        <f t="shared" si="2"/>
        <v>0</v>
      </c>
      <c r="K31" s="422">
        <f t="shared" si="2"/>
        <v>0</v>
      </c>
      <c r="L31" s="422">
        <f t="shared" si="2"/>
        <v>0</v>
      </c>
      <c r="M31" s="422">
        <f t="shared" si="2"/>
        <v>0</v>
      </c>
      <c r="N31" s="422">
        <f t="shared" si="2"/>
        <v>0</v>
      </c>
      <c r="O31" s="422">
        <f t="shared" si="2"/>
        <v>0</v>
      </c>
      <c r="P31" s="422">
        <f t="shared" si="2"/>
        <v>0</v>
      </c>
      <c r="Q31" s="422">
        <f t="shared" si="2"/>
        <v>0</v>
      </c>
      <c r="R31" s="422">
        <f t="shared" si="2"/>
        <v>0</v>
      </c>
      <c r="S31" s="422">
        <f t="shared" si="2"/>
        <v>0</v>
      </c>
      <c r="T31" s="422">
        <f t="shared" si="2"/>
        <v>0</v>
      </c>
      <c r="U31" s="422">
        <f t="shared" si="2"/>
        <v>0</v>
      </c>
      <c r="V31" s="422">
        <f t="shared" si="2"/>
        <v>0</v>
      </c>
      <c r="W31" s="422">
        <f t="shared" si="2"/>
        <v>0</v>
      </c>
      <c r="X31" s="422">
        <f t="shared" si="2"/>
        <v>0</v>
      </c>
      <c r="Y31" s="422">
        <f t="shared" si="2"/>
        <v>0</v>
      </c>
      <c r="Z31" s="422">
        <f t="shared" si="2"/>
        <v>0</v>
      </c>
      <c r="AA31" s="422">
        <f t="shared" si="2"/>
        <v>0</v>
      </c>
      <c r="AB31" s="422">
        <f t="shared" si="2"/>
        <v>0</v>
      </c>
      <c r="AC31" s="422">
        <f t="shared" si="2"/>
        <v>0</v>
      </c>
      <c r="AD31" s="422">
        <f t="shared" si="2"/>
        <v>0</v>
      </c>
      <c r="AE31" s="422">
        <f t="shared" si="2"/>
        <v>0</v>
      </c>
      <c r="AF31" s="422">
        <f t="shared" si="2"/>
        <v>0</v>
      </c>
      <c r="AG31" s="422">
        <f t="shared" si="2"/>
        <v>0</v>
      </c>
      <c r="AH31" s="417">
        <f t="shared" si="2"/>
        <v>0</v>
      </c>
      <c r="AI31" s="417">
        <f t="shared" si="2"/>
        <v>0</v>
      </c>
      <c r="AJ31" s="417">
        <f t="shared" si="2"/>
        <v>0</v>
      </c>
      <c r="AK31" s="418">
        <f t="shared" si="0"/>
        <v>0</v>
      </c>
      <c r="AL31" s="419">
        <f>IF($AK$3="４週",AK31/4,AK31/(DAY(EOMONTH($F$9,0))/7))</f>
        <v>0</v>
      </c>
      <c r="AM31" s="395"/>
      <c r="AN31" s="395"/>
    </row>
    <row r="32" spans="1:40" ht="18" customHeight="1">
      <c r="A32" s="421" t="s">
        <v>258</v>
      </c>
      <c r="B32" s="421"/>
      <c r="C32" s="421"/>
      <c r="D32" s="421"/>
      <c r="E32" s="423"/>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5"/>
      <c r="AI32" s="425"/>
      <c r="AJ32" s="425"/>
      <c r="AK32" s="422"/>
      <c r="AL32" s="426"/>
      <c r="AM32" s="395"/>
      <c r="AN32" s="395"/>
    </row>
    <row r="33" spans="1:39" ht="15" customHeight="1">
      <c r="A33" s="394"/>
      <c r="B33" s="394"/>
      <c r="C33" s="394"/>
      <c r="D33" s="394"/>
      <c r="E33" s="394"/>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394"/>
      <c r="AL33" s="394"/>
      <c r="AM33" s="378"/>
    </row>
    <row r="34" spans="1:39" ht="15" customHeight="1">
      <c r="A34" s="394"/>
      <c r="B34" s="394"/>
      <c r="C34" s="394"/>
      <c r="D34" s="394"/>
      <c r="E34" s="394"/>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394"/>
      <c r="AL34" s="394"/>
      <c r="AM34" s="378"/>
    </row>
    <row r="35" spans="1:39" ht="15" customHeight="1">
      <c r="A35" s="394"/>
      <c r="B35" s="394"/>
      <c r="C35" s="394"/>
      <c r="D35" s="394"/>
      <c r="E35" s="394"/>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94"/>
      <c r="AL35" s="394"/>
      <c r="AM35" s="378"/>
    </row>
    <row r="36" spans="1:39" ht="15" customHeight="1">
      <c r="A36" s="427" t="s">
        <v>276</v>
      </c>
      <c r="B36" s="456"/>
      <c r="C36" s="457"/>
      <c r="D36" s="457"/>
      <c r="E36" s="457"/>
      <c r="F36" s="458"/>
      <c r="G36" s="457"/>
      <c r="H36" s="454"/>
      <c r="I36" s="454"/>
      <c r="J36" s="454"/>
      <c r="K36" s="454"/>
      <c r="L36" s="454"/>
      <c r="M36" s="454"/>
      <c r="N36" s="454"/>
      <c r="O36" s="454"/>
      <c r="P36" s="454"/>
      <c r="Q36" s="454"/>
      <c r="R36" s="454">
        <v>6</v>
      </c>
      <c r="S36" s="454"/>
      <c r="T36" s="454"/>
      <c r="U36" s="454"/>
      <c r="V36" s="454"/>
      <c r="W36" s="454"/>
      <c r="X36" s="454">
        <v>7</v>
      </c>
      <c r="Y36" s="454"/>
      <c r="Z36" s="454"/>
      <c r="AA36" s="454"/>
      <c r="AB36" s="454"/>
      <c r="AC36" s="454"/>
      <c r="AD36" s="454">
        <v>8</v>
      </c>
      <c r="AE36" s="454"/>
      <c r="AF36" s="454"/>
      <c r="AG36" s="459"/>
      <c r="AH36" s="459"/>
      <c r="AI36" s="459"/>
      <c r="AJ36" s="459">
        <v>9</v>
      </c>
      <c r="AK36" s="460"/>
      <c r="AL36" s="460"/>
      <c r="AM36" s="378"/>
    </row>
    <row r="37" spans="1:39" s="427" customFormat="1" ht="15" customHeight="1">
      <c r="A37" s="427" t="s">
        <v>277</v>
      </c>
      <c r="B37" s="437"/>
      <c r="C37" s="437"/>
      <c r="D37" s="437"/>
      <c r="E37" s="437"/>
      <c r="F37" s="437"/>
      <c r="G37" s="43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row r="38" spans="1:39" s="427" customFormat="1" ht="15" customHeight="1">
      <c r="A38" s="427" t="s">
        <v>278</v>
      </c>
      <c r="B38" s="437"/>
      <c r="C38" s="437"/>
      <c r="D38" s="437"/>
      <c r="E38" s="437"/>
      <c r="F38" s="437"/>
      <c r="G38" s="43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row>
    <row r="39" spans="1:39" s="427" customFormat="1" ht="15" customHeight="1">
      <c r="A39" s="427" t="s">
        <v>279</v>
      </c>
      <c r="B39" s="437"/>
      <c r="C39" s="437"/>
      <c r="D39" s="437"/>
      <c r="E39" s="437"/>
      <c r="F39" s="437"/>
      <c r="G39" s="43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377"/>
    </row>
    <row r="40" spans="1:39" s="427" customFormat="1" ht="15" customHeight="1">
      <c r="A40" s="427" t="s">
        <v>280</v>
      </c>
      <c r="B40" s="437"/>
      <c r="C40" s="437"/>
      <c r="D40" s="437"/>
      <c r="E40" s="437"/>
      <c r="F40" s="437"/>
      <c r="G40" s="43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377"/>
    </row>
    <row r="41" spans="1:39" ht="15" customHeight="1">
      <c r="A41" s="427" t="s">
        <v>281</v>
      </c>
      <c r="B41" s="461"/>
      <c r="C41" s="427"/>
      <c r="D41" s="427"/>
      <c r="E41" s="427"/>
      <c r="F41" s="427"/>
      <c r="G41" s="427"/>
    </row>
    <row r="42" spans="1:39" ht="15" customHeight="1">
      <c r="A42" s="427" t="s">
        <v>282</v>
      </c>
      <c r="B42" s="461"/>
      <c r="C42" s="427"/>
      <c r="D42" s="427"/>
      <c r="E42" s="427"/>
      <c r="F42" s="427"/>
      <c r="G42" s="427"/>
    </row>
    <row r="43" spans="1:39" ht="15" customHeight="1">
      <c r="A43" s="427"/>
      <c r="B43" s="450" t="s">
        <v>283</v>
      </c>
      <c r="C43" s="398" t="s">
        <v>284</v>
      </c>
      <c r="D43" s="398"/>
      <c r="E43" s="398"/>
      <c r="F43" s="427"/>
      <c r="G43" s="427"/>
    </row>
    <row r="44" spans="1:39" ht="15" customHeight="1">
      <c r="A44" s="427"/>
      <c r="B44" s="462" t="s">
        <v>250</v>
      </c>
      <c r="C44" s="434" t="s">
        <v>285</v>
      </c>
      <c r="D44" s="434"/>
      <c r="E44" s="434"/>
      <c r="F44" s="427"/>
      <c r="G44" s="427"/>
    </row>
    <row r="45" spans="1:39" ht="15" customHeight="1">
      <c r="A45" s="427"/>
      <c r="B45" s="462" t="s">
        <v>252</v>
      </c>
      <c r="C45" s="434" t="s">
        <v>286</v>
      </c>
      <c r="D45" s="434"/>
      <c r="E45" s="434"/>
      <c r="F45" s="427"/>
      <c r="G45" s="427"/>
    </row>
    <row r="46" spans="1:39" ht="15" customHeight="1">
      <c r="A46" s="427"/>
      <c r="B46" s="462" t="s">
        <v>254</v>
      </c>
      <c r="C46" s="434" t="s">
        <v>287</v>
      </c>
      <c r="D46" s="434"/>
      <c r="E46" s="434"/>
      <c r="F46" s="427"/>
      <c r="G46" s="427"/>
    </row>
    <row r="47" spans="1:39" ht="15" customHeight="1">
      <c r="A47" s="427"/>
      <c r="B47" s="462" t="s">
        <v>256</v>
      </c>
      <c r="C47" s="434" t="s">
        <v>288</v>
      </c>
      <c r="D47" s="434"/>
      <c r="E47" s="434"/>
      <c r="F47" s="427"/>
      <c r="G47" s="427"/>
    </row>
    <row r="48" spans="1:39" ht="15" customHeight="1">
      <c r="A48" s="427"/>
      <c r="B48" s="427" t="s">
        <v>289</v>
      </c>
      <c r="C48" s="427"/>
      <c r="D48" s="427"/>
      <c r="E48" s="427"/>
      <c r="F48" s="427"/>
      <c r="G48" s="427"/>
    </row>
    <row r="49" spans="1:7" ht="15" customHeight="1">
      <c r="A49" s="427"/>
      <c r="B49" s="427" t="s">
        <v>290</v>
      </c>
      <c r="C49" s="427"/>
      <c r="D49" s="427"/>
      <c r="E49" s="427"/>
      <c r="F49" s="427"/>
      <c r="G49" s="427"/>
    </row>
    <row r="50" spans="1:7" ht="15" customHeight="1">
      <c r="A50" s="427"/>
      <c r="B50" s="427" t="s">
        <v>291</v>
      </c>
      <c r="C50" s="427"/>
      <c r="D50" s="427"/>
      <c r="E50" s="427"/>
      <c r="F50" s="427"/>
      <c r="G50" s="427"/>
    </row>
    <row r="51" spans="1:7" ht="15" customHeight="1">
      <c r="A51" s="427" t="s">
        <v>292</v>
      </c>
      <c r="B51" s="461"/>
      <c r="C51" s="427"/>
      <c r="D51" s="427"/>
      <c r="E51" s="427"/>
      <c r="F51" s="427"/>
      <c r="G51" s="427"/>
    </row>
    <row r="52" spans="1:7" ht="15" customHeight="1">
      <c r="A52" s="427" t="s">
        <v>293</v>
      </c>
      <c r="B52" s="461"/>
      <c r="C52" s="427"/>
      <c r="D52" s="427"/>
      <c r="E52" s="427"/>
      <c r="F52" s="427"/>
      <c r="G52" s="427"/>
    </row>
    <row r="53" spans="1:7" ht="15" customHeight="1">
      <c r="A53" s="427" t="s">
        <v>294</v>
      </c>
      <c r="B53" s="461"/>
      <c r="C53" s="427"/>
      <c r="D53" s="427"/>
      <c r="E53" s="427"/>
      <c r="F53" s="427"/>
      <c r="G53" s="427"/>
    </row>
    <row r="54" spans="1:7" ht="15" customHeight="1">
      <c r="A54" s="427" t="s">
        <v>295</v>
      </c>
      <c r="B54" s="461"/>
      <c r="C54" s="427"/>
      <c r="D54" s="427"/>
      <c r="E54" s="427"/>
      <c r="F54" s="427"/>
      <c r="G54" s="427"/>
    </row>
    <row r="55" spans="1:7" ht="15" customHeight="1">
      <c r="A55" s="427" t="s">
        <v>296</v>
      </c>
      <c r="B55" s="461"/>
      <c r="C55" s="427"/>
      <c r="D55" s="427"/>
      <c r="E55" s="427"/>
      <c r="F55" s="427"/>
      <c r="G55" s="427"/>
    </row>
    <row r="56" spans="1:7" ht="15" customHeight="1">
      <c r="A56" s="427" t="s">
        <v>297</v>
      </c>
      <c r="B56" s="461"/>
      <c r="C56" s="427"/>
      <c r="D56" s="427"/>
      <c r="E56" s="427"/>
      <c r="F56" s="427"/>
      <c r="G56" s="427"/>
    </row>
    <row r="57" spans="1:7" ht="15" customHeight="1">
      <c r="A57" s="427"/>
      <c r="B57" s="427" t="s">
        <v>298</v>
      </c>
      <c r="C57" s="427"/>
      <c r="D57" s="427"/>
      <c r="E57" s="427"/>
      <c r="F57" s="427"/>
      <c r="G57" s="427"/>
    </row>
    <row r="58" spans="1:7" ht="15" customHeight="1">
      <c r="A58" s="427"/>
      <c r="B58" s="427" t="s">
        <v>299</v>
      </c>
      <c r="C58" s="427"/>
      <c r="D58" s="427"/>
      <c r="E58" s="427"/>
      <c r="F58" s="427"/>
      <c r="G58" s="427"/>
    </row>
    <row r="59" spans="1:7" ht="15" customHeight="1">
      <c r="A59" s="427" t="s">
        <v>300</v>
      </c>
      <c r="B59" s="461"/>
      <c r="C59" s="427"/>
      <c r="D59" s="427"/>
      <c r="E59" s="427"/>
      <c r="F59" s="427"/>
      <c r="G59" s="427"/>
    </row>
    <row r="60" spans="1:7" ht="15" customHeight="1">
      <c r="A60" s="427" t="s">
        <v>301</v>
      </c>
      <c r="B60" s="461"/>
      <c r="C60" s="427"/>
      <c r="D60" s="427"/>
      <c r="E60" s="427"/>
      <c r="F60" s="427"/>
      <c r="G60" s="427"/>
    </row>
    <row r="61" spans="1:7" ht="15" customHeight="1">
      <c r="A61" s="427" t="s">
        <v>302</v>
      </c>
      <c r="B61" s="461"/>
      <c r="C61" s="427"/>
      <c r="D61" s="427"/>
      <c r="E61" s="427"/>
      <c r="F61" s="427"/>
      <c r="G61" s="427"/>
    </row>
    <row r="62" spans="1:7" ht="15" customHeight="1">
      <c r="A62" s="427" t="s">
        <v>303</v>
      </c>
      <c r="B62" s="461"/>
      <c r="C62" s="427"/>
      <c r="D62" s="427"/>
      <c r="E62" s="427"/>
      <c r="F62" s="427"/>
      <c r="G62" s="427"/>
    </row>
    <row r="63" spans="1:7" ht="15" customHeight="1">
      <c r="A63" s="427" t="s">
        <v>304</v>
      </c>
      <c r="B63" s="461"/>
      <c r="C63" s="427"/>
      <c r="D63" s="427"/>
      <c r="E63" s="427"/>
      <c r="F63" s="427"/>
      <c r="G63" s="427"/>
    </row>
    <row r="64" spans="1:7" ht="15" customHeight="1">
      <c r="A64" s="427" t="s">
        <v>305</v>
      </c>
      <c r="B64" s="461"/>
      <c r="C64" s="427"/>
      <c r="D64" s="427"/>
      <c r="E64" s="427"/>
      <c r="F64" s="427"/>
      <c r="G64" s="427"/>
    </row>
    <row r="65" spans="1:7" ht="15" customHeight="1">
      <c r="A65" s="427" t="s">
        <v>306</v>
      </c>
      <c r="B65" s="461"/>
      <c r="C65" s="427"/>
      <c r="D65" s="427"/>
      <c r="E65" s="427"/>
      <c r="F65" s="427"/>
      <c r="G65" s="427"/>
    </row>
    <row r="66" spans="1:7" ht="15" customHeight="1">
      <c r="A66" s="427" t="s">
        <v>307</v>
      </c>
      <c r="B66" s="461"/>
      <c r="C66" s="427"/>
      <c r="D66" s="427"/>
      <c r="E66" s="427"/>
      <c r="F66" s="427"/>
      <c r="G66" s="427"/>
    </row>
  </sheetData>
  <mergeCells count="52">
    <mergeCell ref="C43:E43"/>
    <mergeCell ref="C44:E44"/>
    <mergeCell ref="C45:E45"/>
    <mergeCell ref="C46:E46"/>
    <mergeCell ref="C47:E4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5">
    <dataValidation type="list" allowBlank="1" showInputMessage="1" showErrorMessage="1" sqref="C11:C30" xr:uid="{719B9C34-5A9B-4964-8FA6-3378DD698C99}">
      <formula1>"A,B,C,D"</formula1>
    </dataValidation>
    <dataValidation type="list" allowBlank="1" showInputMessage="1" showErrorMessage="1" sqref="AK4:AN4" xr:uid="{FABBBBA9-A383-41C8-A6B7-702282BF8614}">
      <formula1>"予定,実績"</formula1>
    </dataValidation>
    <dataValidation type="list" allowBlank="1" showInputMessage="1" showErrorMessage="1" sqref="AK3:AN3" xr:uid="{7EC98DF5-2D14-464C-A021-937D3CFC30EA}">
      <formula1>"４週,歴月"</formula1>
    </dataValidation>
    <dataValidation type="list" allowBlank="1" showInputMessage="1" sqref="B12:B30" xr:uid="{099EC339-94EE-4D41-975A-9BCCB430DC96}">
      <formula1>INDIRECT($AK$1)</formula1>
    </dataValidation>
    <dataValidation allowBlank="1" showInputMessage="1" sqref="B11" xr:uid="{9010B533-53C5-45B6-A24C-713558666373}"/>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ED155-2E33-4C97-8D31-B629C136E244}">
  <dimension ref="A1:AQ82"/>
  <sheetViews>
    <sheetView showGridLines="0" view="pageBreakPreview" zoomScaleNormal="100" zoomScaleSheetLayoutView="100" workbookViewId="0">
      <selection activeCell="AO1" sqref="AO1"/>
    </sheetView>
  </sheetViews>
  <sheetFormatPr defaultColWidth="9" defaultRowHeight="21" customHeight="1"/>
  <cols>
    <col min="1" max="1" width="2.81640625" style="382" customWidth="1"/>
    <col min="2" max="2" width="15.36328125" style="375" customWidth="1"/>
    <col min="3" max="3" width="7.1796875" style="382" customWidth="1"/>
    <col min="4" max="5" width="8.26953125" style="382" customWidth="1"/>
    <col min="6" max="36" width="2.81640625" style="382" customWidth="1"/>
    <col min="37" max="37" width="7.1796875" style="382" customWidth="1"/>
    <col min="38" max="39" width="8.26953125" style="382" customWidth="1"/>
    <col min="40" max="40" width="6.08984375" style="382" customWidth="1"/>
    <col min="41" max="16384" width="9" style="382"/>
  </cols>
  <sheetData>
    <row r="1" spans="1:41" ht="20.149999999999999"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t="s">
        <v>321</v>
      </c>
      <c r="AL1" s="381"/>
      <c r="AM1" s="381"/>
      <c r="AN1" s="381"/>
    </row>
    <row r="2" spans="1:41" ht="18" customHeight="1">
      <c r="A2" s="378"/>
      <c r="B2" s="383"/>
      <c r="C2" s="383"/>
      <c r="D2" s="383"/>
      <c r="E2" s="383"/>
      <c r="F2" s="383"/>
      <c r="G2" s="383"/>
      <c r="H2" s="383"/>
      <c r="I2" s="383"/>
      <c r="J2" s="383"/>
      <c r="K2" s="383"/>
      <c r="L2" s="383"/>
      <c r="M2" s="384">
        <v>2026</v>
      </c>
      <c r="N2" s="384"/>
      <c r="O2" s="384"/>
      <c r="P2" s="384"/>
      <c r="Q2" s="385" t="s">
        <v>222</v>
      </c>
      <c r="R2" s="385"/>
      <c r="S2" s="384">
        <v>4</v>
      </c>
      <c r="T2" s="384"/>
      <c r="U2" s="385" t="s">
        <v>223</v>
      </c>
      <c r="V2" s="385"/>
      <c r="W2" s="383"/>
      <c r="X2" s="383"/>
      <c r="Y2" s="383"/>
      <c r="Z2" s="378"/>
      <c r="AA2" s="378"/>
      <c r="AC2" s="380"/>
      <c r="AD2" s="383"/>
      <c r="AE2" s="383"/>
      <c r="AF2" s="383"/>
      <c r="AG2" s="383"/>
      <c r="AH2" s="383"/>
      <c r="AI2" s="380" t="s">
        <v>224</v>
      </c>
      <c r="AJ2" s="380"/>
      <c r="AK2" s="386"/>
      <c r="AL2" s="386"/>
      <c r="AM2" s="386"/>
      <c r="AN2" s="386"/>
    </row>
    <row r="3" spans="1:41"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t="s">
        <v>226</v>
      </c>
      <c r="AL3" s="390"/>
      <c r="AM3" s="390"/>
      <c r="AN3" s="390"/>
      <c r="AO3" s="391" t="s">
        <v>227</v>
      </c>
    </row>
    <row r="4" spans="1:41"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t="s">
        <v>229</v>
      </c>
      <c r="AL4" s="390"/>
      <c r="AM4" s="390"/>
      <c r="AN4" s="390"/>
      <c r="AO4" s="391" t="s">
        <v>230</v>
      </c>
    </row>
    <row r="5" spans="1:41" ht="18" customHeight="1">
      <c r="A5" s="387"/>
      <c r="B5" s="387"/>
      <c r="C5" s="387"/>
      <c r="D5" s="387"/>
      <c r="E5" s="387"/>
      <c r="F5" s="387"/>
      <c r="G5" s="387"/>
      <c r="H5" s="387"/>
      <c r="I5" s="387"/>
      <c r="J5" s="387"/>
      <c r="K5" s="387"/>
      <c r="L5" s="387"/>
      <c r="M5" s="387"/>
      <c r="N5" s="387"/>
      <c r="O5" s="387"/>
      <c r="P5" s="387"/>
      <c r="Q5" s="387"/>
      <c r="R5" s="387"/>
      <c r="S5" s="387"/>
      <c r="U5" s="387"/>
      <c r="V5" s="387"/>
      <c r="W5" s="387"/>
      <c r="Y5" s="388"/>
      <c r="Z5" s="388"/>
      <c r="AA5" s="388"/>
      <c r="AB5" s="378"/>
      <c r="AC5" s="388"/>
      <c r="AD5" s="388"/>
      <c r="AE5" s="388"/>
      <c r="AF5" s="388"/>
      <c r="AG5" s="389" t="s">
        <v>231</v>
      </c>
      <c r="AH5" s="392">
        <v>40</v>
      </c>
      <c r="AI5" s="392"/>
      <c r="AJ5" s="392"/>
      <c r="AK5" s="388" t="s">
        <v>232</v>
      </c>
      <c r="AL5" s="393"/>
      <c r="AM5" s="388" t="s">
        <v>233</v>
      </c>
      <c r="AN5" s="378"/>
    </row>
    <row r="6" spans="1:41" ht="10" customHeight="1">
      <c r="A6" s="378"/>
      <c r="B6" s="394"/>
      <c r="C6" s="394"/>
      <c r="D6" s="394"/>
      <c r="E6" s="394"/>
      <c r="F6" s="394"/>
      <c r="G6" s="394"/>
      <c r="H6" s="394"/>
      <c r="I6" s="394"/>
      <c r="J6" s="394"/>
      <c r="K6" s="394"/>
      <c r="L6" s="394"/>
      <c r="M6" s="394"/>
      <c r="N6" s="394"/>
      <c r="O6" s="394"/>
      <c r="P6" s="394"/>
      <c r="Q6" s="394"/>
      <c r="R6" s="394"/>
      <c r="S6" s="394"/>
      <c r="T6" s="394"/>
      <c r="U6" s="394"/>
      <c r="V6" s="394"/>
      <c r="W6" s="394"/>
      <c r="X6" s="383"/>
      <c r="Y6" s="383"/>
      <c r="Z6" s="383"/>
      <c r="AA6" s="383"/>
      <c r="AB6" s="383"/>
      <c r="AC6" s="383"/>
      <c r="AD6" s="383"/>
      <c r="AE6" s="383"/>
      <c r="AF6" s="383"/>
      <c r="AG6" s="383"/>
      <c r="AH6" s="383"/>
      <c r="AI6" s="383"/>
      <c r="AJ6" s="383"/>
      <c r="AK6" s="383"/>
      <c r="AL6" s="383"/>
      <c r="AM6" s="378"/>
      <c r="AN6" s="378"/>
    </row>
    <row r="7" spans="1:41" ht="15" customHeight="1">
      <c r="A7" s="395" t="s">
        <v>234</v>
      </c>
      <c r="B7" s="396" t="s">
        <v>235</v>
      </c>
      <c r="C7" s="397" t="s">
        <v>236</v>
      </c>
      <c r="D7" s="398" t="s">
        <v>237</v>
      </c>
      <c r="E7" s="399" t="s">
        <v>238</v>
      </c>
      <c r="F7" s="400" t="s">
        <v>239</v>
      </c>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1" t="s">
        <v>240</v>
      </c>
      <c r="AL7" s="402" t="s">
        <v>241</v>
      </c>
      <c r="AM7" s="403" t="s">
        <v>242</v>
      </c>
      <c r="AN7" s="403"/>
    </row>
    <row r="8" spans="1:41" ht="15" customHeight="1">
      <c r="A8" s="395"/>
      <c r="B8" s="404"/>
      <c r="C8" s="405"/>
      <c r="D8" s="398"/>
      <c r="E8" s="399"/>
      <c r="F8" s="398" t="s">
        <v>243</v>
      </c>
      <c r="G8" s="398"/>
      <c r="H8" s="398"/>
      <c r="I8" s="398"/>
      <c r="J8" s="398"/>
      <c r="K8" s="398"/>
      <c r="L8" s="398"/>
      <c r="M8" s="398" t="s">
        <v>244</v>
      </c>
      <c r="N8" s="398"/>
      <c r="O8" s="398"/>
      <c r="P8" s="398"/>
      <c r="Q8" s="398"/>
      <c r="R8" s="398"/>
      <c r="S8" s="398"/>
      <c r="T8" s="398" t="s">
        <v>245</v>
      </c>
      <c r="U8" s="398"/>
      <c r="V8" s="398"/>
      <c r="W8" s="398"/>
      <c r="X8" s="398"/>
      <c r="Y8" s="398"/>
      <c r="Z8" s="398"/>
      <c r="AA8" s="398" t="s">
        <v>246</v>
      </c>
      <c r="AB8" s="398"/>
      <c r="AC8" s="398"/>
      <c r="AD8" s="398"/>
      <c r="AE8" s="398"/>
      <c r="AF8" s="398"/>
      <c r="AG8" s="398"/>
      <c r="AH8" s="398" t="s">
        <v>247</v>
      </c>
      <c r="AI8" s="398"/>
      <c r="AJ8" s="398"/>
      <c r="AK8" s="401"/>
      <c r="AL8" s="402"/>
      <c r="AM8" s="403"/>
      <c r="AN8" s="403"/>
    </row>
    <row r="9" spans="1:41" ht="15" customHeight="1">
      <c r="A9" s="395"/>
      <c r="B9" s="406" t="s">
        <v>248</v>
      </c>
      <c r="C9" s="405"/>
      <c r="D9" s="398"/>
      <c r="E9" s="399"/>
      <c r="F9" s="407">
        <f>DATE($M$2,$S$2,1)</f>
        <v>46113</v>
      </c>
      <c r="G9" s="407">
        <f>DATE($M$2,$S$2,2)</f>
        <v>46114</v>
      </c>
      <c r="H9" s="407">
        <f>DATE($M$2,$S$2,3)</f>
        <v>46115</v>
      </c>
      <c r="I9" s="407">
        <f>DATE($M$2,$S$2,4)</f>
        <v>46116</v>
      </c>
      <c r="J9" s="407">
        <f>DATE($M$2,$S$2,5)</f>
        <v>46117</v>
      </c>
      <c r="K9" s="407">
        <f>DATE($M$2,$S$2,6)</f>
        <v>46118</v>
      </c>
      <c r="L9" s="407">
        <f>DATE($M$2,$S$2,7)</f>
        <v>46119</v>
      </c>
      <c r="M9" s="407">
        <f>DATE($M$2,$S$2,8)</f>
        <v>46120</v>
      </c>
      <c r="N9" s="407">
        <f>DATE($M$2,$S$2,9)</f>
        <v>46121</v>
      </c>
      <c r="O9" s="407">
        <f>DATE($M$2,$S$2,10)</f>
        <v>46122</v>
      </c>
      <c r="P9" s="407">
        <f>DATE($M$2,$S$2,11)</f>
        <v>46123</v>
      </c>
      <c r="Q9" s="407">
        <f>DATE($M$2,$S$2,12)</f>
        <v>46124</v>
      </c>
      <c r="R9" s="407">
        <f>DATE($M$2,$S$2,13)</f>
        <v>46125</v>
      </c>
      <c r="S9" s="407">
        <f>DATE($M$2,$S$2,14)</f>
        <v>46126</v>
      </c>
      <c r="T9" s="407">
        <f>DATE($M$2,$S$2,15)</f>
        <v>46127</v>
      </c>
      <c r="U9" s="407">
        <f>DATE($M$2,$S$2,16)</f>
        <v>46128</v>
      </c>
      <c r="V9" s="407">
        <f>DATE($M$2,$S$2,17)</f>
        <v>46129</v>
      </c>
      <c r="W9" s="407">
        <f>DATE($M$2,$S$2,18)</f>
        <v>46130</v>
      </c>
      <c r="X9" s="407">
        <f>DATE($M$2,$S$2,19)</f>
        <v>46131</v>
      </c>
      <c r="Y9" s="407">
        <f>DATE($M$2,$S$2,20)</f>
        <v>46132</v>
      </c>
      <c r="Z9" s="407">
        <f>DATE($M$2,$S$2,21)</f>
        <v>46133</v>
      </c>
      <c r="AA9" s="407">
        <f>DATE($M$2,$S$2,22)</f>
        <v>46134</v>
      </c>
      <c r="AB9" s="407">
        <f>DATE($M$2,$S$2,23)</f>
        <v>46135</v>
      </c>
      <c r="AC9" s="407">
        <f>DATE($M$2,$S$2,24)</f>
        <v>46136</v>
      </c>
      <c r="AD9" s="407">
        <f>DATE($M$2,$S$2,25)</f>
        <v>46137</v>
      </c>
      <c r="AE9" s="407">
        <f>DATE($M$2,$S$2,26)</f>
        <v>46138</v>
      </c>
      <c r="AF9" s="407">
        <f>DATE($M$2,$S$2,27)</f>
        <v>46139</v>
      </c>
      <c r="AG9" s="407">
        <f>DATE($M$2,$S$2,28)</f>
        <v>46140</v>
      </c>
      <c r="AH9" s="407">
        <f>IF(DAY(EOMONTH(F9,0))&lt;29,"",DATE($M$2,$S$2,29))</f>
        <v>46141</v>
      </c>
      <c r="AI9" s="407">
        <f>IF(DAY(EOMONTH(F9,0))&lt;30,"",DATE($M$2,$S$2,30))</f>
        <v>46142</v>
      </c>
      <c r="AJ9" s="407" t="str">
        <f>IF(DAY(EOMONTH(F9,0))&lt;31,"",DATE($M$2,$S$2,31))</f>
        <v/>
      </c>
      <c r="AK9" s="401"/>
      <c r="AL9" s="402"/>
      <c r="AM9" s="403"/>
      <c r="AN9" s="403"/>
    </row>
    <row r="10" spans="1:41" ht="15" customHeight="1">
      <c r="A10" s="395"/>
      <c r="B10" s="408"/>
      <c r="C10" s="409"/>
      <c r="D10" s="398"/>
      <c r="E10" s="399"/>
      <c r="F10" s="410">
        <f>DATE($M$2,$S$2,1)</f>
        <v>46113</v>
      </c>
      <c r="G10" s="410">
        <f>DATE($M$2,$S$2,2)</f>
        <v>46114</v>
      </c>
      <c r="H10" s="410">
        <f>DATE($M$2,$S$2,3)</f>
        <v>46115</v>
      </c>
      <c r="I10" s="410">
        <f>DATE($M$2,$S$2,4)</f>
        <v>46116</v>
      </c>
      <c r="J10" s="410">
        <f>DATE($M$2,$S$2,5)</f>
        <v>46117</v>
      </c>
      <c r="K10" s="410">
        <f>DATE($M$2,$S$2,6)</f>
        <v>46118</v>
      </c>
      <c r="L10" s="410">
        <f>DATE($M$2,$S$2,7)</f>
        <v>46119</v>
      </c>
      <c r="M10" s="410">
        <f>DATE($M$2,$S$2,8)</f>
        <v>46120</v>
      </c>
      <c r="N10" s="410">
        <f>DATE($M$2,$S$2,9)</f>
        <v>46121</v>
      </c>
      <c r="O10" s="410">
        <f>DATE($M$2,$S$2,10)</f>
        <v>46122</v>
      </c>
      <c r="P10" s="410">
        <f>DATE($M$2,$S$2,11)</f>
        <v>46123</v>
      </c>
      <c r="Q10" s="410">
        <f>DATE($M$2,$S$2,12)</f>
        <v>46124</v>
      </c>
      <c r="R10" s="410">
        <f>DATE($M$2,$S$2,13)</f>
        <v>46125</v>
      </c>
      <c r="S10" s="410">
        <f>DATE($M$2,$S$2,14)</f>
        <v>46126</v>
      </c>
      <c r="T10" s="410">
        <f>DATE($M$2,$S$2,15)</f>
        <v>46127</v>
      </c>
      <c r="U10" s="410">
        <f>DATE($M$2,$S$2,16)</f>
        <v>46128</v>
      </c>
      <c r="V10" s="410">
        <f>DATE($M$2,$S$2,17)</f>
        <v>46129</v>
      </c>
      <c r="W10" s="410">
        <f>DATE($M$2,$S$2,18)</f>
        <v>46130</v>
      </c>
      <c r="X10" s="410">
        <f>DATE($M$2,$S$2,19)</f>
        <v>46131</v>
      </c>
      <c r="Y10" s="410">
        <f>DATE($M$2,$S$2,20)</f>
        <v>46132</v>
      </c>
      <c r="Z10" s="410">
        <f>DATE($M$2,$S$2,21)</f>
        <v>46133</v>
      </c>
      <c r="AA10" s="410">
        <f>DATE($M$2,$S$2,22)</f>
        <v>46134</v>
      </c>
      <c r="AB10" s="410">
        <f>DATE($M$2,$S$2,23)</f>
        <v>46135</v>
      </c>
      <c r="AC10" s="410">
        <f>DATE($M$2,$S$2,24)</f>
        <v>46136</v>
      </c>
      <c r="AD10" s="410">
        <f>DATE($M$2,$S$2,25)</f>
        <v>46137</v>
      </c>
      <c r="AE10" s="410">
        <f>DATE($M$2,$S$2,26)</f>
        <v>46138</v>
      </c>
      <c r="AF10" s="410">
        <f>DATE($M$2,$S$2,27)</f>
        <v>46139</v>
      </c>
      <c r="AG10" s="410">
        <f>DATE($M$2,$S$2,28)</f>
        <v>46140</v>
      </c>
      <c r="AH10" s="410">
        <f>IF(DAY(EOMONTH(F10,0))&lt;29,"",DATE($M$2,$S$2,29))</f>
        <v>46141</v>
      </c>
      <c r="AI10" s="410">
        <f>IF(DAY(EOMONTH(F10,0))&lt;30,"",DATE($M$2,$S$2,30))</f>
        <v>46142</v>
      </c>
      <c r="AJ10" s="410" t="str">
        <f>IF(DAY(EOMONTH(F10,0))&lt;31,"",DATE($M$2,$S$2,31))</f>
        <v/>
      </c>
      <c r="AK10" s="401"/>
      <c r="AL10" s="402"/>
      <c r="AM10" s="403"/>
      <c r="AN10" s="403"/>
    </row>
    <row r="11" spans="1:41" ht="18" customHeight="1">
      <c r="A11" s="411">
        <v>1</v>
      </c>
      <c r="B11" s="412" t="s">
        <v>249</v>
      </c>
      <c r="C11" s="413" t="s">
        <v>250</v>
      </c>
      <c r="D11" s="414"/>
      <c r="E11" s="415" t="s">
        <v>250</v>
      </c>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7"/>
      <c r="AI11" s="417"/>
      <c r="AJ11" s="417"/>
      <c r="AK11" s="418">
        <f>+SUM(F11:AJ11)</f>
        <v>0</v>
      </c>
      <c r="AL11" s="419">
        <f>IF($AK$3="４週",AK11/4,AK11/(DAY(EOMONTH($F$9,0))/7))</f>
        <v>0</v>
      </c>
      <c r="AM11" s="420"/>
      <c r="AN11" s="420"/>
    </row>
    <row r="12" spans="1:41" ht="18" customHeight="1">
      <c r="A12" s="411">
        <v>2</v>
      </c>
      <c r="B12" s="412" t="s">
        <v>251</v>
      </c>
      <c r="C12" s="413" t="s">
        <v>252</v>
      </c>
      <c r="D12" s="414"/>
      <c r="E12" s="415" t="s">
        <v>252</v>
      </c>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 t="shared" ref="AK12:AK31" si="0">+SUM(F12:AJ12)</f>
        <v>0</v>
      </c>
      <c r="AL12" s="419">
        <f t="shared" ref="AL12:AL30" si="1">IF($AK$3="４週",AK12/4,AK12/(DAY(EOMONTH($F$9,0))/7))</f>
        <v>0</v>
      </c>
      <c r="AM12" s="420"/>
      <c r="AN12" s="420"/>
    </row>
    <row r="13" spans="1:41" ht="18" customHeight="1">
      <c r="A13" s="411">
        <v>3</v>
      </c>
      <c r="B13" s="412" t="s">
        <v>251</v>
      </c>
      <c r="C13" s="413" t="s">
        <v>254</v>
      </c>
      <c r="D13" s="414"/>
      <c r="E13" s="415" t="s">
        <v>254</v>
      </c>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si="0"/>
        <v>0</v>
      </c>
      <c r="AL13" s="419">
        <f t="shared" si="1"/>
        <v>0</v>
      </c>
      <c r="AM13" s="420"/>
      <c r="AN13" s="420"/>
    </row>
    <row r="14" spans="1:41" ht="18" customHeight="1">
      <c r="A14" s="411">
        <v>4</v>
      </c>
      <c r="B14" s="412" t="s">
        <v>255</v>
      </c>
      <c r="C14" s="413" t="s">
        <v>256</v>
      </c>
      <c r="D14" s="414"/>
      <c r="E14" s="415" t="s">
        <v>256</v>
      </c>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0"/>
        <v>0</v>
      </c>
      <c r="AL14" s="419">
        <f t="shared" si="1"/>
        <v>0</v>
      </c>
      <c r="AM14" s="420"/>
      <c r="AN14" s="420"/>
    </row>
    <row r="15" spans="1:41" ht="18" customHeight="1">
      <c r="A15" s="411">
        <v>5</v>
      </c>
      <c r="B15" s="412" t="s">
        <v>322</v>
      </c>
      <c r="C15" s="413" t="s">
        <v>252</v>
      </c>
      <c r="D15" s="414"/>
      <c r="E15" s="415"/>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0"/>
        <v>0</v>
      </c>
      <c r="AL15" s="419">
        <f t="shared" si="1"/>
        <v>0</v>
      </c>
      <c r="AM15" s="420"/>
      <c r="AN15" s="420"/>
    </row>
    <row r="16" spans="1:41" ht="18" customHeight="1">
      <c r="A16" s="411">
        <v>6</v>
      </c>
      <c r="B16" s="412"/>
      <c r="C16" s="413"/>
      <c r="D16" s="414"/>
      <c r="E16" s="415"/>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0"/>
        <v>0</v>
      </c>
      <c r="AL16" s="419">
        <f t="shared" si="1"/>
        <v>0</v>
      </c>
      <c r="AM16" s="420"/>
      <c r="AN16" s="420"/>
    </row>
    <row r="17" spans="1:40" ht="18" customHeight="1">
      <c r="A17" s="411">
        <v>7</v>
      </c>
      <c r="B17" s="412"/>
      <c r="C17" s="413"/>
      <c r="D17" s="414"/>
      <c r="E17" s="415"/>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0"/>
        <v>0</v>
      </c>
      <c r="AL17" s="419">
        <f t="shared" si="1"/>
        <v>0</v>
      </c>
      <c r="AM17" s="420"/>
      <c r="AN17" s="420"/>
    </row>
    <row r="18" spans="1:40" ht="18" customHeight="1">
      <c r="A18" s="411">
        <v>8</v>
      </c>
      <c r="B18" s="412"/>
      <c r="C18" s="413"/>
      <c r="D18" s="414"/>
      <c r="E18" s="415"/>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0"/>
        <v>0</v>
      </c>
      <c r="AL18" s="419">
        <f t="shared" si="1"/>
        <v>0</v>
      </c>
      <c r="AM18" s="420"/>
      <c r="AN18" s="420"/>
    </row>
    <row r="19" spans="1:40" ht="18" customHeight="1">
      <c r="A19" s="411">
        <v>9</v>
      </c>
      <c r="B19" s="412"/>
      <c r="C19" s="413"/>
      <c r="D19" s="414"/>
      <c r="E19" s="415"/>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0"/>
        <v>0</v>
      </c>
      <c r="AL19" s="419">
        <f t="shared" si="1"/>
        <v>0</v>
      </c>
      <c r="AM19" s="420"/>
      <c r="AN19" s="420"/>
    </row>
    <row r="20" spans="1:40" ht="18" customHeight="1">
      <c r="A20" s="411">
        <v>10</v>
      </c>
      <c r="B20" s="412"/>
      <c r="C20" s="413"/>
      <c r="D20" s="414"/>
      <c r="E20" s="415"/>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0"/>
        <v>0</v>
      </c>
      <c r="AL20" s="419">
        <f t="shared" si="1"/>
        <v>0</v>
      </c>
      <c r="AM20" s="420"/>
      <c r="AN20" s="420"/>
    </row>
    <row r="21" spans="1:40" ht="18" customHeight="1">
      <c r="A21" s="411">
        <v>11</v>
      </c>
      <c r="B21" s="412"/>
      <c r="C21" s="413"/>
      <c r="D21" s="414"/>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0"/>
        <v>0</v>
      </c>
      <c r="AL21" s="419">
        <f t="shared" si="1"/>
        <v>0</v>
      </c>
      <c r="AM21" s="420"/>
      <c r="AN21" s="420"/>
    </row>
    <row r="22" spans="1:40" ht="18" customHeight="1">
      <c r="A22" s="411">
        <v>12</v>
      </c>
      <c r="B22" s="412"/>
      <c r="C22" s="413"/>
      <c r="D22" s="414"/>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0"/>
        <v>0</v>
      </c>
      <c r="AL22" s="419">
        <f t="shared" si="1"/>
        <v>0</v>
      </c>
      <c r="AM22" s="420"/>
      <c r="AN22" s="420"/>
    </row>
    <row r="23" spans="1:40" ht="18" customHeight="1">
      <c r="A23" s="411">
        <v>13</v>
      </c>
      <c r="B23" s="412"/>
      <c r="C23" s="413"/>
      <c r="D23" s="414"/>
      <c r="E23" s="415"/>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0"/>
        <v>0</v>
      </c>
      <c r="AL23" s="419">
        <f t="shared" si="1"/>
        <v>0</v>
      </c>
      <c r="AM23" s="420"/>
      <c r="AN23" s="420"/>
    </row>
    <row r="24" spans="1:40" ht="18" customHeight="1">
      <c r="A24" s="411">
        <v>14</v>
      </c>
      <c r="B24" s="412"/>
      <c r="C24" s="413"/>
      <c r="D24" s="414"/>
      <c r="E24" s="415"/>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0"/>
        <v>0</v>
      </c>
      <c r="AL24" s="419">
        <f t="shared" si="1"/>
        <v>0</v>
      </c>
      <c r="AM24" s="420"/>
      <c r="AN24" s="420"/>
    </row>
    <row r="25" spans="1:40" ht="18" customHeight="1">
      <c r="A25" s="411">
        <v>15</v>
      </c>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0"/>
        <v>0</v>
      </c>
      <c r="AL25" s="419">
        <f t="shared" si="1"/>
        <v>0</v>
      </c>
      <c r="AM25" s="420"/>
      <c r="AN25" s="420"/>
    </row>
    <row r="26" spans="1:40" ht="18" customHeight="1">
      <c r="A26" s="411">
        <v>16</v>
      </c>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0"/>
        <v>0</v>
      </c>
      <c r="AL26" s="419">
        <f t="shared" si="1"/>
        <v>0</v>
      </c>
      <c r="AM26" s="420"/>
      <c r="AN26" s="420"/>
    </row>
    <row r="27" spans="1:40" ht="18" customHeight="1">
      <c r="A27" s="411">
        <v>17</v>
      </c>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0"/>
        <v>0</v>
      </c>
      <c r="AL27" s="419">
        <f t="shared" si="1"/>
        <v>0</v>
      </c>
      <c r="AM27" s="420"/>
      <c r="AN27" s="420"/>
    </row>
    <row r="28" spans="1:40" ht="18" customHeight="1">
      <c r="A28" s="411">
        <v>18</v>
      </c>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0"/>
        <v>0</v>
      </c>
      <c r="AL28" s="419">
        <f t="shared" si="1"/>
        <v>0</v>
      </c>
      <c r="AM28" s="420"/>
      <c r="AN28" s="420"/>
    </row>
    <row r="29" spans="1:40" ht="18" customHeight="1">
      <c r="A29" s="411">
        <v>19</v>
      </c>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0"/>
        <v>0</v>
      </c>
      <c r="AL29" s="419">
        <f t="shared" si="1"/>
        <v>0</v>
      </c>
      <c r="AM29" s="420"/>
      <c r="AN29" s="420"/>
    </row>
    <row r="30" spans="1:40" ht="18" customHeight="1">
      <c r="A30" s="411">
        <v>20</v>
      </c>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0"/>
        <v>0</v>
      </c>
      <c r="AL30" s="419">
        <f t="shared" si="1"/>
        <v>0</v>
      </c>
      <c r="AM30" s="420"/>
      <c r="AN30" s="420"/>
    </row>
    <row r="31" spans="1:40" ht="18" customHeight="1">
      <c r="A31" s="399" t="s">
        <v>257</v>
      </c>
      <c r="B31" s="421"/>
      <c r="C31" s="421"/>
      <c r="D31" s="421"/>
      <c r="E31" s="421"/>
      <c r="F31" s="422">
        <f>+SUM(F11:F30)</f>
        <v>0</v>
      </c>
      <c r="G31" s="422">
        <f t="shared" ref="G31:AJ31" si="2">+SUM(G11:G30)</f>
        <v>0</v>
      </c>
      <c r="H31" s="422">
        <f t="shared" si="2"/>
        <v>0</v>
      </c>
      <c r="I31" s="422">
        <f t="shared" si="2"/>
        <v>0</v>
      </c>
      <c r="J31" s="422">
        <f t="shared" si="2"/>
        <v>0</v>
      </c>
      <c r="K31" s="422">
        <f t="shared" si="2"/>
        <v>0</v>
      </c>
      <c r="L31" s="422">
        <f t="shared" si="2"/>
        <v>0</v>
      </c>
      <c r="M31" s="422">
        <f t="shared" si="2"/>
        <v>0</v>
      </c>
      <c r="N31" s="422">
        <f t="shared" si="2"/>
        <v>0</v>
      </c>
      <c r="O31" s="422">
        <f t="shared" si="2"/>
        <v>0</v>
      </c>
      <c r="P31" s="422">
        <f t="shared" si="2"/>
        <v>0</v>
      </c>
      <c r="Q31" s="422">
        <f t="shared" si="2"/>
        <v>0</v>
      </c>
      <c r="R31" s="422">
        <f t="shared" si="2"/>
        <v>0</v>
      </c>
      <c r="S31" s="422">
        <f t="shared" si="2"/>
        <v>0</v>
      </c>
      <c r="T31" s="422">
        <f t="shared" si="2"/>
        <v>0</v>
      </c>
      <c r="U31" s="422">
        <f t="shared" si="2"/>
        <v>0</v>
      </c>
      <c r="V31" s="422">
        <f t="shared" si="2"/>
        <v>0</v>
      </c>
      <c r="W31" s="422">
        <f t="shared" si="2"/>
        <v>0</v>
      </c>
      <c r="X31" s="422">
        <f t="shared" si="2"/>
        <v>0</v>
      </c>
      <c r="Y31" s="422">
        <f t="shared" si="2"/>
        <v>0</v>
      </c>
      <c r="Z31" s="422">
        <f t="shared" si="2"/>
        <v>0</v>
      </c>
      <c r="AA31" s="422">
        <f t="shared" si="2"/>
        <v>0</v>
      </c>
      <c r="AB31" s="422">
        <f t="shared" si="2"/>
        <v>0</v>
      </c>
      <c r="AC31" s="422">
        <f t="shared" si="2"/>
        <v>0</v>
      </c>
      <c r="AD31" s="422">
        <f t="shared" si="2"/>
        <v>0</v>
      </c>
      <c r="AE31" s="422">
        <f t="shared" si="2"/>
        <v>0</v>
      </c>
      <c r="AF31" s="422">
        <f t="shared" si="2"/>
        <v>0</v>
      </c>
      <c r="AG31" s="422">
        <f t="shared" si="2"/>
        <v>0</v>
      </c>
      <c r="AH31" s="417">
        <f t="shared" si="2"/>
        <v>0</v>
      </c>
      <c r="AI31" s="417">
        <f t="shared" si="2"/>
        <v>0</v>
      </c>
      <c r="AJ31" s="417">
        <f t="shared" si="2"/>
        <v>0</v>
      </c>
      <c r="AK31" s="418">
        <f t="shared" si="0"/>
        <v>0</v>
      </c>
      <c r="AL31" s="419">
        <f>IF($AK$3="４週",AK31/4,AK31/(DAY(EOMONTH($F$9,0))/7))</f>
        <v>0</v>
      </c>
      <c r="AM31" s="395"/>
      <c r="AN31" s="395"/>
    </row>
    <row r="32" spans="1:40" ht="18" customHeight="1">
      <c r="A32" s="421" t="s">
        <v>258</v>
      </c>
      <c r="B32" s="421"/>
      <c r="C32" s="421"/>
      <c r="D32" s="421"/>
      <c r="E32" s="423"/>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5"/>
      <c r="AI32" s="425"/>
      <c r="AJ32" s="425"/>
      <c r="AK32" s="422"/>
      <c r="AL32" s="426"/>
      <c r="AM32" s="395"/>
      <c r="AN32" s="395"/>
    </row>
    <row r="33" spans="1:43" ht="15" customHeight="1">
      <c r="A33" s="394"/>
      <c r="B33" s="394"/>
      <c r="C33" s="394"/>
      <c r="D33" s="394"/>
      <c r="E33" s="394"/>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394"/>
      <c r="AL33" s="394"/>
      <c r="AM33" s="378"/>
    </row>
    <row r="34" spans="1:43" ht="15" customHeight="1">
      <c r="A34" s="394"/>
      <c r="B34" s="394"/>
      <c r="C34" s="394"/>
      <c r="D34" s="394"/>
      <c r="E34" s="394"/>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394"/>
      <c r="AL34" s="394"/>
      <c r="AM34" s="378"/>
    </row>
    <row r="35" spans="1:43" ht="15" customHeight="1">
      <c r="A35" s="394"/>
      <c r="B35" s="394"/>
      <c r="C35" s="394"/>
      <c r="D35" s="394"/>
      <c r="E35" s="394"/>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94"/>
      <c r="AL35" s="394"/>
      <c r="AM35" s="378"/>
    </row>
    <row r="36" spans="1:43" ht="21" customHeight="1">
      <c r="A36" s="377" t="s">
        <v>259</v>
      </c>
      <c r="B36" s="394"/>
      <c r="C36" s="394"/>
      <c r="D36" s="394"/>
      <c r="E36" s="394"/>
      <c r="F36" s="394"/>
      <c r="G36" s="427"/>
      <c r="H36" s="427"/>
      <c r="I36" s="427"/>
      <c r="J36" s="427"/>
      <c r="K36" s="427"/>
      <c r="L36" s="427"/>
      <c r="M36" s="427"/>
      <c r="N36" s="427"/>
      <c r="O36" s="427"/>
      <c r="AM36" s="394"/>
      <c r="AN36" s="378"/>
    </row>
    <row r="37" spans="1:43" ht="25" customHeight="1">
      <c r="A37" s="398"/>
      <c r="B37" s="398"/>
      <c r="C37" s="398"/>
      <c r="D37" s="428">
        <v>4</v>
      </c>
      <c r="E37" s="428">
        <v>5</v>
      </c>
      <c r="F37" s="429">
        <v>6</v>
      </c>
      <c r="G37" s="429"/>
      <c r="H37" s="429"/>
      <c r="I37" s="429">
        <v>7</v>
      </c>
      <c r="J37" s="429"/>
      <c r="K37" s="429"/>
      <c r="L37" s="429">
        <v>8</v>
      </c>
      <c r="M37" s="429"/>
      <c r="N37" s="429"/>
      <c r="O37" s="429">
        <v>9</v>
      </c>
      <c r="P37" s="429"/>
      <c r="Q37" s="429"/>
      <c r="R37" s="429">
        <v>10</v>
      </c>
      <c r="S37" s="429"/>
      <c r="T37" s="429"/>
      <c r="U37" s="429">
        <v>11</v>
      </c>
      <c r="V37" s="429"/>
      <c r="W37" s="429"/>
      <c r="X37" s="429">
        <v>12</v>
      </c>
      <c r="Y37" s="429"/>
      <c r="Z37" s="429"/>
      <c r="AA37" s="429">
        <v>1</v>
      </c>
      <c r="AB37" s="429"/>
      <c r="AC37" s="429"/>
      <c r="AD37" s="429">
        <v>2</v>
      </c>
      <c r="AE37" s="429"/>
      <c r="AF37" s="429"/>
      <c r="AG37" s="429">
        <v>3</v>
      </c>
      <c r="AH37" s="429"/>
      <c r="AI37" s="429"/>
      <c r="AJ37" s="398" t="s">
        <v>260</v>
      </c>
      <c r="AK37" s="398"/>
      <c r="AL37" s="430" t="s">
        <v>261</v>
      </c>
      <c r="AM37" s="431"/>
      <c r="AN37" s="431"/>
      <c r="AO37" s="431"/>
      <c r="AP37" s="431"/>
      <c r="AQ37" s="431"/>
    </row>
    <row r="38" spans="1:43" ht="18" customHeight="1">
      <c r="A38" s="432" t="s">
        <v>262</v>
      </c>
      <c r="B38" s="432"/>
      <c r="C38" s="432"/>
      <c r="D38" s="416">
        <v>400</v>
      </c>
      <c r="E38" s="416">
        <v>380</v>
      </c>
      <c r="F38" s="433">
        <v>400</v>
      </c>
      <c r="G38" s="433"/>
      <c r="H38" s="433"/>
      <c r="I38" s="433">
        <v>420</v>
      </c>
      <c r="J38" s="433"/>
      <c r="K38" s="433"/>
      <c r="L38" s="433">
        <v>420</v>
      </c>
      <c r="M38" s="433"/>
      <c r="N38" s="433"/>
      <c r="O38" s="433">
        <v>380</v>
      </c>
      <c r="P38" s="433"/>
      <c r="Q38" s="433"/>
      <c r="R38" s="433">
        <v>400</v>
      </c>
      <c r="S38" s="433"/>
      <c r="T38" s="433"/>
      <c r="U38" s="433">
        <v>400</v>
      </c>
      <c r="V38" s="433"/>
      <c r="W38" s="433"/>
      <c r="X38" s="433">
        <v>380</v>
      </c>
      <c r="Y38" s="433"/>
      <c r="Z38" s="433"/>
      <c r="AA38" s="433">
        <v>380</v>
      </c>
      <c r="AB38" s="433"/>
      <c r="AC38" s="433"/>
      <c r="AD38" s="433">
        <v>380</v>
      </c>
      <c r="AE38" s="433"/>
      <c r="AF38" s="433"/>
      <c r="AG38" s="433">
        <v>400</v>
      </c>
      <c r="AH38" s="433"/>
      <c r="AI38" s="433"/>
      <c r="AJ38" s="434">
        <f>SUM(D38:AI38)</f>
        <v>4740</v>
      </c>
      <c r="AK38" s="434"/>
      <c r="AL38" s="435">
        <f>ROUNDUP(AJ38/AJ39,1)</f>
        <v>20</v>
      </c>
      <c r="AM38" s="431"/>
      <c r="AN38" s="431"/>
      <c r="AO38" s="431"/>
      <c r="AP38" s="431"/>
      <c r="AQ38" s="431"/>
    </row>
    <row r="39" spans="1:43" ht="18" customHeight="1">
      <c r="A39" s="432" t="s">
        <v>263</v>
      </c>
      <c r="B39" s="432"/>
      <c r="C39" s="432"/>
      <c r="D39" s="416">
        <v>20</v>
      </c>
      <c r="E39" s="416">
        <v>19</v>
      </c>
      <c r="F39" s="433">
        <v>20</v>
      </c>
      <c r="G39" s="433"/>
      <c r="H39" s="433"/>
      <c r="I39" s="433">
        <v>21</v>
      </c>
      <c r="J39" s="433"/>
      <c r="K39" s="433"/>
      <c r="L39" s="433">
        <v>21</v>
      </c>
      <c r="M39" s="433"/>
      <c r="N39" s="433"/>
      <c r="O39" s="433">
        <v>19</v>
      </c>
      <c r="P39" s="433"/>
      <c r="Q39" s="433"/>
      <c r="R39" s="433">
        <v>20</v>
      </c>
      <c r="S39" s="433"/>
      <c r="T39" s="433"/>
      <c r="U39" s="433">
        <v>20</v>
      </c>
      <c r="V39" s="433"/>
      <c r="W39" s="433"/>
      <c r="X39" s="433">
        <v>19</v>
      </c>
      <c r="Y39" s="433"/>
      <c r="Z39" s="433"/>
      <c r="AA39" s="433">
        <v>19</v>
      </c>
      <c r="AB39" s="433"/>
      <c r="AC39" s="433"/>
      <c r="AD39" s="433">
        <v>19</v>
      </c>
      <c r="AE39" s="433"/>
      <c r="AF39" s="433"/>
      <c r="AG39" s="433">
        <v>20</v>
      </c>
      <c r="AH39" s="433"/>
      <c r="AI39" s="433"/>
      <c r="AJ39" s="434">
        <f>+SUM(D39:AI39)</f>
        <v>237</v>
      </c>
      <c r="AK39" s="434"/>
      <c r="AL39" s="436"/>
      <c r="AM39" s="431"/>
      <c r="AN39" s="431"/>
      <c r="AO39" s="431"/>
      <c r="AP39" s="431"/>
      <c r="AQ39" s="431"/>
    </row>
    <row r="40" spans="1:43" ht="5.15" customHeight="1">
      <c r="A40" s="437"/>
      <c r="B40" s="437"/>
      <c r="C40" s="437"/>
      <c r="D40" s="431"/>
      <c r="E40" s="431"/>
      <c r="F40" s="431"/>
      <c r="G40" s="431"/>
      <c r="H40" s="431"/>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38"/>
      <c r="AK40" s="427"/>
      <c r="AL40" s="394"/>
      <c r="AM40" s="394"/>
      <c r="AN40" s="378"/>
    </row>
    <row r="41" spans="1:43" ht="18" customHeight="1">
      <c r="A41" s="377" t="s">
        <v>264</v>
      </c>
      <c r="B41" s="427"/>
      <c r="D41" s="427"/>
      <c r="E41" s="427"/>
      <c r="F41" s="427"/>
      <c r="G41" s="427"/>
      <c r="H41" s="427"/>
      <c r="I41" s="431"/>
      <c r="J41" s="431"/>
      <c r="K41" s="431"/>
      <c r="L41" s="431"/>
      <c r="M41" s="431"/>
      <c r="N41" s="431"/>
      <c r="O41" s="427"/>
      <c r="P41" s="427"/>
      <c r="Q41" s="427"/>
      <c r="R41" s="427"/>
      <c r="S41" s="427"/>
      <c r="T41" s="427"/>
      <c r="U41" s="427"/>
      <c r="V41" s="427"/>
      <c r="W41" s="394"/>
      <c r="X41" s="427"/>
      <c r="Y41" s="427"/>
      <c r="Z41" s="427"/>
      <c r="AA41" s="427"/>
      <c r="AB41" s="427"/>
      <c r="AC41" s="427"/>
      <c r="AD41" s="427"/>
      <c r="AE41" s="427"/>
      <c r="AF41" s="427"/>
      <c r="AG41" s="427"/>
      <c r="AH41" s="427"/>
      <c r="AI41" s="427"/>
      <c r="AJ41" s="438"/>
      <c r="AK41" s="427"/>
      <c r="AL41" s="394"/>
      <c r="AM41" s="394"/>
      <c r="AN41" s="378"/>
    </row>
    <row r="42" spans="1:43" ht="45" customHeight="1">
      <c r="A42" s="398" t="s">
        <v>265</v>
      </c>
      <c r="B42" s="398"/>
      <c r="C42" s="398" t="s">
        <v>251</v>
      </c>
      <c r="D42" s="398"/>
      <c r="E42" s="402" t="s">
        <v>323</v>
      </c>
      <c r="F42" s="402"/>
      <c r="G42" s="402"/>
      <c r="H42" s="402"/>
      <c r="I42" s="431"/>
      <c r="J42" s="431"/>
      <c r="K42" s="431"/>
      <c r="L42" s="431"/>
      <c r="M42" s="431"/>
      <c r="N42" s="431"/>
      <c r="O42" s="431"/>
      <c r="P42" s="431"/>
      <c r="Q42" s="431"/>
      <c r="R42" s="431"/>
      <c r="S42" s="431"/>
      <c r="T42" s="431"/>
      <c r="U42" s="431"/>
      <c r="W42" s="394"/>
      <c r="X42" s="427"/>
      <c r="Y42" s="427"/>
      <c r="Z42" s="427"/>
      <c r="AA42" s="427"/>
      <c r="AB42" s="427"/>
      <c r="AC42" s="427"/>
      <c r="AD42" s="427"/>
      <c r="AE42" s="427"/>
      <c r="AF42" s="427"/>
      <c r="AG42" s="427"/>
      <c r="AH42" s="427"/>
      <c r="AI42" s="427"/>
      <c r="AJ42" s="438"/>
      <c r="AK42" s="427"/>
      <c r="AL42" s="394"/>
      <c r="AM42" s="394"/>
      <c r="AN42" s="378"/>
    </row>
    <row r="43" spans="1:43" ht="18" customHeight="1">
      <c r="A43" s="402" t="s">
        <v>267</v>
      </c>
      <c r="B43" s="402"/>
      <c r="C43" s="439">
        <f>ROUNDDOWN(IF(AL38&lt;=60,1,1+ROUNDUP((AL38-60)/40,0)),1)</f>
        <v>1</v>
      </c>
      <c r="D43" s="439"/>
      <c r="E43" s="439">
        <f>ROUNDDOWN(AL38/6,1)</f>
        <v>3.3</v>
      </c>
      <c r="F43" s="439"/>
      <c r="G43" s="439"/>
      <c r="H43" s="439"/>
      <c r="I43" s="431"/>
      <c r="J43" s="431"/>
      <c r="K43" s="431"/>
      <c r="L43" s="431"/>
      <c r="M43" s="431"/>
      <c r="N43" s="431"/>
      <c r="O43" s="431"/>
      <c r="P43" s="431"/>
      <c r="Q43" s="431"/>
      <c r="R43" s="431"/>
      <c r="S43" s="431"/>
      <c r="T43" s="431"/>
      <c r="U43" s="431"/>
      <c r="W43" s="394"/>
      <c r="X43" s="427"/>
      <c r="Y43" s="427"/>
      <c r="Z43" s="427"/>
      <c r="AA43" s="427"/>
      <c r="AB43" s="427"/>
      <c r="AC43" s="427"/>
      <c r="AD43" s="427"/>
      <c r="AE43" s="427"/>
      <c r="AF43" s="427"/>
      <c r="AG43" s="427"/>
      <c r="AH43" s="427"/>
      <c r="AI43" s="427"/>
      <c r="AJ43" s="438"/>
      <c r="AK43" s="427"/>
      <c r="AL43" s="394"/>
      <c r="AM43" s="394"/>
      <c r="AN43" s="378"/>
    </row>
    <row r="44" spans="1:43" ht="5.15" customHeight="1">
      <c r="A44" s="437"/>
      <c r="B44" s="437"/>
      <c r="C44" s="437"/>
      <c r="D44" s="437"/>
      <c r="E44" s="437"/>
      <c r="F44" s="437"/>
      <c r="G44" s="437"/>
      <c r="H44" s="437"/>
      <c r="I44" s="437"/>
      <c r="J44" s="427"/>
      <c r="K44" s="427"/>
      <c r="L44" s="427"/>
      <c r="M44" s="438"/>
      <c r="N44" s="427"/>
      <c r="O44" s="427"/>
      <c r="P44" s="427"/>
      <c r="Q44" s="431"/>
      <c r="W44" s="394"/>
      <c r="X44" s="427"/>
      <c r="Y44" s="427"/>
      <c r="Z44" s="427"/>
      <c r="AA44" s="427"/>
      <c r="AB44" s="427"/>
      <c r="AC44" s="427"/>
      <c r="AD44" s="427"/>
      <c r="AE44" s="427"/>
      <c r="AF44" s="427"/>
      <c r="AG44" s="427"/>
      <c r="AH44" s="427"/>
      <c r="AI44" s="427"/>
      <c r="AJ44" s="438"/>
      <c r="AK44" s="427"/>
      <c r="AL44" s="394"/>
      <c r="AM44" s="394"/>
      <c r="AN44" s="378"/>
    </row>
    <row r="45" spans="1:43" ht="21" customHeight="1">
      <c r="A45" s="377" t="s">
        <v>268</v>
      </c>
      <c r="B45" s="382"/>
      <c r="C45" s="383"/>
      <c r="D45" s="383"/>
      <c r="E45" s="383"/>
      <c r="F45" s="383"/>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83"/>
      <c r="AM45" s="383"/>
      <c r="AN45" s="378"/>
    </row>
    <row r="46" spans="1:43" ht="25" customHeight="1">
      <c r="A46" s="378"/>
      <c r="B46" s="394"/>
      <c r="C46" s="440" t="str">
        <f>IF(VLOOKUP($AK$1,選択肢!$A$1:$J$12,C51,FALSE)=0,"-",VLOOKUP($AK$1,選択肢!$A$1:$J$12,C51,FALSE))</f>
        <v>管理者</v>
      </c>
      <c r="D46" s="441"/>
      <c r="E46" s="442" t="str">
        <f>IF(VLOOKUP($AK$1,選択肢!$A$1:$J$12,E51,FALSE)=0,"-",VLOOKUP($AK$1,選択肢!$A$1:$J$12,E51,FALSE))</f>
        <v>サービス管理責任者</v>
      </c>
      <c r="F46" s="442"/>
      <c r="G46" s="442"/>
      <c r="H46" s="442"/>
      <c r="I46" s="440" t="str">
        <f>IF(VLOOKUP($AK$1,選択肢!$A$1:$J$12,I51,FALSE)=0,"-",VLOOKUP($AK$1,選択肢!$A$1:$J$12,I51,FALSE))</f>
        <v>看護職員</v>
      </c>
      <c r="J46" s="441"/>
      <c r="K46" s="441"/>
      <c r="L46" s="441"/>
      <c r="M46" s="441"/>
      <c r="N46" s="443"/>
      <c r="O46" s="440" t="str">
        <f>IF(VLOOKUP($AK$1,選択肢!$A$1:$J$12,O51,FALSE)=0,"-",VLOOKUP($AK$1,選択肢!$A$1:$J$12,O51,FALSE))</f>
        <v>理学療法士</v>
      </c>
      <c r="P46" s="441"/>
      <c r="Q46" s="441"/>
      <c r="R46" s="441"/>
      <c r="S46" s="441"/>
      <c r="T46" s="443"/>
      <c r="U46" s="440" t="str">
        <f>IF(VLOOKUP($AK$1,選択肢!$A$1:$J$12,U51,FALSE)=0,"-",VLOOKUP($AK$1,選択肢!$A$1:$J$12,U51,FALSE))</f>
        <v>作業療法士</v>
      </c>
      <c r="V46" s="441"/>
      <c r="W46" s="441"/>
      <c r="X46" s="441"/>
      <c r="Y46" s="441"/>
      <c r="Z46" s="443"/>
      <c r="AA46" s="440" t="str">
        <f>IF(VLOOKUP($AK$1,選択肢!$A$1:$J$12,AA51,FALSE)=0,"-",VLOOKUP($AK$1,選択肢!$A$1:$J$12,AA51,FALSE))</f>
        <v>言語聴覚士</v>
      </c>
      <c r="AB46" s="441"/>
      <c r="AC46" s="441"/>
      <c r="AD46" s="441"/>
      <c r="AE46" s="441"/>
      <c r="AF46" s="443"/>
      <c r="AG46" s="442" t="str">
        <f>IF(VLOOKUP($AK$1,選択肢!$A$1:$J$12,AG51,FALSE)=0,"-",VLOOKUP($AK$1,選択肢!$A$1:$J$12,AG51,FALSE))</f>
        <v>生活支援員</v>
      </c>
      <c r="AH46" s="442"/>
      <c r="AI46" s="442"/>
      <c r="AJ46" s="442"/>
      <c r="AK46" s="442"/>
      <c r="AL46" s="442" t="str">
        <f>IF(VLOOKUP($AK$1,選択肢!$A$1:$J$12,AL51,FALSE)=0,"-",VLOOKUP($AK$1,選択肢!$A$1:$J$12,AL51,FALSE))</f>
        <v>-</v>
      </c>
      <c r="AM46" s="442"/>
      <c r="AN46" s="378"/>
    </row>
    <row r="47" spans="1:43" ht="18" customHeight="1">
      <c r="A47" s="378"/>
      <c r="B47" s="394"/>
      <c r="C47" s="444" t="s">
        <v>270</v>
      </c>
      <c r="D47" s="444" t="s">
        <v>272</v>
      </c>
      <c r="E47" s="445" t="s">
        <v>270</v>
      </c>
      <c r="F47" s="446" t="s">
        <v>272</v>
      </c>
      <c r="G47" s="446"/>
      <c r="H47" s="446"/>
      <c r="I47" s="447" t="s">
        <v>270</v>
      </c>
      <c r="J47" s="448"/>
      <c r="K47" s="449"/>
      <c r="L47" s="447" t="s">
        <v>272</v>
      </c>
      <c r="M47" s="448"/>
      <c r="N47" s="449"/>
      <c r="O47" s="447" t="s">
        <v>270</v>
      </c>
      <c r="P47" s="448"/>
      <c r="Q47" s="449"/>
      <c r="R47" s="447" t="s">
        <v>272</v>
      </c>
      <c r="S47" s="448"/>
      <c r="T47" s="449"/>
      <c r="U47" s="447" t="s">
        <v>270</v>
      </c>
      <c r="V47" s="448"/>
      <c r="W47" s="449"/>
      <c r="X47" s="447" t="s">
        <v>272</v>
      </c>
      <c r="Y47" s="448"/>
      <c r="Z47" s="449"/>
      <c r="AA47" s="447" t="s">
        <v>270</v>
      </c>
      <c r="AB47" s="448"/>
      <c r="AC47" s="449"/>
      <c r="AD47" s="447" t="s">
        <v>272</v>
      </c>
      <c r="AE47" s="448"/>
      <c r="AF47" s="449"/>
      <c r="AG47" s="447" t="s">
        <v>270</v>
      </c>
      <c r="AH47" s="448"/>
      <c r="AI47" s="449"/>
      <c r="AJ47" s="447" t="s">
        <v>272</v>
      </c>
      <c r="AK47" s="449"/>
      <c r="AL47" s="445" t="s">
        <v>269</v>
      </c>
      <c r="AM47" s="445" t="s">
        <v>271</v>
      </c>
      <c r="AN47" s="378"/>
    </row>
    <row r="48" spans="1:43" ht="18" customHeight="1">
      <c r="A48" s="378"/>
      <c r="B48" s="450" t="s">
        <v>273</v>
      </c>
      <c r="C48" s="445">
        <f>COUNTIFS($B$11:$B$30,C$46,$C$11:$C$30,"A",$E$11:$E$30,"*")</f>
        <v>1</v>
      </c>
      <c r="D48" s="445">
        <f>COUNTIFS($B$11:$B$30,C$46,$C$11:$C$30,"B",$E$11:$E$30,"*")</f>
        <v>0</v>
      </c>
      <c r="E48" s="445">
        <f>COUNTIFS($B$11:$B$30,E$46,$C$11:$C$30,"A",$E$11:$E$30,"*")</f>
        <v>0</v>
      </c>
      <c r="F48" s="447">
        <f>COUNTIFS($B$11:$B$30,E$46,$C$11:$C$30,"B",$E$11:$E$30,"*")</f>
        <v>1</v>
      </c>
      <c r="G48" s="448"/>
      <c r="H48" s="449"/>
      <c r="I48" s="447">
        <f>COUNTIFS($B$11:$B$30,I$46,$C$11:$C$30,"A",$E$11:$E$30,"*")</f>
        <v>0</v>
      </c>
      <c r="J48" s="448"/>
      <c r="K48" s="449"/>
      <c r="L48" s="447">
        <f>COUNTIFS($B$11:$B$30,I$46,$C$11:$C$30,"B",$E$11:$E$30,"*")</f>
        <v>0</v>
      </c>
      <c r="M48" s="448"/>
      <c r="N48" s="449"/>
      <c r="O48" s="447">
        <f>COUNTIFS($B$11:$B$30,O$46,$C$11:$C$30,"A",$E$11:$E$30,"*")</f>
        <v>0</v>
      </c>
      <c r="P48" s="448"/>
      <c r="Q48" s="449"/>
      <c r="R48" s="447">
        <f>COUNTIFS($B$11:$B$30,O$46,$C$11:$C$30,"B",$E$11:$E$30,"*")</f>
        <v>0</v>
      </c>
      <c r="S48" s="448"/>
      <c r="T48" s="449"/>
      <c r="U48" s="447">
        <f>COUNTIFS($B$11:$B$30,U$46,$C$11:$C$30,"A",$E$11:$E$30,"*")</f>
        <v>0</v>
      </c>
      <c r="V48" s="448"/>
      <c r="W48" s="449"/>
      <c r="X48" s="447">
        <f>COUNTIFS($B$11:$B$30,U$46,$C$11:$C$30,"B",$E$11:$E$30,"*")</f>
        <v>0</v>
      </c>
      <c r="Y48" s="448"/>
      <c r="Z48" s="449"/>
      <c r="AA48" s="447">
        <f>COUNTIFS($B$11:$B$30,AA$46,$C$11:$C$30,"A",$E$11:$E$30,"*")</f>
        <v>0</v>
      </c>
      <c r="AB48" s="448"/>
      <c r="AC48" s="449"/>
      <c r="AD48" s="447">
        <f>COUNTIFS($B$11:$B$30,AA$46,$C$11:$C$30,"B",$E$11:$E$30,"*")</f>
        <v>0</v>
      </c>
      <c r="AE48" s="448"/>
      <c r="AF48" s="449"/>
      <c r="AG48" s="447">
        <f>COUNTIFS($B$11:$B$30,AG$46,$C$11:$C$30,"A",$E$11:$E$30,"*")</f>
        <v>0</v>
      </c>
      <c r="AH48" s="448"/>
      <c r="AI48" s="449"/>
      <c r="AJ48" s="447">
        <f>COUNTIFS($B$11:$B$30,AG$46,$C$11:$C$30,"B",$E$11:$E$30,"*")</f>
        <v>0</v>
      </c>
      <c r="AK48" s="449"/>
      <c r="AL48" s="445">
        <f>COUNTIFS($B$11:$B$30,AL$46,$C$11:$C$30,"A",$E$11:$E$30,"*")</f>
        <v>0</v>
      </c>
      <c r="AM48" s="445">
        <f>COUNTIFS($B$11:$B$30,AL$46,$C$11:$C$30,"B",$E$11:$E$30,"*")</f>
        <v>0</v>
      </c>
      <c r="AN48" s="378"/>
    </row>
    <row r="49" spans="1:40" ht="18" customHeight="1">
      <c r="A49" s="378"/>
      <c r="B49" s="430" t="s">
        <v>274</v>
      </c>
      <c r="C49" s="445">
        <f>COUNTIFS($B$11:$B$30,C$46,$C$11:$C$30,"C",$E$11:$E$30,"*")</f>
        <v>0</v>
      </c>
      <c r="D49" s="445">
        <f>COUNTIFS($B$11:$B$30,C$46,$C$11:$C$30,"D",$E$11:$E$30,"*")</f>
        <v>0</v>
      </c>
      <c r="E49" s="445">
        <f>COUNTIFS($B$11:$B$30,E$46,$C$11:$C$30,"C",$E$11:$E$30,"*")</f>
        <v>1</v>
      </c>
      <c r="F49" s="447">
        <f>COUNTIFS($B$11:$B$30,E$46,$C$11:$C$30,"D",$E$11:$E$30,"*")</f>
        <v>0</v>
      </c>
      <c r="G49" s="448"/>
      <c r="H49" s="449"/>
      <c r="I49" s="447">
        <f>COUNTIFS($B$11:$B$30,I$46,$C$11:$C$30,"C",$E$11:$E$30,"*")</f>
        <v>0</v>
      </c>
      <c r="J49" s="448"/>
      <c r="K49" s="449"/>
      <c r="L49" s="447">
        <f>COUNTIFS($B$11:$B$30,I$46,$C$11:$C$30,"D",$E$11:$E$30,"*")</f>
        <v>1</v>
      </c>
      <c r="M49" s="448"/>
      <c r="N49" s="449"/>
      <c r="O49" s="447">
        <f>COUNTIFS($B$11:$B$30,O$46,$C$11:$C$30,"C",$E$11:$E$30,"*")</f>
        <v>0</v>
      </c>
      <c r="P49" s="448"/>
      <c r="Q49" s="449"/>
      <c r="R49" s="447">
        <f>COUNTIFS($B$11:$B$30,O$46,$C$11:$C$30,"D",$E$11:$E$30,"*")</f>
        <v>0</v>
      </c>
      <c r="S49" s="448"/>
      <c r="T49" s="449"/>
      <c r="U49" s="447">
        <f>COUNTIFS($B$11:$B$30,U$46,$C$11:$C$30,"C",$E$11:$E$30,"*")</f>
        <v>0</v>
      </c>
      <c r="V49" s="448"/>
      <c r="W49" s="449"/>
      <c r="X49" s="447">
        <f>COUNTIFS($B$11:$B$30,U$46,$C$11:$C$30,"D",$E$11:$E$30,"*")</f>
        <v>0</v>
      </c>
      <c r="Y49" s="448"/>
      <c r="Z49" s="449"/>
      <c r="AA49" s="447">
        <f>COUNTIFS($B$11:$B$30,AA$46,$C$11:$C$30,"C",$E$11:$E$30,"*")</f>
        <v>0</v>
      </c>
      <c r="AB49" s="448"/>
      <c r="AC49" s="449"/>
      <c r="AD49" s="447">
        <f>COUNTIFS($B$11:$B$30,AA$46,$C$11:$C$30,"D",$E$11:$E$30,"*")</f>
        <v>0</v>
      </c>
      <c r="AE49" s="448"/>
      <c r="AF49" s="449"/>
      <c r="AG49" s="447">
        <f>COUNTIFS($B$11:$B$30,AG$46,$C$11:$C$30,"C",$E$11:$E$30,"*")</f>
        <v>0</v>
      </c>
      <c r="AH49" s="448"/>
      <c r="AI49" s="449"/>
      <c r="AJ49" s="447">
        <f>COUNTIFS($B$11:$B$30,AG$46,$C$11:$C$30,"D",$E$11:$E$30,"*")</f>
        <v>0</v>
      </c>
      <c r="AK49" s="449"/>
      <c r="AL49" s="445">
        <f>COUNTIFS($B$11:$B$30,AL$46,$C$11:$C$30,"C",$E$11:$E$30,"*")</f>
        <v>0</v>
      </c>
      <c r="AM49" s="445">
        <f>COUNTIFS($B$11:$B$30,AL$46,$C$11:$C$30,"D",$E$11:$E$30,"*")</f>
        <v>0</v>
      </c>
      <c r="AN49" s="378"/>
    </row>
    <row r="50" spans="1:40" ht="25" customHeight="1">
      <c r="A50" s="378"/>
      <c r="B50" s="430" t="s">
        <v>275</v>
      </c>
      <c r="C50" s="440">
        <f>IF($AK$3="４週",SUMIFS($AK$11:$AK$30,$B$11:$B$30,C46)/4/$AH$5,IF($AK$3="歴月",SUMIFS($AK$11:$AK$30,$B$11:$B$30,C46)/$AL$5,"記載する期間を選択してください"))</f>
        <v>0</v>
      </c>
      <c r="D50" s="443"/>
      <c r="E50" s="440">
        <f>IF($AK$3="４週",SUMIFS($AK$11:$AK$30,$B$11:$B$30,E46)/4/$AH$5,IF($AK$3="歴月",SUMIFS($AK$11:$AK$30,$B$11:$B$30,E46)/$AL$5,"記載する期間を選択してください"))</f>
        <v>0</v>
      </c>
      <c r="F50" s="441"/>
      <c r="G50" s="441"/>
      <c r="H50" s="443"/>
      <c r="I50" s="440">
        <f>IF($AK$3="４週",SUMIFS($AK$11:$AK$30,$B$11:$B$30,I46)/4/$AH$5,IF($AK$3="歴月",SUMIFS($AK$11:$AK$30,$B$11:$B$30,I46)/$AL$5,"記載する期間を選択してください"))</f>
        <v>0</v>
      </c>
      <c r="J50" s="441"/>
      <c r="K50" s="441"/>
      <c r="L50" s="441"/>
      <c r="M50" s="441"/>
      <c r="N50" s="443"/>
      <c r="O50" s="440">
        <f>IF($AK$3="４週",SUMIFS($AK$11:$AK$30,$B$11:$B$30,O46)/4/$AH$5,IF($AK$3="歴月",SUMIFS($AK$11:$AK$30,$B$11:$B$30,O46)/$AL$5,"記載する期間を選択してください"))</f>
        <v>0</v>
      </c>
      <c r="P50" s="441"/>
      <c r="Q50" s="441"/>
      <c r="R50" s="441"/>
      <c r="S50" s="441"/>
      <c r="T50" s="443"/>
      <c r="U50" s="440">
        <f>IF($AK$3="４週",SUMIFS($AK$11:$AK$30,$B$11:$B$30,U46)/4/$AH$5,IF($AK$3="歴月",SUMIFS($AK$11:$AK$30,$B$11:$B$30,U46)/$AL$5,"記載する期間を選択してください"))</f>
        <v>0</v>
      </c>
      <c r="V50" s="441"/>
      <c r="W50" s="441"/>
      <c r="X50" s="441"/>
      <c r="Y50" s="441"/>
      <c r="Z50" s="443"/>
      <c r="AA50" s="440">
        <f>IF($AK$3="４週",SUMIFS($AK$11:$AK$30,$B$11:$B$30,AA46)/4/$AH$5,IF($AK$3="歴月",SUMIFS($AK$11:$AK$30,$B$11:$B$30,AA46)/$AL$5,"記載する期間を選択してください"))</f>
        <v>0</v>
      </c>
      <c r="AB50" s="441"/>
      <c r="AC50" s="441"/>
      <c r="AD50" s="441"/>
      <c r="AE50" s="441"/>
      <c r="AF50" s="443"/>
      <c r="AG50" s="440">
        <f>IF($AK$3="４週",SUMIFS($AK$11:$AK$30,$B$11:$B$30,AG46)/4/$AH$5,IF($AK$3="歴月",SUMIFS($AK$11:$AK$30,$B$11:$B$30,AG46)/$AL$5,"記載する期間を選択してください"))</f>
        <v>0</v>
      </c>
      <c r="AH50" s="441"/>
      <c r="AI50" s="441"/>
      <c r="AJ50" s="441"/>
      <c r="AK50" s="443"/>
      <c r="AL50" s="440">
        <f>IF($AK$3="４週",SUMIFS($AK$11:$AK$30,$B$11:$B$30,AL46)/4/$AH$5,IF($AK$3="歴月",SUMIFS($AK$11:$AK$30,$B$11:$B$30,AL46)/$AL$5,"記載する期間を選択してください"))</f>
        <v>0</v>
      </c>
      <c r="AM50" s="443"/>
      <c r="AN50" s="378"/>
    </row>
    <row r="51" spans="1:40" ht="5.15" customHeight="1">
      <c r="A51" s="378"/>
      <c r="B51" s="382"/>
      <c r="C51" s="454">
        <v>2</v>
      </c>
      <c r="D51" s="454"/>
      <c r="E51" s="454">
        <v>3</v>
      </c>
      <c r="F51" s="454"/>
      <c r="G51" s="454"/>
      <c r="H51" s="454"/>
      <c r="I51" s="454">
        <v>4</v>
      </c>
      <c r="J51" s="454"/>
      <c r="K51" s="454"/>
      <c r="L51" s="454"/>
      <c r="M51" s="454"/>
      <c r="N51" s="454"/>
      <c r="O51" s="454">
        <v>5</v>
      </c>
      <c r="P51" s="454"/>
      <c r="Q51" s="454"/>
      <c r="R51" s="454"/>
      <c r="S51" s="454"/>
      <c r="T51" s="454"/>
      <c r="U51" s="454">
        <v>6</v>
      </c>
      <c r="V51" s="454"/>
      <c r="W51" s="454"/>
      <c r="X51" s="454"/>
      <c r="Y51" s="454"/>
      <c r="Z51" s="454"/>
      <c r="AA51" s="454">
        <v>7</v>
      </c>
      <c r="AB51" s="454"/>
      <c r="AC51" s="454"/>
      <c r="AD51" s="454"/>
      <c r="AE51" s="454"/>
      <c r="AF51" s="454"/>
      <c r="AG51" s="454">
        <v>8</v>
      </c>
      <c r="AH51" s="454"/>
      <c r="AI51" s="454"/>
      <c r="AJ51" s="454"/>
      <c r="AK51" s="454"/>
      <c r="AL51" s="454">
        <v>9</v>
      </c>
      <c r="AM51" s="455"/>
      <c r="AN51" s="378"/>
    </row>
    <row r="52" spans="1:40" ht="15" customHeight="1">
      <c r="A52" s="427" t="s">
        <v>276</v>
      </c>
      <c r="B52" s="456"/>
      <c r="C52" s="457"/>
      <c r="D52" s="457"/>
      <c r="E52" s="457"/>
      <c r="F52" s="458"/>
      <c r="G52" s="457"/>
      <c r="H52" s="454"/>
      <c r="I52" s="454"/>
      <c r="J52" s="454"/>
      <c r="K52" s="454"/>
      <c r="L52" s="454"/>
      <c r="M52" s="454"/>
      <c r="N52" s="454"/>
      <c r="O52" s="454"/>
      <c r="P52" s="454"/>
      <c r="Q52" s="454"/>
      <c r="R52" s="454">
        <v>6</v>
      </c>
      <c r="S52" s="454"/>
      <c r="T52" s="454"/>
      <c r="U52" s="454"/>
      <c r="V52" s="454"/>
      <c r="W52" s="454"/>
      <c r="X52" s="454">
        <v>7</v>
      </c>
      <c r="Y52" s="454"/>
      <c r="Z52" s="454"/>
      <c r="AA52" s="454"/>
      <c r="AB52" s="454"/>
      <c r="AC52" s="454"/>
      <c r="AD52" s="454">
        <v>8</v>
      </c>
      <c r="AE52" s="454"/>
      <c r="AF52" s="454"/>
      <c r="AG52" s="459"/>
      <c r="AH52" s="459"/>
      <c r="AI52" s="459"/>
      <c r="AJ52" s="459">
        <v>9</v>
      </c>
      <c r="AK52" s="460"/>
      <c r="AL52" s="460"/>
      <c r="AM52" s="378"/>
    </row>
    <row r="53" spans="1:40" s="427" customFormat="1" ht="15" customHeight="1">
      <c r="A53" s="427" t="s">
        <v>277</v>
      </c>
      <c r="B53" s="437"/>
      <c r="C53" s="437"/>
      <c r="D53" s="437"/>
      <c r="E53" s="437"/>
      <c r="F53" s="437"/>
      <c r="G53" s="43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7"/>
      <c r="AI53" s="377"/>
      <c r="AJ53" s="377"/>
      <c r="AK53" s="377"/>
      <c r="AL53" s="377"/>
      <c r="AM53" s="377"/>
    </row>
    <row r="54" spans="1:40" s="427" customFormat="1" ht="15" customHeight="1">
      <c r="A54" s="427" t="s">
        <v>278</v>
      </c>
      <c r="B54" s="437"/>
      <c r="C54" s="437"/>
      <c r="D54" s="437"/>
      <c r="E54" s="437"/>
      <c r="F54" s="437"/>
      <c r="G54" s="43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row>
    <row r="55" spans="1:40" s="427" customFormat="1" ht="15" customHeight="1">
      <c r="A55" s="427" t="s">
        <v>279</v>
      </c>
      <c r="B55" s="437"/>
      <c r="C55" s="437"/>
      <c r="D55" s="437"/>
      <c r="E55" s="437"/>
      <c r="F55" s="437"/>
      <c r="G55" s="43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row>
    <row r="56" spans="1:40" s="427" customFormat="1" ht="15" customHeight="1">
      <c r="A56" s="427" t="s">
        <v>280</v>
      </c>
      <c r="B56" s="437"/>
      <c r="C56" s="437"/>
      <c r="D56" s="437"/>
      <c r="E56" s="437"/>
      <c r="F56" s="437"/>
      <c r="G56" s="43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row>
    <row r="57" spans="1:40" ht="15" customHeight="1">
      <c r="A57" s="427" t="s">
        <v>281</v>
      </c>
      <c r="B57" s="461"/>
      <c r="C57" s="427"/>
      <c r="D57" s="427"/>
      <c r="E57" s="427"/>
      <c r="F57" s="427"/>
      <c r="G57" s="427"/>
    </row>
    <row r="58" spans="1:40" ht="15" customHeight="1">
      <c r="A58" s="427" t="s">
        <v>282</v>
      </c>
      <c r="B58" s="461"/>
      <c r="C58" s="427"/>
      <c r="D58" s="427"/>
      <c r="E58" s="427"/>
      <c r="F58" s="427"/>
      <c r="G58" s="427"/>
    </row>
    <row r="59" spans="1:40" ht="15" customHeight="1">
      <c r="A59" s="427"/>
      <c r="B59" s="450" t="s">
        <v>283</v>
      </c>
      <c r="C59" s="398" t="s">
        <v>284</v>
      </c>
      <c r="D59" s="398"/>
      <c r="E59" s="398"/>
      <c r="F59" s="427"/>
      <c r="G59" s="427"/>
    </row>
    <row r="60" spans="1:40" ht="15" customHeight="1">
      <c r="A60" s="427"/>
      <c r="B60" s="462" t="s">
        <v>250</v>
      </c>
      <c r="C60" s="434" t="s">
        <v>285</v>
      </c>
      <c r="D60" s="434"/>
      <c r="E60" s="434"/>
      <c r="F60" s="427"/>
      <c r="G60" s="427"/>
    </row>
    <row r="61" spans="1:40" ht="15" customHeight="1">
      <c r="A61" s="427"/>
      <c r="B61" s="462" t="s">
        <v>252</v>
      </c>
      <c r="C61" s="434" t="s">
        <v>286</v>
      </c>
      <c r="D61" s="434"/>
      <c r="E61" s="434"/>
      <c r="F61" s="427"/>
      <c r="G61" s="427"/>
    </row>
    <row r="62" spans="1:40" ht="15" customHeight="1">
      <c r="A62" s="427"/>
      <c r="B62" s="462" t="s">
        <v>254</v>
      </c>
      <c r="C62" s="434" t="s">
        <v>287</v>
      </c>
      <c r="D62" s="434"/>
      <c r="E62" s="434"/>
      <c r="F62" s="427"/>
      <c r="G62" s="427"/>
    </row>
    <row r="63" spans="1:40" ht="15" customHeight="1">
      <c r="A63" s="427"/>
      <c r="B63" s="462" t="s">
        <v>256</v>
      </c>
      <c r="C63" s="434" t="s">
        <v>288</v>
      </c>
      <c r="D63" s="434"/>
      <c r="E63" s="434"/>
      <c r="F63" s="427"/>
      <c r="G63" s="427"/>
    </row>
    <row r="64" spans="1:40" ht="15" customHeight="1">
      <c r="A64" s="427"/>
      <c r="B64" s="427" t="s">
        <v>289</v>
      </c>
      <c r="C64" s="427"/>
      <c r="D64" s="427"/>
      <c r="E64" s="427"/>
      <c r="F64" s="427"/>
      <c r="G64" s="427"/>
    </row>
    <row r="65" spans="1:7" ht="15" customHeight="1">
      <c r="A65" s="427"/>
      <c r="B65" s="427" t="s">
        <v>290</v>
      </c>
      <c r="C65" s="427"/>
      <c r="D65" s="427"/>
      <c r="E65" s="427"/>
      <c r="F65" s="427"/>
      <c r="G65" s="427"/>
    </row>
    <row r="66" spans="1:7" ht="15" customHeight="1">
      <c r="A66" s="427"/>
      <c r="B66" s="427" t="s">
        <v>291</v>
      </c>
      <c r="C66" s="427"/>
      <c r="D66" s="427"/>
      <c r="E66" s="427"/>
      <c r="F66" s="427"/>
      <c r="G66" s="427"/>
    </row>
    <row r="67" spans="1:7" ht="15" customHeight="1">
      <c r="A67" s="427" t="s">
        <v>292</v>
      </c>
      <c r="B67" s="461"/>
      <c r="C67" s="427"/>
      <c r="D67" s="427"/>
      <c r="E67" s="427"/>
      <c r="F67" s="427"/>
      <c r="G67" s="427"/>
    </row>
    <row r="68" spans="1:7" ht="15" customHeight="1">
      <c r="A68" s="427" t="s">
        <v>293</v>
      </c>
      <c r="B68" s="461"/>
      <c r="C68" s="427"/>
      <c r="D68" s="427"/>
      <c r="E68" s="427"/>
      <c r="F68" s="427"/>
      <c r="G68" s="427"/>
    </row>
    <row r="69" spans="1:7" ht="15" customHeight="1">
      <c r="A69" s="427" t="s">
        <v>294</v>
      </c>
      <c r="B69" s="461"/>
      <c r="C69" s="427"/>
      <c r="D69" s="427"/>
      <c r="E69" s="427"/>
      <c r="F69" s="427"/>
      <c r="G69" s="427"/>
    </row>
    <row r="70" spans="1:7" ht="15" customHeight="1">
      <c r="A70" s="427" t="s">
        <v>295</v>
      </c>
      <c r="B70" s="461"/>
      <c r="C70" s="427"/>
      <c r="D70" s="427"/>
      <c r="E70" s="427"/>
      <c r="F70" s="427"/>
      <c r="G70" s="427"/>
    </row>
    <row r="71" spans="1:7" ht="15" customHeight="1">
      <c r="A71" s="427" t="s">
        <v>296</v>
      </c>
      <c r="B71" s="461"/>
      <c r="C71" s="427"/>
      <c r="D71" s="427"/>
      <c r="E71" s="427"/>
      <c r="F71" s="427"/>
      <c r="G71" s="427"/>
    </row>
    <row r="72" spans="1:7" ht="15" customHeight="1">
      <c r="A72" s="427" t="s">
        <v>297</v>
      </c>
      <c r="B72" s="461"/>
      <c r="C72" s="427"/>
      <c r="D72" s="427"/>
      <c r="E72" s="427"/>
      <c r="F72" s="427"/>
      <c r="G72" s="427"/>
    </row>
    <row r="73" spans="1:7" ht="15" customHeight="1">
      <c r="A73" s="427"/>
      <c r="B73" s="427" t="s">
        <v>298</v>
      </c>
      <c r="C73" s="427"/>
      <c r="D73" s="427"/>
      <c r="E73" s="427"/>
      <c r="F73" s="427"/>
      <c r="G73" s="427"/>
    </row>
    <row r="74" spans="1:7" ht="15" customHeight="1">
      <c r="A74" s="427"/>
      <c r="B74" s="427" t="s">
        <v>299</v>
      </c>
      <c r="C74" s="427"/>
      <c r="D74" s="427"/>
      <c r="E74" s="427"/>
      <c r="F74" s="427"/>
      <c r="G74" s="427"/>
    </row>
    <row r="75" spans="1:7" ht="15" customHeight="1">
      <c r="A75" s="427" t="s">
        <v>300</v>
      </c>
      <c r="B75" s="461"/>
      <c r="C75" s="427"/>
      <c r="D75" s="427"/>
      <c r="E75" s="427"/>
      <c r="F75" s="427"/>
      <c r="G75" s="427"/>
    </row>
    <row r="76" spans="1:7" ht="15" customHeight="1">
      <c r="A76" s="427" t="s">
        <v>301</v>
      </c>
      <c r="B76" s="461"/>
      <c r="C76" s="427"/>
      <c r="D76" s="427"/>
      <c r="E76" s="427"/>
      <c r="F76" s="427"/>
      <c r="G76" s="427"/>
    </row>
    <row r="77" spans="1:7" ht="15" customHeight="1">
      <c r="A77" s="427" t="s">
        <v>302</v>
      </c>
      <c r="B77" s="461"/>
      <c r="C77" s="427"/>
      <c r="D77" s="427"/>
      <c r="E77" s="427"/>
      <c r="F77" s="427"/>
      <c r="G77" s="427"/>
    </row>
    <row r="78" spans="1:7" ht="15" customHeight="1">
      <c r="A78" s="427" t="s">
        <v>303</v>
      </c>
      <c r="B78" s="461"/>
      <c r="C78" s="427"/>
      <c r="D78" s="427"/>
      <c r="E78" s="427"/>
      <c r="F78" s="427"/>
      <c r="G78" s="427"/>
    </row>
    <row r="79" spans="1:7" ht="15" customHeight="1">
      <c r="A79" s="427" t="s">
        <v>304</v>
      </c>
      <c r="B79" s="461"/>
      <c r="C79" s="427"/>
      <c r="D79" s="427"/>
      <c r="E79" s="427"/>
      <c r="F79" s="427"/>
      <c r="G79" s="427"/>
    </row>
    <row r="80" spans="1:7" ht="15" customHeight="1">
      <c r="A80" s="427" t="s">
        <v>305</v>
      </c>
      <c r="B80" s="461"/>
      <c r="C80" s="427"/>
      <c r="D80" s="427"/>
      <c r="E80" s="427"/>
      <c r="F80" s="427"/>
      <c r="G80" s="427"/>
    </row>
    <row r="81" spans="1:7" ht="15" customHeight="1">
      <c r="A81" s="427" t="s">
        <v>306</v>
      </c>
      <c r="B81" s="461"/>
      <c r="C81" s="427"/>
      <c r="D81" s="427"/>
      <c r="E81" s="427"/>
      <c r="F81" s="427"/>
      <c r="G81" s="427"/>
    </row>
    <row r="82" spans="1:7" ht="15" customHeight="1">
      <c r="A82" s="427" t="s">
        <v>307</v>
      </c>
      <c r="B82" s="461"/>
      <c r="C82" s="427"/>
      <c r="D82" s="427"/>
      <c r="E82" s="427"/>
      <c r="F82" s="427"/>
      <c r="G82" s="427"/>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C46:D46"/>
    <mergeCell ref="E46:H46"/>
    <mergeCell ref="I46:N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7">
    <dataValidation allowBlank="1" showInputMessage="1" sqref="B11:B12" xr:uid="{F0CAA8F0-FFC1-46BB-8E88-B3BA10D8F172}"/>
    <dataValidation type="list" allowBlank="1" showInputMessage="1" sqref="B13:B30" xr:uid="{DFA9B46D-7E3E-46C5-8DBC-16B6E8524E02}">
      <formula1>INDIRECT($AK$1)</formula1>
    </dataValidation>
    <dataValidation type="list" allowBlank="1" showInputMessage="1" showErrorMessage="1" sqref="AK3:AN3" xr:uid="{5F980B1E-5287-4C7E-8A46-B3EF6B56E406}">
      <formula1>"４週,歴月"</formula1>
    </dataValidation>
    <dataValidation type="list" allowBlank="1" showInputMessage="1" showErrorMessage="1" sqref="AK4:AN4" xr:uid="{3D3961C3-389D-48DC-9F81-D41C5D8FC3B0}">
      <formula1>"予定,実績"</formula1>
    </dataValidation>
    <dataValidation type="whole" operator="greaterThanOrEqual" allowBlank="1" showInputMessage="1" showErrorMessage="1" sqref="I38:I39 D38:F39 U38:U39 AD38:AD39 AA38:AA39 X38:X39 R38:R39 L38:L39 O38:O39 AG38:AG39" xr:uid="{0BB837B6-35DE-40D5-886B-F01951C08EB3}">
      <formula1>0</formula1>
    </dataValidation>
    <dataValidation operator="greaterThanOrEqual" allowBlank="1" showInputMessage="1" showErrorMessage="1" sqref="I44 AJ38:AJ39 AL38 L40 L44 I40" xr:uid="{0C7F739E-10BA-42D5-ACA0-3AF20A8D913D}"/>
    <dataValidation type="list" allowBlank="1" showInputMessage="1" showErrorMessage="1" sqref="C11:C30" xr:uid="{0E7C3474-EAF8-45A5-9FDA-DD8FC8F69D6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2EA0F-AB4C-458D-9A1B-BC08DEB5E80A}">
  <dimension ref="A1:AQ84"/>
  <sheetViews>
    <sheetView showGridLines="0" view="pageBreakPreview" zoomScaleNormal="100" zoomScaleSheetLayoutView="100" workbookViewId="0">
      <selection activeCell="AO1" sqref="AO1"/>
    </sheetView>
  </sheetViews>
  <sheetFormatPr defaultColWidth="9" defaultRowHeight="21" customHeight="1"/>
  <cols>
    <col min="1" max="1" width="2.81640625" style="382" customWidth="1"/>
    <col min="2" max="2" width="16.08984375" style="375" customWidth="1"/>
    <col min="3" max="3" width="7.1796875" style="382" customWidth="1"/>
    <col min="4" max="5" width="8.26953125" style="382" customWidth="1"/>
    <col min="6" max="36" width="2.81640625" style="382" customWidth="1"/>
    <col min="37" max="37" width="7.1796875" style="382" customWidth="1"/>
    <col min="38" max="38" width="8.1796875" style="382" customWidth="1"/>
    <col min="39" max="39" width="8.26953125" style="382" customWidth="1"/>
    <col min="40" max="40" width="6.08984375" style="382" customWidth="1"/>
    <col min="41" max="16384" width="9" style="382"/>
  </cols>
  <sheetData>
    <row r="1" spans="1:41" ht="20.149999999999999"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t="s">
        <v>324</v>
      </c>
      <c r="AL1" s="381"/>
      <c r="AM1" s="381"/>
      <c r="AN1" s="381"/>
    </row>
    <row r="2" spans="1:41" ht="18" customHeight="1">
      <c r="A2" s="378"/>
      <c r="B2" s="383"/>
      <c r="C2" s="383"/>
      <c r="D2" s="383"/>
      <c r="E2" s="383"/>
      <c r="F2" s="383"/>
      <c r="G2" s="383"/>
      <c r="H2" s="383"/>
      <c r="I2" s="383"/>
      <c r="J2" s="383"/>
      <c r="K2" s="383"/>
      <c r="L2" s="383"/>
      <c r="M2" s="384">
        <v>2026</v>
      </c>
      <c r="N2" s="384"/>
      <c r="O2" s="384"/>
      <c r="P2" s="384"/>
      <c r="Q2" s="385" t="s">
        <v>222</v>
      </c>
      <c r="R2" s="385"/>
      <c r="S2" s="384">
        <v>4</v>
      </c>
      <c r="T2" s="384"/>
      <c r="U2" s="385" t="s">
        <v>223</v>
      </c>
      <c r="V2" s="385"/>
      <c r="W2" s="383"/>
      <c r="X2" s="383"/>
      <c r="Y2" s="383"/>
      <c r="Z2" s="378"/>
      <c r="AA2" s="378"/>
      <c r="AC2" s="380"/>
      <c r="AD2" s="383"/>
      <c r="AE2" s="383"/>
      <c r="AF2" s="383"/>
      <c r="AG2" s="383"/>
      <c r="AH2" s="383"/>
      <c r="AI2" s="380" t="s">
        <v>224</v>
      </c>
      <c r="AJ2" s="380"/>
      <c r="AK2" s="386"/>
      <c r="AL2" s="386"/>
      <c r="AM2" s="386"/>
      <c r="AN2" s="386"/>
    </row>
    <row r="3" spans="1:41"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t="s">
        <v>226</v>
      </c>
      <c r="AL3" s="390"/>
      <c r="AM3" s="390"/>
      <c r="AN3" s="390"/>
      <c r="AO3" s="391" t="s">
        <v>227</v>
      </c>
    </row>
    <row r="4" spans="1:41"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t="s">
        <v>229</v>
      </c>
      <c r="AL4" s="390"/>
      <c r="AM4" s="390"/>
      <c r="AN4" s="390"/>
      <c r="AO4" s="391" t="s">
        <v>230</v>
      </c>
    </row>
    <row r="5" spans="1:41" ht="18" customHeight="1">
      <c r="A5" s="387"/>
      <c r="B5" s="387"/>
      <c r="C5" s="387"/>
      <c r="D5" s="387"/>
      <c r="E5" s="387"/>
      <c r="F5" s="387"/>
      <c r="G5" s="387"/>
      <c r="H5" s="387"/>
      <c r="I5" s="387"/>
      <c r="J5" s="387"/>
      <c r="K5" s="387"/>
      <c r="L5" s="387"/>
      <c r="M5" s="387"/>
      <c r="N5" s="387"/>
      <c r="O5" s="387"/>
      <c r="P5" s="387"/>
      <c r="Q5" s="387"/>
      <c r="R5" s="387"/>
      <c r="S5" s="387"/>
      <c r="U5" s="387"/>
      <c r="V5" s="387"/>
      <c r="W5" s="387"/>
      <c r="Y5" s="388"/>
      <c r="Z5" s="388"/>
      <c r="AA5" s="388"/>
      <c r="AB5" s="378"/>
      <c r="AC5" s="388"/>
      <c r="AD5" s="388"/>
      <c r="AE5" s="388"/>
      <c r="AF5" s="388"/>
      <c r="AG5" s="389" t="s">
        <v>231</v>
      </c>
      <c r="AH5" s="392">
        <v>40</v>
      </c>
      <c r="AI5" s="392"/>
      <c r="AJ5" s="392"/>
      <c r="AK5" s="388" t="s">
        <v>232</v>
      </c>
      <c r="AL5" s="393"/>
      <c r="AM5" s="388" t="s">
        <v>233</v>
      </c>
      <c r="AN5" s="378"/>
    </row>
    <row r="6" spans="1:41" ht="10" customHeight="1">
      <c r="A6" s="378"/>
      <c r="B6" s="394"/>
      <c r="C6" s="394"/>
      <c r="D6" s="394"/>
      <c r="E6" s="394"/>
      <c r="F6" s="394"/>
      <c r="G6" s="394"/>
      <c r="H6" s="394"/>
      <c r="I6" s="394"/>
      <c r="J6" s="394"/>
      <c r="K6" s="394"/>
      <c r="L6" s="394"/>
      <c r="M6" s="394"/>
      <c r="N6" s="394"/>
      <c r="O6" s="394"/>
      <c r="P6" s="394"/>
      <c r="Q6" s="394"/>
      <c r="R6" s="394"/>
      <c r="S6" s="394"/>
      <c r="T6" s="394"/>
      <c r="U6" s="394"/>
      <c r="V6" s="394"/>
      <c r="W6" s="394"/>
      <c r="X6" s="383"/>
      <c r="Y6" s="383"/>
      <c r="Z6" s="383"/>
      <c r="AA6" s="383"/>
      <c r="AB6" s="383"/>
      <c r="AC6" s="383"/>
      <c r="AD6" s="383"/>
      <c r="AE6" s="383"/>
      <c r="AF6" s="383"/>
      <c r="AG6" s="383"/>
      <c r="AH6" s="383"/>
      <c r="AI6" s="383"/>
      <c r="AJ6" s="383"/>
      <c r="AK6" s="383"/>
      <c r="AL6" s="383"/>
      <c r="AM6" s="378"/>
      <c r="AN6" s="378"/>
    </row>
    <row r="7" spans="1:41" ht="15" customHeight="1">
      <c r="A7" s="395" t="s">
        <v>234</v>
      </c>
      <c r="B7" s="396" t="s">
        <v>235</v>
      </c>
      <c r="C7" s="397" t="s">
        <v>236</v>
      </c>
      <c r="D7" s="398" t="s">
        <v>237</v>
      </c>
      <c r="E7" s="399" t="s">
        <v>238</v>
      </c>
      <c r="F7" s="400" t="s">
        <v>239</v>
      </c>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1" t="s">
        <v>240</v>
      </c>
      <c r="AL7" s="402" t="s">
        <v>241</v>
      </c>
      <c r="AM7" s="403" t="s">
        <v>242</v>
      </c>
      <c r="AN7" s="403"/>
    </row>
    <row r="8" spans="1:41" ht="15" customHeight="1">
      <c r="A8" s="395"/>
      <c r="B8" s="404"/>
      <c r="C8" s="405"/>
      <c r="D8" s="398"/>
      <c r="E8" s="399"/>
      <c r="F8" s="398" t="s">
        <v>243</v>
      </c>
      <c r="G8" s="398"/>
      <c r="H8" s="398"/>
      <c r="I8" s="398"/>
      <c r="J8" s="398"/>
      <c r="K8" s="398"/>
      <c r="L8" s="398"/>
      <c r="M8" s="398" t="s">
        <v>244</v>
      </c>
      <c r="N8" s="398"/>
      <c r="O8" s="398"/>
      <c r="P8" s="398"/>
      <c r="Q8" s="398"/>
      <c r="R8" s="398"/>
      <c r="S8" s="398"/>
      <c r="T8" s="398" t="s">
        <v>245</v>
      </c>
      <c r="U8" s="398"/>
      <c r="V8" s="398"/>
      <c r="W8" s="398"/>
      <c r="X8" s="398"/>
      <c r="Y8" s="398"/>
      <c r="Z8" s="398"/>
      <c r="AA8" s="398" t="s">
        <v>246</v>
      </c>
      <c r="AB8" s="398"/>
      <c r="AC8" s="398"/>
      <c r="AD8" s="398"/>
      <c r="AE8" s="398"/>
      <c r="AF8" s="398"/>
      <c r="AG8" s="398"/>
      <c r="AH8" s="398" t="s">
        <v>247</v>
      </c>
      <c r="AI8" s="398"/>
      <c r="AJ8" s="398"/>
      <c r="AK8" s="401"/>
      <c r="AL8" s="402"/>
      <c r="AM8" s="403"/>
      <c r="AN8" s="403"/>
    </row>
    <row r="9" spans="1:41" ht="15" customHeight="1">
      <c r="A9" s="395"/>
      <c r="B9" s="406" t="s">
        <v>248</v>
      </c>
      <c r="C9" s="405"/>
      <c r="D9" s="398"/>
      <c r="E9" s="399"/>
      <c r="F9" s="407">
        <f>DATE($M$2,$S$2,1)</f>
        <v>46113</v>
      </c>
      <c r="G9" s="407">
        <f>DATE($M$2,$S$2,2)</f>
        <v>46114</v>
      </c>
      <c r="H9" s="407">
        <f>DATE($M$2,$S$2,3)</f>
        <v>46115</v>
      </c>
      <c r="I9" s="407">
        <f>DATE($M$2,$S$2,4)</f>
        <v>46116</v>
      </c>
      <c r="J9" s="407">
        <f>DATE($M$2,$S$2,5)</f>
        <v>46117</v>
      </c>
      <c r="K9" s="407">
        <f>DATE($M$2,$S$2,6)</f>
        <v>46118</v>
      </c>
      <c r="L9" s="407">
        <f>DATE($M$2,$S$2,7)</f>
        <v>46119</v>
      </c>
      <c r="M9" s="407">
        <f>DATE($M$2,$S$2,8)</f>
        <v>46120</v>
      </c>
      <c r="N9" s="407">
        <f>DATE($M$2,$S$2,9)</f>
        <v>46121</v>
      </c>
      <c r="O9" s="407">
        <f>DATE($M$2,$S$2,10)</f>
        <v>46122</v>
      </c>
      <c r="P9" s="407">
        <f>DATE($M$2,$S$2,11)</f>
        <v>46123</v>
      </c>
      <c r="Q9" s="407">
        <f>DATE($M$2,$S$2,12)</f>
        <v>46124</v>
      </c>
      <c r="R9" s="407">
        <f>DATE($M$2,$S$2,13)</f>
        <v>46125</v>
      </c>
      <c r="S9" s="407">
        <f>DATE($M$2,$S$2,14)</f>
        <v>46126</v>
      </c>
      <c r="T9" s="407">
        <f>DATE($M$2,$S$2,15)</f>
        <v>46127</v>
      </c>
      <c r="U9" s="407">
        <f>DATE($M$2,$S$2,16)</f>
        <v>46128</v>
      </c>
      <c r="V9" s="407">
        <f>DATE($M$2,$S$2,17)</f>
        <v>46129</v>
      </c>
      <c r="W9" s="407">
        <f>DATE($M$2,$S$2,18)</f>
        <v>46130</v>
      </c>
      <c r="X9" s="407">
        <f>DATE($M$2,$S$2,19)</f>
        <v>46131</v>
      </c>
      <c r="Y9" s="407">
        <f>DATE($M$2,$S$2,20)</f>
        <v>46132</v>
      </c>
      <c r="Z9" s="407">
        <f>DATE($M$2,$S$2,21)</f>
        <v>46133</v>
      </c>
      <c r="AA9" s="407">
        <f>DATE($M$2,$S$2,22)</f>
        <v>46134</v>
      </c>
      <c r="AB9" s="407">
        <f>DATE($M$2,$S$2,23)</f>
        <v>46135</v>
      </c>
      <c r="AC9" s="407">
        <f>DATE($M$2,$S$2,24)</f>
        <v>46136</v>
      </c>
      <c r="AD9" s="407">
        <f>DATE($M$2,$S$2,25)</f>
        <v>46137</v>
      </c>
      <c r="AE9" s="407">
        <f>DATE($M$2,$S$2,26)</f>
        <v>46138</v>
      </c>
      <c r="AF9" s="407">
        <f>DATE($M$2,$S$2,27)</f>
        <v>46139</v>
      </c>
      <c r="AG9" s="407">
        <f>DATE($M$2,$S$2,28)</f>
        <v>46140</v>
      </c>
      <c r="AH9" s="407">
        <f>IF(DAY(EOMONTH(F9,0))&lt;29,"",DATE($M$2,$S$2,29))</f>
        <v>46141</v>
      </c>
      <c r="AI9" s="407">
        <f>IF(DAY(EOMONTH(F9,0))&lt;30,"",DATE($M$2,$S$2,30))</f>
        <v>46142</v>
      </c>
      <c r="AJ9" s="407" t="str">
        <f>IF(DAY(EOMONTH(F9,0))&lt;31,"",DATE($M$2,$S$2,31))</f>
        <v/>
      </c>
      <c r="AK9" s="401"/>
      <c r="AL9" s="402"/>
      <c r="AM9" s="403"/>
      <c r="AN9" s="403"/>
    </row>
    <row r="10" spans="1:41" ht="15" customHeight="1">
      <c r="A10" s="395"/>
      <c r="B10" s="408"/>
      <c r="C10" s="409"/>
      <c r="D10" s="398"/>
      <c r="E10" s="399"/>
      <c r="F10" s="410">
        <f>DATE($M$2,$S$2,1)</f>
        <v>46113</v>
      </c>
      <c r="G10" s="410">
        <f>DATE($M$2,$S$2,2)</f>
        <v>46114</v>
      </c>
      <c r="H10" s="410">
        <f>DATE($M$2,$S$2,3)</f>
        <v>46115</v>
      </c>
      <c r="I10" s="410">
        <f>DATE($M$2,$S$2,4)</f>
        <v>46116</v>
      </c>
      <c r="J10" s="410">
        <f>DATE($M$2,$S$2,5)</f>
        <v>46117</v>
      </c>
      <c r="K10" s="410">
        <f>DATE($M$2,$S$2,6)</f>
        <v>46118</v>
      </c>
      <c r="L10" s="410">
        <f>DATE($M$2,$S$2,7)</f>
        <v>46119</v>
      </c>
      <c r="M10" s="410">
        <f>DATE($M$2,$S$2,8)</f>
        <v>46120</v>
      </c>
      <c r="N10" s="410">
        <f>DATE($M$2,$S$2,9)</f>
        <v>46121</v>
      </c>
      <c r="O10" s="410">
        <f>DATE($M$2,$S$2,10)</f>
        <v>46122</v>
      </c>
      <c r="P10" s="410">
        <f>DATE($M$2,$S$2,11)</f>
        <v>46123</v>
      </c>
      <c r="Q10" s="410">
        <f>DATE($M$2,$S$2,12)</f>
        <v>46124</v>
      </c>
      <c r="R10" s="410">
        <f>DATE($M$2,$S$2,13)</f>
        <v>46125</v>
      </c>
      <c r="S10" s="410">
        <f>DATE($M$2,$S$2,14)</f>
        <v>46126</v>
      </c>
      <c r="T10" s="410">
        <f>DATE($M$2,$S$2,15)</f>
        <v>46127</v>
      </c>
      <c r="U10" s="410">
        <f>DATE($M$2,$S$2,16)</f>
        <v>46128</v>
      </c>
      <c r="V10" s="410">
        <f>DATE($M$2,$S$2,17)</f>
        <v>46129</v>
      </c>
      <c r="W10" s="410">
        <f>DATE($M$2,$S$2,18)</f>
        <v>46130</v>
      </c>
      <c r="X10" s="410">
        <f>DATE($M$2,$S$2,19)</f>
        <v>46131</v>
      </c>
      <c r="Y10" s="410">
        <f>DATE($M$2,$S$2,20)</f>
        <v>46132</v>
      </c>
      <c r="Z10" s="410">
        <f>DATE($M$2,$S$2,21)</f>
        <v>46133</v>
      </c>
      <c r="AA10" s="410">
        <f>DATE($M$2,$S$2,22)</f>
        <v>46134</v>
      </c>
      <c r="AB10" s="410">
        <f>DATE($M$2,$S$2,23)</f>
        <v>46135</v>
      </c>
      <c r="AC10" s="410">
        <f>DATE($M$2,$S$2,24)</f>
        <v>46136</v>
      </c>
      <c r="AD10" s="410">
        <f>DATE($M$2,$S$2,25)</f>
        <v>46137</v>
      </c>
      <c r="AE10" s="410">
        <f>DATE($M$2,$S$2,26)</f>
        <v>46138</v>
      </c>
      <c r="AF10" s="410">
        <f>DATE($M$2,$S$2,27)</f>
        <v>46139</v>
      </c>
      <c r="AG10" s="410">
        <f>DATE($M$2,$S$2,28)</f>
        <v>46140</v>
      </c>
      <c r="AH10" s="410">
        <f>IF(DAY(EOMONTH(F10,0))&lt;29,"",DATE($M$2,$S$2,29))</f>
        <v>46141</v>
      </c>
      <c r="AI10" s="410">
        <f>IF(DAY(EOMONTH(F10,0))&lt;30,"",DATE($M$2,$S$2,30))</f>
        <v>46142</v>
      </c>
      <c r="AJ10" s="410" t="str">
        <f>IF(DAY(EOMONTH(F10,0))&lt;31,"",DATE($M$2,$S$2,31))</f>
        <v/>
      </c>
      <c r="AK10" s="401"/>
      <c r="AL10" s="402"/>
      <c r="AM10" s="403"/>
      <c r="AN10" s="403"/>
    </row>
    <row r="11" spans="1:41" ht="18" customHeight="1">
      <c r="A11" s="411">
        <v>1</v>
      </c>
      <c r="B11" s="412" t="s">
        <v>249</v>
      </c>
      <c r="C11" s="413" t="s">
        <v>250</v>
      </c>
      <c r="D11" s="414"/>
      <c r="E11" s="415" t="s">
        <v>250</v>
      </c>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7"/>
      <c r="AI11" s="417"/>
      <c r="AJ11" s="417"/>
      <c r="AK11" s="418">
        <f>+SUM(F11:AJ11)</f>
        <v>0</v>
      </c>
      <c r="AL11" s="419">
        <f>IF($AK$3="４週",AK11/4,AK11/(DAY(EOMONTH($F$9,0))/7))</f>
        <v>0</v>
      </c>
      <c r="AM11" s="420"/>
      <c r="AN11" s="420"/>
    </row>
    <row r="12" spans="1:41" ht="18" customHeight="1">
      <c r="A12" s="411">
        <v>2</v>
      </c>
      <c r="B12" s="412" t="s">
        <v>251</v>
      </c>
      <c r="C12" s="413" t="s">
        <v>252</v>
      </c>
      <c r="D12" s="414"/>
      <c r="E12" s="415" t="s">
        <v>252</v>
      </c>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 t="shared" ref="AK12:AK31" si="0">+SUM(F12:AJ12)</f>
        <v>0</v>
      </c>
      <c r="AL12" s="419">
        <f t="shared" ref="AL12:AL30" si="1">IF($AK$3="４週",AK12/4,AK12/(DAY(EOMONTH($F$9,0))/7))</f>
        <v>0</v>
      </c>
      <c r="AM12" s="420"/>
      <c r="AN12" s="420"/>
    </row>
    <row r="13" spans="1:41" ht="18" customHeight="1">
      <c r="A13" s="411">
        <v>3</v>
      </c>
      <c r="B13" s="412" t="s">
        <v>325</v>
      </c>
      <c r="C13" s="413" t="s">
        <v>254</v>
      </c>
      <c r="D13" s="414"/>
      <c r="E13" s="415" t="s">
        <v>254</v>
      </c>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si="0"/>
        <v>0</v>
      </c>
      <c r="AL13" s="419">
        <f t="shared" si="1"/>
        <v>0</v>
      </c>
      <c r="AM13" s="420"/>
      <c r="AN13" s="420"/>
    </row>
    <row r="14" spans="1:41" ht="18" customHeight="1">
      <c r="A14" s="411">
        <v>4</v>
      </c>
      <c r="B14" s="412" t="s">
        <v>266</v>
      </c>
      <c r="C14" s="413" t="s">
        <v>256</v>
      </c>
      <c r="D14" s="414"/>
      <c r="E14" s="415" t="s">
        <v>256</v>
      </c>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0"/>
        <v>0</v>
      </c>
      <c r="AL14" s="419">
        <f t="shared" si="1"/>
        <v>0</v>
      </c>
      <c r="AM14" s="420"/>
      <c r="AN14" s="420"/>
    </row>
    <row r="15" spans="1:41" ht="18" customHeight="1">
      <c r="A15" s="411">
        <v>5</v>
      </c>
      <c r="B15" s="412"/>
      <c r="C15" s="413"/>
      <c r="D15" s="414"/>
      <c r="E15" s="415"/>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0"/>
        <v>0</v>
      </c>
      <c r="AL15" s="419">
        <f t="shared" si="1"/>
        <v>0</v>
      </c>
      <c r="AM15" s="420"/>
      <c r="AN15" s="420"/>
    </row>
    <row r="16" spans="1:41" ht="18" customHeight="1">
      <c r="A16" s="411">
        <v>6</v>
      </c>
      <c r="B16" s="412"/>
      <c r="C16" s="413"/>
      <c r="D16" s="414"/>
      <c r="E16" s="415"/>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0"/>
        <v>0</v>
      </c>
      <c r="AL16" s="419">
        <f t="shared" si="1"/>
        <v>0</v>
      </c>
      <c r="AM16" s="420"/>
      <c r="AN16" s="420"/>
    </row>
    <row r="17" spans="1:40" ht="18" customHeight="1">
      <c r="A17" s="411">
        <v>7</v>
      </c>
      <c r="B17" s="412"/>
      <c r="C17" s="413"/>
      <c r="D17" s="414"/>
      <c r="E17" s="415"/>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0"/>
        <v>0</v>
      </c>
      <c r="AL17" s="419">
        <f t="shared" si="1"/>
        <v>0</v>
      </c>
      <c r="AM17" s="420"/>
      <c r="AN17" s="420"/>
    </row>
    <row r="18" spans="1:40" ht="18" customHeight="1">
      <c r="A18" s="411">
        <v>8</v>
      </c>
      <c r="B18" s="412"/>
      <c r="C18" s="413"/>
      <c r="D18" s="414"/>
      <c r="E18" s="415"/>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0"/>
        <v>0</v>
      </c>
      <c r="AL18" s="419">
        <f t="shared" si="1"/>
        <v>0</v>
      </c>
      <c r="AM18" s="420"/>
      <c r="AN18" s="420"/>
    </row>
    <row r="19" spans="1:40" ht="18" customHeight="1">
      <c r="A19" s="411">
        <v>9</v>
      </c>
      <c r="B19" s="412"/>
      <c r="C19" s="413"/>
      <c r="D19" s="414"/>
      <c r="E19" s="415"/>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0"/>
        <v>0</v>
      </c>
      <c r="AL19" s="419">
        <f t="shared" si="1"/>
        <v>0</v>
      </c>
      <c r="AM19" s="420"/>
      <c r="AN19" s="420"/>
    </row>
    <row r="20" spans="1:40" ht="18" customHeight="1">
      <c r="A20" s="411">
        <v>10</v>
      </c>
      <c r="B20" s="412"/>
      <c r="C20" s="413"/>
      <c r="D20" s="414"/>
      <c r="E20" s="415"/>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0"/>
        <v>0</v>
      </c>
      <c r="AL20" s="419">
        <f t="shared" si="1"/>
        <v>0</v>
      </c>
      <c r="AM20" s="420"/>
      <c r="AN20" s="420"/>
    </row>
    <row r="21" spans="1:40" ht="18" customHeight="1">
      <c r="A21" s="411">
        <v>11</v>
      </c>
      <c r="B21" s="412"/>
      <c r="C21" s="413"/>
      <c r="D21" s="414"/>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0"/>
        <v>0</v>
      </c>
      <c r="AL21" s="419">
        <f t="shared" si="1"/>
        <v>0</v>
      </c>
      <c r="AM21" s="420"/>
      <c r="AN21" s="420"/>
    </row>
    <row r="22" spans="1:40" ht="18" customHeight="1">
      <c r="A22" s="411">
        <v>12</v>
      </c>
      <c r="B22" s="412"/>
      <c r="C22" s="413"/>
      <c r="D22" s="414"/>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0"/>
        <v>0</v>
      </c>
      <c r="AL22" s="419">
        <f t="shared" si="1"/>
        <v>0</v>
      </c>
      <c r="AM22" s="420"/>
      <c r="AN22" s="420"/>
    </row>
    <row r="23" spans="1:40" ht="18" customHeight="1">
      <c r="A23" s="411">
        <v>13</v>
      </c>
      <c r="B23" s="412"/>
      <c r="C23" s="413"/>
      <c r="D23" s="414"/>
      <c r="E23" s="415"/>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0"/>
        <v>0</v>
      </c>
      <c r="AL23" s="419">
        <f t="shared" si="1"/>
        <v>0</v>
      </c>
      <c r="AM23" s="420"/>
      <c r="AN23" s="420"/>
    </row>
    <row r="24" spans="1:40" ht="18" customHeight="1">
      <c r="A24" s="411">
        <v>14</v>
      </c>
      <c r="B24" s="412"/>
      <c r="C24" s="413"/>
      <c r="D24" s="414"/>
      <c r="E24" s="415"/>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0"/>
        <v>0</v>
      </c>
      <c r="AL24" s="419">
        <f t="shared" si="1"/>
        <v>0</v>
      </c>
      <c r="AM24" s="420"/>
      <c r="AN24" s="420"/>
    </row>
    <row r="25" spans="1:40" ht="18" customHeight="1">
      <c r="A25" s="411">
        <v>15</v>
      </c>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0"/>
        <v>0</v>
      </c>
      <c r="AL25" s="419">
        <f t="shared" si="1"/>
        <v>0</v>
      </c>
      <c r="AM25" s="420"/>
      <c r="AN25" s="420"/>
    </row>
    <row r="26" spans="1:40" ht="18" customHeight="1">
      <c r="A26" s="411">
        <v>16</v>
      </c>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0"/>
        <v>0</v>
      </c>
      <c r="AL26" s="419">
        <f t="shared" si="1"/>
        <v>0</v>
      </c>
      <c r="AM26" s="420"/>
      <c r="AN26" s="420"/>
    </row>
    <row r="27" spans="1:40" ht="18" customHeight="1">
      <c r="A27" s="411">
        <v>17</v>
      </c>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0"/>
        <v>0</v>
      </c>
      <c r="AL27" s="419">
        <f t="shared" si="1"/>
        <v>0</v>
      </c>
      <c r="AM27" s="420"/>
      <c r="AN27" s="420"/>
    </row>
    <row r="28" spans="1:40" ht="18" customHeight="1">
      <c r="A28" s="411">
        <v>18</v>
      </c>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0"/>
        <v>0</v>
      </c>
      <c r="AL28" s="419">
        <f t="shared" si="1"/>
        <v>0</v>
      </c>
      <c r="AM28" s="420"/>
      <c r="AN28" s="420"/>
    </row>
    <row r="29" spans="1:40" ht="18" customHeight="1">
      <c r="A29" s="411">
        <v>19</v>
      </c>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0"/>
        <v>0</v>
      </c>
      <c r="AL29" s="419">
        <f t="shared" si="1"/>
        <v>0</v>
      </c>
      <c r="AM29" s="420"/>
      <c r="AN29" s="420"/>
    </row>
    <row r="30" spans="1:40" ht="18" customHeight="1">
      <c r="A30" s="411">
        <v>20</v>
      </c>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0"/>
        <v>0</v>
      </c>
      <c r="AL30" s="419">
        <f t="shared" si="1"/>
        <v>0</v>
      </c>
      <c r="AM30" s="420"/>
      <c r="AN30" s="420"/>
    </row>
    <row r="31" spans="1:40" ht="18" customHeight="1">
      <c r="A31" s="399" t="s">
        <v>257</v>
      </c>
      <c r="B31" s="421"/>
      <c r="C31" s="421"/>
      <c r="D31" s="421"/>
      <c r="E31" s="421"/>
      <c r="F31" s="422">
        <f>+SUM(F11:F30)</f>
        <v>0</v>
      </c>
      <c r="G31" s="422">
        <f t="shared" ref="G31:AJ31" si="2">+SUM(G11:G30)</f>
        <v>0</v>
      </c>
      <c r="H31" s="422">
        <f t="shared" si="2"/>
        <v>0</v>
      </c>
      <c r="I31" s="422">
        <f t="shared" si="2"/>
        <v>0</v>
      </c>
      <c r="J31" s="422">
        <f t="shared" si="2"/>
        <v>0</v>
      </c>
      <c r="K31" s="422">
        <f t="shared" si="2"/>
        <v>0</v>
      </c>
      <c r="L31" s="422">
        <f t="shared" si="2"/>
        <v>0</v>
      </c>
      <c r="M31" s="422">
        <f t="shared" si="2"/>
        <v>0</v>
      </c>
      <c r="N31" s="422">
        <f t="shared" si="2"/>
        <v>0</v>
      </c>
      <c r="O31" s="422">
        <f t="shared" si="2"/>
        <v>0</v>
      </c>
      <c r="P31" s="422">
        <f t="shared" si="2"/>
        <v>0</v>
      </c>
      <c r="Q31" s="422">
        <f t="shared" si="2"/>
        <v>0</v>
      </c>
      <c r="R31" s="422">
        <f t="shared" si="2"/>
        <v>0</v>
      </c>
      <c r="S31" s="422">
        <f t="shared" si="2"/>
        <v>0</v>
      </c>
      <c r="T31" s="422">
        <f t="shared" si="2"/>
        <v>0</v>
      </c>
      <c r="U31" s="422">
        <f t="shared" si="2"/>
        <v>0</v>
      </c>
      <c r="V31" s="422">
        <f t="shared" si="2"/>
        <v>0</v>
      </c>
      <c r="W31" s="422">
        <f t="shared" si="2"/>
        <v>0</v>
      </c>
      <c r="X31" s="422">
        <f t="shared" si="2"/>
        <v>0</v>
      </c>
      <c r="Y31" s="422">
        <f t="shared" si="2"/>
        <v>0</v>
      </c>
      <c r="Z31" s="422">
        <f t="shared" si="2"/>
        <v>0</v>
      </c>
      <c r="AA31" s="422">
        <f t="shared" si="2"/>
        <v>0</v>
      </c>
      <c r="AB31" s="422">
        <f t="shared" si="2"/>
        <v>0</v>
      </c>
      <c r="AC31" s="422">
        <f t="shared" si="2"/>
        <v>0</v>
      </c>
      <c r="AD31" s="422">
        <f t="shared" si="2"/>
        <v>0</v>
      </c>
      <c r="AE31" s="422">
        <f t="shared" si="2"/>
        <v>0</v>
      </c>
      <c r="AF31" s="422">
        <f t="shared" si="2"/>
        <v>0</v>
      </c>
      <c r="AG31" s="422">
        <f t="shared" si="2"/>
        <v>0</v>
      </c>
      <c r="AH31" s="417">
        <f t="shared" si="2"/>
        <v>0</v>
      </c>
      <c r="AI31" s="417">
        <f t="shared" si="2"/>
        <v>0</v>
      </c>
      <c r="AJ31" s="417">
        <f t="shared" si="2"/>
        <v>0</v>
      </c>
      <c r="AK31" s="418">
        <f t="shared" si="0"/>
        <v>0</v>
      </c>
      <c r="AL31" s="419">
        <f>IF($AK$3="４週",AK31/4,AK31/(DAY(EOMONTH($F$9,0))/7))</f>
        <v>0</v>
      </c>
      <c r="AM31" s="395"/>
      <c r="AN31" s="395"/>
    </row>
    <row r="32" spans="1:40" ht="18" customHeight="1">
      <c r="A32" s="421" t="s">
        <v>258</v>
      </c>
      <c r="B32" s="421"/>
      <c r="C32" s="421"/>
      <c r="D32" s="421"/>
      <c r="E32" s="423"/>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5"/>
      <c r="AI32" s="425"/>
      <c r="AJ32" s="425"/>
      <c r="AK32" s="422"/>
      <c r="AL32" s="426"/>
      <c r="AM32" s="395"/>
      <c r="AN32" s="395"/>
    </row>
    <row r="33" spans="1:43" ht="15" customHeight="1">
      <c r="A33" s="394"/>
      <c r="B33" s="394"/>
      <c r="C33" s="394"/>
      <c r="D33" s="394"/>
      <c r="E33" s="394"/>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394"/>
      <c r="AL33" s="394"/>
      <c r="AM33" s="378"/>
    </row>
    <row r="34" spans="1:43" ht="15" customHeight="1">
      <c r="A34" s="394"/>
      <c r="B34" s="394"/>
      <c r="C34" s="394"/>
      <c r="D34" s="394"/>
      <c r="E34" s="394"/>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394"/>
      <c r="AL34" s="394"/>
      <c r="AM34" s="378"/>
    </row>
    <row r="35" spans="1:43" ht="15" customHeight="1">
      <c r="A35" s="394"/>
      <c r="B35" s="394"/>
      <c r="C35" s="394"/>
      <c r="D35" s="394"/>
      <c r="E35" s="394"/>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94"/>
      <c r="AL35" s="394"/>
      <c r="AM35" s="378"/>
    </row>
    <row r="36" spans="1:43" ht="21" customHeight="1">
      <c r="A36" s="377" t="s">
        <v>259</v>
      </c>
      <c r="B36" s="394"/>
      <c r="C36" s="394"/>
      <c r="D36" s="394"/>
      <c r="E36" s="394"/>
      <c r="F36" s="394"/>
      <c r="G36" s="427"/>
      <c r="H36" s="427"/>
      <c r="I36" s="427"/>
      <c r="J36" s="427"/>
      <c r="K36" s="427"/>
      <c r="L36" s="427"/>
      <c r="M36" s="427"/>
      <c r="N36" s="427"/>
      <c r="O36" s="427"/>
      <c r="AM36" s="394"/>
      <c r="AN36" s="378"/>
    </row>
    <row r="37" spans="1:43" ht="25" customHeight="1">
      <c r="A37" s="398"/>
      <c r="B37" s="398"/>
      <c r="C37" s="398"/>
      <c r="D37" s="428">
        <v>4</v>
      </c>
      <c r="E37" s="428">
        <v>5</v>
      </c>
      <c r="F37" s="429">
        <v>6</v>
      </c>
      <c r="G37" s="429"/>
      <c r="H37" s="429"/>
      <c r="I37" s="429">
        <v>7</v>
      </c>
      <c r="J37" s="429"/>
      <c r="K37" s="429"/>
      <c r="L37" s="429">
        <v>8</v>
      </c>
      <c r="M37" s="429"/>
      <c r="N37" s="429"/>
      <c r="O37" s="429">
        <v>9</v>
      </c>
      <c r="P37" s="429"/>
      <c r="Q37" s="429"/>
      <c r="R37" s="429">
        <v>10</v>
      </c>
      <c r="S37" s="429"/>
      <c r="T37" s="429"/>
      <c r="U37" s="429">
        <v>11</v>
      </c>
      <c r="V37" s="429"/>
      <c r="W37" s="429"/>
      <c r="X37" s="429">
        <v>12</v>
      </c>
      <c r="Y37" s="429"/>
      <c r="Z37" s="429"/>
      <c r="AA37" s="429">
        <v>1</v>
      </c>
      <c r="AB37" s="429"/>
      <c r="AC37" s="429"/>
      <c r="AD37" s="429">
        <v>2</v>
      </c>
      <c r="AE37" s="429"/>
      <c r="AF37" s="429"/>
      <c r="AG37" s="429">
        <v>3</v>
      </c>
      <c r="AH37" s="429"/>
      <c r="AI37" s="429"/>
      <c r="AJ37" s="398" t="s">
        <v>260</v>
      </c>
      <c r="AK37" s="398"/>
      <c r="AL37" s="430" t="s">
        <v>261</v>
      </c>
      <c r="AM37" s="431"/>
      <c r="AN37" s="431"/>
      <c r="AO37" s="431"/>
      <c r="AP37" s="431"/>
      <c r="AQ37" s="431"/>
    </row>
    <row r="38" spans="1:43" ht="25" customHeight="1">
      <c r="A38" s="432" t="s">
        <v>262</v>
      </c>
      <c r="B38" s="432"/>
      <c r="C38" s="432"/>
      <c r="D38" s="422">
        <f>SUM(D39:D40)</f>
        <v>400</v>
      </c>
      <c r="E38" s="422">
        <f>SUM(E39:E40)</f>
        <v>380</v>
      </c>
      <c r="F38" s="439">
        <f>SUM(F39:H40)</f>
        <v>400</v>
      </c>
      <c r="G38" s="439"/>
      <c r="H38" s="439"/>
      <c r="I38" s="439">
        <f>SUM(I39:K40)</f>
        <v>420</v>
      </c>
      <c r="J38" s="439"/>
      <c r="K38" s="439"/>
      <c r="L38" s="439">
        <f>SUM(L39:N40)</f>
        <v>420</v>
      </c>
      <c r="M38" s="439"/>
      <c r="N38" s="439"/>
      <c r="O38" s="439">
        <f>SUM(O39:Q40)</f>
        <v>380</v>
      </c>
      <c r="P38" s="439"/>
      <c r="Q38" s="439"/>
      <c r="R38" s="439">
        <f>SUM(R39:T40)</f>
        <v>400</v>
      </c>
      <c r="S38" s="439"/>
      <c r="T38" s="439"/>
      <c r="U38" s="439">
        <f>SUM(U39:W40)</f>
        <v>400</v>
      </c>
      <c r="V38" s="439"/>
      <c r="W38" s="439"/>
      <c r="X38" s="439">
        <f>SUM(X39:Z40)</f>
        <v>380</v>
      </c>
      <c r="Y38" s="439"/>
      <c r="Z38" s="439"/>
      <c r="AA38" s="439">
        <f>SUM(AA39:AC40)</f>
        <v>380</v>
      </c>
      <c r="AB38" s="439"/>
      <c r="AC38" s="439"/>
      <c r="AD38" s="439">
        <f>SUM(AD39:AF40)</f>
        <v>380</v>
      </c>
      <c r="AE38" s="439"/>
      <c r="AF38" s="439"/>
      <c r="AG38" s="439">
        <f>SUM(AG39:AI40)</f>
        <v>400</v>
      </c>
      <c r="AH38" s="439"/>
      <c r="AI38" s="439"/>
      <c r="AJ38" s="434">
        <f>SUM(D38:AI38)</f>
        <v>4740</v>
      </c>
      <c r="AK38" s="434"/>
      <c r="AL38" s="475">
        <f>ROUNDUP(AJ38/AJ41,1)</f>
        <v>20</v>
      </c>
      <c r="AM38" s="431"/>
      <c r="AN38" s="431"/>
      <c r="AO38" s="431"/>
      <c r="AP38" s="431"/>
      <c r="AQ38" s="431"/>
    </row>
    <row r="39" spans="1:43" ht="25" customHeight="1">
      <c r="A39" s="476" t="s">
        <v>326</v>
      </c>
      <c r="B39" s="476"/>
      <c r="C39" s="476"/>
      <c r="D39" s="416">
        <v>380</v>
      </c>
      <c r="E39" s="416">
        <v>361</v>
      </c>
      <c r="F39" s="466">
        <v>380</v>
      </c>
      <c r="G39" s="467"/>
      <c r="H39" s="468"/>
      <c r="I39" s="433">
        <v>399</v>
      </c>
      <c r="J39" s="433"/>
      <c r="K39" s="433"/>
      <c r="L39" s="433">
        <v>399</v>
      </c>
      <c r="M39" s="433"/>
      <c r="N39" s="433"/>
      <c r="O39" s="433">
        <v>361</v>
      </c>
      <c r="P39" s="433"/>
      <c r="Q39" s="433"/>
      <c r="R39" s="433">
        <v>380</v>
      </c>
      <c r="S39" s="433"/>
      <c r="T39" s="433"/>
      <c r="U39" s="433">
        <v>380</v>
      </c>
      <c r="V39" s="433"/>
      <c r="W39" s="433"/>
      <c r="X39" s="433">
        <v>361</v>
      </c>
      <c r="Y39" s="433"/>
      <c r="Z39" s="433"/>
      <c r="AA39" s="433">
        <v>361</v>
      </c>
      <c r="AB39" s="433"/>
      <c r="AC39" s="433"/>
      <c r="AD39" s="433">
        <v>361</v>
      </c>
      <c r="AE39" s="433"/>
      <c r="AF39" s="433"/>
      <c r="AG39" s="433">
        <v>380</v>
      </c>
      <c r="AH39" s="433"/>
      <c r="AI39" s="433"/>
      <c r="AJ39" s="434">
        <f>SUM(D39:AI39)</f>
        <v>4503</v>
      </c>
      <c r="AK39" s="434"/>
      <c r="AL39" s="475">
        <f>ROUNDUP(AJ39/AJ41,1)</f>
        <v>19</v>
      </c>
      <c r="AN39" s="431"/>
      <c r="AO39" s="431"/>
      <c r="AP39" s="431"/>
      <c r="AQ39" s="431"/>
    </row>
    <row r="40" spans="1:43" ht="25" customHeight="1">
      <c r="A40" s="476" t="s">
        <v>327</v>
      </c>
      <c r="B40" s="476"/>
      <c r="C40" s="476"/>
      <c r="D40" s="416">
        <v>20</v>
      </c>
      <c r="E40" s="416">
        <v>19</v>
      </c>
      <c r="F40" s="466">
        <v>20</v>
      </c>
      <c r="G40" s="467"/>
      <c r="H40" s="468"/>
      <c r="I40" s="433">
        <v>21</v>
      </c>
      <c r="J40" s="433"/>
      <c r="K40" s="433"/>
      <c r="L40" s="433">
        <v>21</v>
      </c>
      <c r="M40" s="433"/>
      <c r="N40" s="433"/>
      <c r="O40" s="433">
        <v>19</v>
      </c>
      <c r="P40" s="433"/>
      <c r="Q40" s="433"/>
      <c r="R40" s="433">
        <v>20</v>
      </c>
      <c r="S40" s="433"/>
      <c r="T40" s="433"/>
      <c r="U40" s="433">
        <v>20</v>
      </c>
      <c r="V40" s="433"/>
      <c r="W40" s="433"/>
      <c r="X40" s="433">
        <v>19</v>
      </c>
      <c r="Y40" s="433"/>
      <c r="Z40" s="433"/>
      <c r="AA40" s="433">
        <v>19</v>
      </c>
      <c r="AB40" s="433"/>
      <c r="AC40" s="433"/>
      <c r="AD40" s="433">
        <v>19</v>
      </c>
      <c r="AE40" s="433"/>
      <c r="AF40" s="433"/>
      <c r="AG40" s="433">
        <v>20</v>
      </c>
      <c r="AH40" s="433"/>
      <c r="AI40" s="433"/>
      <c r="AJ40" s="434">
        <f>SUM(D40:AI40)</f>
        <v>237</v>
      </c>
      <c r="AK40" s="434"/>
      <c r="AL40" s="475">
        <f>ROUNDUP(AJ40/AJ41,1)</f>
        <v>1</v>
      </c>
      <c r="AM40" s="431"/>
      <c r="AN40" s="431"/>
      <c r="AO40" s="431"/>
      <c r="AP40" s="431"/>
      <c r="AQ40" s="431"/>
    </row>
    <row r="41" spans="1:43" ht="25" customHeight="1">
      <c r="A41" s="432" t="s">
        <v>263</v>
      </c>
      <c r="B41" s="432"/>
      <c r="C41" s="432"/>
      <c r="D41" s="416">
        <v>20</v>
      </c>
      <c r="E41" s="416">
        <v>19</v>
      </c>
      <c r="F41" s="433">
        <v>20</v>
      </c>
      <c r="G41" s="433"/>
      <c r="H41" s="433"/>
      <c r="I41" s="433">
        <v>21</v>
      </c>
      <c r="J41" s="433"/>
      <c r="K41" s="433"/>
      <c r="L41" s="433">
        <v>21</v>
      </c>
      <c r="M41" s="433"/>
      <c r="N41" s="433"/>
      <c r="O41" s="433">
        <v>19</v>
      </c>
      <c r="P41" s="433"/>
      <c r="Q41" s="433"/>
      <c r="R41" s="433">
        <v>20</v>
      </c>
      <c r="S41" s="433"/>
      <c r="T41" s="433"/>
      <c r="U41" s="433">
        <v>20</v>
      </c>
      <c r="V41" s="433"/>
      <c r="W41" s="433"/>
      <c r="X41" s="433">
        <v>19</v>
      </c>
      <c r="Y41" s="433"/>
      <c r="Z41" s="433"/>
      <c r="AA41" s="433">
        <v>19</v>
      </c>
      <c r="AB41" s="433"/>
      <c r="AC41" s="433"/>
      <c r="AD41" s="433">
        <v>19</v>
      </c>
      <c r="AE41" s="433"/>
      <c r="AF41" s="433"/>
      <c r="AG41" s="433">
        <v>20</v>
      </c>
      <c r="AH41" s="433"/>
      <c r="AI41" s="433"/>
      <c r="AJ41" s="434">
        <f>+SUM(D41:AI41)</f>
        <v>237</v>
      </c>
      <c r="AK41" s="434"/>
      <c r="AL41" s="477"/>
      <c r="AM41" s="431"/>
      <c r="AN41" s="431"/>
      <c r="AO41" s="431"/>
      <c r="AP41" s="431"/>
      <c r="AQ41" s="431"/>
    </row>
    <row r="42" spans="1:43" ht="5.15" customHeight="1">
      <c r="A42" s="437"/>
      <c r="B42" s="437"/>
      <c r="C42" s="437"/>
      <c r="D42" s="431"/>
      <c r="E42" s="431"/>
      <c r="F42" s="431"/>
      <c r="G42" s="431"/>
      <c r="H42" s="431"/>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38"/>
      <c r="AK42" s="427"/>
      <c r="AL42" s="394"/>
      <c r="AM42" s="394"/>
      <c r="AN42" s="378"/>
    </row>
    <row r="43" spans="1:43" ht="18" customHeight="1">
      <c r="A43" s="377" t="s">
        <v>264</v>
      </c>
      <c r="B43" s="427"/>
      <c r="D43" s="427"/>
      <c r="E43" s="427"/>
      <c r="F43" s="427"/>
      <c r="G43" s="427"/>
      <c r="H43" s="427"/>
      <c r="I43" s="431"/>
      <c r="J43" s="431"/>
      <c r="K43" s="431"/>
      <c r="L43" s="431"/>
      <c r="M43" s="431"/>
      <c r="N43" s="431"/>
      <c r="O43" s="427"/>
      <c r="P43" s="427"/>
      <c r="Q43" s="427"/>
      <c r="R43" s="427"/>
      <c r="S43" s="427"/>
      <c r="T43" s="427"/>
      <c r="U43" s="427"/>
      <c r="V43" s="427"/>
      <c r="W43" s="394"/>
      <c r="X43" s="427"/>
      <c r="Y43" s="427"/>
      <c r="Z43" s="427"/>
      <c r="AA43" s="427"/>
      <c r="AB43" s="427"/>
      <c r="AC43" s="427"/>
      <c r="AD43" s="427"/>
      <c r="AE43" s="427"/>
      <c r="AF43" s="427"/>
      <c r="AG43" s="427"/>
      <c r="AH43" s="427"/>
      <c r="AI43" s="427"/>
      <c r="AJ43" s="438"/>
      <c r="AK43" s="427"/>
      <c r="AL43" s="394"/>
      <c r="AM43" s="394"/>
      <c r="AN43" s="378"/>
    </row>
    <row r="44" spans="1:43" ht="18" customHeight="1">
      <c r="A44" s="398" t="s">
        <v>265</v>
      </c>
      <c r="B44" s="398"/>
      <c r="C44" s="398" t="s">
        <v>251</v>
      </c>
      <c r="D44" s="398"/>
      <c r="E44" s="402" t="s">
        <v>266</v>
      </c>
      <c r="F44" s="402"/>
      <c r="G44" s="402"/>
      <c r="H44" s="402"/>
      <c r="I44" s="431"/>
      <c r="J44" s="431"/>
      <c r="K44" s="431"/>
      <c r="L44" s="431"/>
      <c r="M44" s="431"/>
      <c r="N44" s="431"/>
      <c r="O44" s="431"/>
      <c r="P44" s="431"/>
      <c r="Q44" s="431"/>
      <c r="R44" s="431"/>
      <c r="S44" s="431"/>
      <c r="T44" s="431"/>
      <c r="U44" s="431"/>
      <c r="W44" s="394"/>
      <c r="X44" s="427"/>
      <c r="Y44" s="427"/>
      <c r="Z44" s="427"/>
      <c r="AA44" s="427"/>
      <c r="AB44" s="427"/>
      <c r="AC44" s="427"/>
      <c r="AD44" s="427"/>
      <c r="AE44" s="427"/>
      <c r="AF44" s="427"/>
      <c r="AG44" s="427"/>
      <c r="AH44" s="427"/>
      <c r="AI44" s="427"/>
      <c r="AJ44" s="438"/>
      <c r="AK44" s="427"/>
      <c r="AL44" s="394"/>
      <c r="AM44" s="394"/>
      <c r="AN44" s="378"/>
    </row>
    <row r="45" spans="1:43" ht="18" customHeight="1">
      <c r="A45" s="402" t="s">
        <v>267</v>
      </c>
      <c r="B45" s="402"/>
      <c r="C45" s="439">
        <f>ROUNDDOWN(IF(AL38&lt;=60,1,1+ROUNDUP((AL38-60)/40,0)),1)</f>
        <v>1</v>
      </c>
      <c r="D45" s="439"/>
      <c r="E45" s="439">
        <f>ROUNDDOWN(AL39/6+AL40/10,1)</f>
        <v>3.2</v>
      </c>
      <c r="F45" s="439"/>
      <c r="G45" s="439"/>
      <c r="H45" s="439"/>
      <c r="I45" s="431"/>
      <c r="J45" s="431"/>
      <c r="K45" s="431"/>
      <c r="L45" s="431"/>
      <c r="M45" s="431"/>
      <c r="N45" s="431"/>
      <c r="O45" s="431"/>
      <c r="P45" s="431"/>
      <c r="Q45" s="431"/>
      <c r="R45" s="431"/>
      <c r="S45" s="431"/>
      <c r="T45" s="431"/>
      <c r="U45" s="431"/>
      <c r="W45" s="394"/>
      <c r="X45" s="427"/>
      <c r="Y45" s="427"/>
      <c r="Z45" s="427"/>
      <c r="AA45" s="427"/>
      <c r="AB45" s="427"/>
      <c r="AC45" s="427"/>
      <c r="AD45" s="427"/>
      <c r="AE45" s="427"/>
      <c r="AF45" s="427"/>
      <c r="AG45" s="427"/>
      <c r="AH45" s="427"/>
      <c r="AI45" s="427"/>
      <c r="AJ45" s="438"/>
      <c r="AK45" s="427"/>
      <c r="AL45" s="394"/>
      <c r="AM45" s="394"/>
      <c r="AN45" s="378"/>
    </row>
    <row r="46" spans="1:43" ht="5.15" customHeight="1">
      <c r="A46" s="437"/>
      <c r="B46" s="437"/>
      <c r="C46" s="437"/>
      <c r="D46" s="437"/>
      <c r="E46" s="437"/>
      <c r="F46" s="437"/>
      <c r="G46" s="437"/>
      <c r="H46" s="437"/>
      <c r="I46" s="437"/>
      <c r="J46" s="427"/>
      <c r="K46" s="427"/>
      <c r="L46" s="427"/>
      <c r="M46" s="438"/>
      <c r="N46" s="427"/>
      <c r="O46" s="427"/>
      <c r="P46" s="427"/>
      <c r="Q46" s="431"/>
      <c r="W46" s="394"/>
      <c r="X46" s="427"/>
      <c r="Y46" s="427"/>
      <c r="Z46" s="427"/>
      <c r="AA46" s="427"/>
      <c r="AB46" s="427"/>
      <c r="AC46" s="427"/>
      <c r="AD46" s="427"/>
      <c r="AE46" s="427"/>
      <c r="AF46" s="427"/>
      <c r="AG46" s="427"/>
      <c r="AH46" s="427"/>
      <c r="AI46" s="427"/>
      <c r="AJ46" s="438"/>
      <c r="AK46" s="427"/>
      <c r="AL46" s="394"/>
      <c r="AM46" s="394"/>
      <c r="AN46" s="378"/>
    </row>
    <row r="47" spans="1:43" ht="21" customHeight="1">
      <c r="A47" s="377" t="s">
        <v>268</v>
      </c>
      <c r="B47" s="382"/>
      <c r="C47" s="383"/>
      <c r="D47" s="383"/>
      <c r="E47" s="383"/>
      <c r="F47" s="383"/>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83"/>
      <c r="AM47" s="383"/>
      <c r="AN47" s="378"/>
    </row>
    <row r="48" spans="1:43" ht="25" customHeight="1">
      <c r="A48" s="378"/>
      <c r="B48" s="394"/>
      <c r="C48" s="440" t="str">
        <f>IF(VLOOKUP($AK$1,選択肢!$A$1:$J$12,C53,FALSE)=0,"-",VLOOKUP($AK$1,選択肢!$A$1:$J$12,C53,FALSE))</f>
        <v>管理者</v>
      </c>
      <c r="D48" s="441"/>
      <c r="E48" s="442" t="str">
        <f>IF(VLOOKUP($AK$1,選択肢!$A$1:$J$12,E53,FALSE)=0,"-",VLOOKUP($AK$1,選択肢!$A$1:$J$12,E53,FALSE))</f>
        <v>サービス管理責任者</v>
      </c>
      <c r="F48" s="442"/>
      <c r="G48" s="442"/>
      <c r="H48" s="442"/>
      <c r="I48" s="440" t="str">
        <f>IF(VLOOKUP($AK$1,選択肢!$A$1:$J$12,I53,FALSE)=0,"-",VLOOKUP($AK$1,選択肢!$A$1:$J$12,I53,FALSE))</f>
        <v>地域移行支援員</v>
      </c>
      <c r="J48" s="441"/>
      <c r="K48" s="441"/>
      <c r="L48" s="441"/>
      <c r="M48" s="441"/>
      <c r="N48" s="443"/>
      <c r="O48" s="440" t="str">
        <f>IF(VLOOKUP($AK$1,選択肢!$A$1:$J$12,O53,FALSE)=0,"-",VLOOKUP($AK$1,選択肢!$A$1:$J$12,O53,FALSE))</f>
        <v>生活支援員</v>
      </c>
      <c r="P48" s="441"/>
      <c r="Q48" s="441"/>
      <c r="R48" s="441"/>
      <c r="S48" s="441"/>
      <c r="T48" s="443"/>
      <c r="U48" s="440" t="str">
        <f>IF(VLOOKUP($AK$1,選択肢!$A$1:$J$12,U53,FALSE)=0,"-",VLOOKUP($AK$1,選択肢!$A$1:$J$12,U53,FALSE))</f>
        <v>-</v>
      </c>
      <c r="V48" s="441"/>
      <c r="W48" s="441"/>
      <c r="X48" s="441"/>
      <c r="Y48" s="441"/>
      <c r="Z48" s="443"/>
      <c r="AA48" s="440" t="str">
        <f>IF(VLOOKUP($AK$1,選択肢!$A$1:$J$12,AA53,FALSE)=0,"-",VLOOKUP($AK$1,選択肢!$A$1:$J$12,AA53,FALSE))</f>
        <v>-</v>
      </c>
      <c r="AB48" s="441"/>
      <c r="AC48" s="441"/>
      <c r="AD48" s="441"/>
      <c r="AE48" s="441"/>
      <c r="AF48" s="443"/>
      <c r="AG48" s="442" t="str">
        <f>IF(VLOOKUP($AK$1,選択肢!$A$1:$J$12,AG53,FALSE)=0,"-",VLOOKUP($AK$1,選択肢!$A$1:$J$12,AG53,FALSE))</f>
        <v>-</v>
      </c>
      <c r="AH48" s="442"/>
      <c r="AI48" s="442"/>
      <c r="AJ48" s="442"/>
      <c r="AK48" s="442"/>
      <c r="AL48" s="442" t="str">
        <f>IF(VLOOKUP($AK$1,選択肢!$A$1:$J$12,AL53,FALSE)=0,"-",VLOOKUP($AK$1,選択肢!$A$1:$J$12,AL53,FALSE))</f>
        <v>-</v>
      </c>
      <c r="AM48" s="442"/>
      <c r="AN48" s="378"/>
    </row>
    <row r="49" spans="1:40" ht="18" customHeight="1">
      <c r="A49" s="378"/>
      <c r="B49" s="394"/>
      <c r="C49" s="444" t="s">
        <v>270</v>
      </c>
      <c r="D49" s="444" t="s">
        <v>272</v>
      </c>
      <c r="E49" s="445" t="s">
        <v>270</v>
      </c>
      <c r="F49" s="446" t="s">
        <v>272</v>
      </c>
      <c r="G49" s="446"/>
      <c r="H49" s="446"/>
      <c r="I49" s="447" t="s">
        <v>270</v>
      </c>
      <c r="J49" s="448"/>
      <c r="K49" s="449"/>
      <c r="L49" s="447" t="s">
        <v>272</v>
      </c>
      <c r="M49" s="448"/>
      <c r="N49" s="449"/>
      <c r="O49" s="447" t="s">
        <v>270</v>
      </c>
      <c r="P49" s="448"/>
      <c r="Q49" s="449"/>
      <c r="R49" s="447" t="s">
        <v>272</v>
      </c>
      <c r="S49" s="448"/>
      <c r="T49" s="449"/>
      <c r="U49" s="447" t="s">
        <v>270</v>
      </c>
      <c r="V49" s="448"/>
      <c r="W49" s="449"/>
      <c r="X49" s="447" t="s">
        <v>272</v>
      </c>
      <c r="Y49" s="448"/>
      <c r="Z49" s="449"/>
      <c r="AA49" s="447" t="s">
        <v>270</v>
      </c>
      <c r="AB49" s="448"/>
      <c r="AC49" s="449"/>
      <c r="AD49" s="447" t="s">
        <v>272</v>
      </c>
      <c r="AE49" s="448"/>
      <c r="AF49" s="449"/>
      <c r="AG49" s="447" t="s">
        <v>270</v>
      </c>
      <c r="AH49" s="448"/>
      <c r="AI49" s="449"/>
      <c r="AJ49" s="447" t="s">
        <v>272</v>
      </c>
      <c r="AK49" s="449"/>
      <c r="AL49" s="445" t="s">
        <v>269</v>
      </c>
      <c r="AM49" s="445" t="s">
        <v>271</v>
      </c>
      <c r="AN49" s="378"/>
    </row>
    <row r="50" spans="1:40" ht="18" customHeight="1">
      <c r="A50" s="378"/>
      <c r="B50" s="450" t="s">
        <v>273</v>
      </c>
      <c r="C50" s="445">
        <f>COUNTIFS($B$11:$B$30,C$48,$C$11:$C$30,"A",$E$11:$E$30,"*")</f>
        <v>1</v>
      </c>
      <c r="D50" s="445">
        <f>COUNTIFS($B$11:$B$30,C$48,$C$11:$C$30,"B",$E$11:$E$30,"*")</f>
        <v>0</v>
      </c>
      <c r="E50" s="445">
        <f>COUNTIFS($B$11:$B$30,E$48,$C$11:$C$30,"A",$E$11:$E$30,"*")</f>
        <v>0</v>
      </c>
      <c r="F50" s="447">
        <f>COUNTIFS($B$11:$B$30,E$48,$C$11:$C$30,"B",$E$11:$E$30,"*")</f>
        <v>1</v>
      </c>
      <c r="G50" s="448"/>
      <c r="H50" s="449"/>
      <c r="I50" s="447">
        <f>COUNTIFS($B$11:$B$30,I$48,$C$11:$C$30,"A",$E$11:$E$30,"*")</f>
        <v>0</v>
      </c>
      <c r="J50" s="448"/>
      <c r="K50" s="449"/>
      <c r="L50" s="447">
        <f>COUNTIFS($B$11:$B$30,I$48,$C$11:$C$30,"B",$E$11:$E$30,"*")</f>
        <v>0</v>
      </c>
      <c r="M50" s="448"/>
      <c r="N50" s="449"/>
      <c r="O50" s="447">
        <f>COUNTIFS($B$11:$B$30,O$48,$C$11:$C$30,"A",$E$11:$E$30,"*")</f>
        <v>0</v>
      </c>
      <c r="P50" s="448"/>
      <c r="Q50" s="449"/>
      <c r="R50" s="447">
        <f>COUNTIFS($B$11:$B$30,O$48,$C$11:$C$30,"B",$E$11:$E$30,"*")</f>
        <v>0</v>
      </c>
      <c r="S50" s="448"/>
      <c r="T50" s="449"/>
      <c r="U50" s="447">
        <f>COUNTIFS($B$11:$B$30,U$48,$C$11:$C$30,"A",$E$11:$E$30,"*")</f>
        <v>0</v>
      </c>
      <c r="V50" s="448"/>
      <c r="W50" s="449"/>
      <c r="X50" s="447">
        <f>COUNTIFS($B$11:$B$30,U$48,$C$11:$C$30,"B",$E$11:$E$30,"*")</f>
        <v>0</v>
      </c>
      <c r="Y50" s="448"/>
      <c r="Z50" s="449"/>
      <c r="AA50" s="447">
        <f>COUNTIFS($B$11:$B$30,AA$48,$C$11:$C$30,"A",$E$11:$E$30,"*")</f>
        <v>0</v>
      </c>
      <c r="AB50" s="448"/>
      <c r="AC50" s="449"/>
      <c r="AD50" s="447">
        <f>COUNTIFS($B$11:$B$30,AA$48,$C$11:$C$30,"B",$E$11:$E$30,"*")</f>
        <v>0</v>
      </c>
      <c r="AE50" s="448"/>
      <c r="AF50" s="449"/>
      <c r="AG50" s="447">
        <f>COUNTIFS($B$11:$B$30,AG$48,$C$11:$C$30,"A",$E$11:$E$30,"*")</f>
        <v>0</v>
      </c>
      <c r="AH50" s="448"/>
      <c r="AI50" s="449"/>
      <c r="AJ50" s="447">
        <f>COUNTIFS($B$11:$B$30,AG$48,$C$11:$C$30,"B",$E$11:$E$30,"*")</f>
        <v>0</v>
      </c>
      <c r="AK50" s="449"/>
      <c r="AL50" s="445">
        <f>COUNTIFS($B$11:$B$30,AL$48,$C$11:$C$30,"A",$E$11:$E$30,"*")</f>
        <v>0</v>
      </c>
      <c r="AM50" s="445">
        <f>COUNTIFS($B$11:$B$30,AL$48,$C$11:$C$30,"B",$E$11:$E$30,"*")</f>
        <v>0</v>
      </c>
      <c r="AN50" s="378"/>
    </row>
    <row r="51" spans="1:40" ht="18" customHeight="1">
      <c r="A51" s="378"/>
      <c r="B51" s="430" t="s">
        <v>274</v>
      </c>
      <c r="C51" s="445">
        <f>COUNTIFS($B$11:$B$30,C$48,$C$11:$C$30,"C",$E$11:$E$30,"*")</f>
        <v>0</v>
      </c>
      <c r="D51" s="445">
        <f>COUNTIFS($B$11:$B$30,C$48,$C$11:$C$30,"D",$E$11:$E$30,"*")</f>
        <v>0</v>
      </c>
      <c r="E51" s="445">
        <f>COUNTIFS($B$11:$B$30,E$48,$C$11:$C$30,"C",$E$11:$E$30,"*")</f>
        <v>0</v>
      </c>
      <c r="F51" s="447">
        <f>COUNTIFS($B$11:$B$30,E$48,$C$11:$C$30,"D",$E$11:$E$30,"*")</f>
        <v>0</v>
      </c>
      <c r="G51" s="448"/>
      <c r="H51" s="449"/>
      <c r="I51" s="447">
        <f>COUNTIFS($B$11:$B$30,I$48,$C$11:$C$30,"C",$E$11:$E$30,"*")</f>
        <v>1</v>
      </c>
      <c r="J51" s="448"/>
      <c r="K51" s="449"/>
      <c r="L51" s="447">
        <f>COUNTIFS($B$11:$B$30,I$48,$C$11:$C$30,"D",$E$11:$E$30,"*")</f>
        <v>0</v>
      </c>
      <c r="M51" s="448"/>
      <c r="N51" s="449"/>
      <c r="O51" s="447">
        <f>COUNTIFS($B$11:$B$30,O$48,$C$11:$C$30,"C",$E$11:$E$30,"*")</f>
        <v>0</v>
      </c>
      <c r="P51" s="448"/>
      <c r="Q51" s="449"/>
      <c r="R51" s="447">
        <f>COUNTIFS($B$11:$B$30,O$48,$C$11:$C$30,"D",$E$11:$E$30,"*")</f>
        <v>1</v>
      </c>
      <c r="S51" s="448"/>
      <c r="T51" s="449"/>
      <c r="U51" s="447">
        <f>COUNTIFS($B$11:$B$30,U$48,$C$11:$C$30,"C",$E$11:$E$30,"*")</f>
        <v>0</v>
      </c>
      <c r="V51" s="448"/>
      <c r="W51" s="449"/>
      <c r="X51" s="447">
        <f>COUNTIFS($B$11:$B$30,U$48,$C$11:$C$30,"D",$E$11:$E$30,"*")</f>
        <v>0</v>
      </c>
      <c r="Y51" s="448"/>
      <c r="Z51" s="449"/>
      <c r="AA51" s="447">
        <f>COUNTIFS($B$11:$B$30,AA$48,$C$11:$C$30,"C",$E$11:$E$30,"*")</f>
        <v>0</v>
      </c>
      <c r="AB51" s="448"/>
      <c r="AC51" s="449"/>
      <c r="AD51" s="447">
        <f>COUNTIFS($B$11:$B$30,AA$48,$C$11:$C$30,"D",$E$11:$E$30,"*")</f>
        <v>0</v>
      </c>
      <c r="AE51" s="448"/>
      <c r="AF51" s="449"/>
      <c r="AG51" s="447">
        <f>COUNTIFS($B$11:$B$30,AG$48,$C$11:$C$30,"C",$E$11:$E$30,"*")</f>
        <v>0</v>
      </c>
      <c r="AH51" s="448"/>
      <c r="AI51" s="449"/>
      <c r="AJ51" s="447">
        <f>COUNTIFS($B$11:$B$30,AG$48,$C$11:$C$30,"D",$E$11:$E$30,"*")</f>
        <v>0</v>
      </c>
      <c r="AK51" s="449"/>
      <c r="AL51" s="445">
        <f>COUNTIFS($B$11:$B$30,AL$48,$C$11:$C$30,"C",$E$11:$E$30,"*")</f>
        <v>0</v>
      </c>
      <c r="AM51" s="445">
        <f>COUNTIFS($B$11:$B$30,AL$48,$C$11:$C$30,"D",$E$11:$E$30,"*")</f>
        <v>0</v>
      </c>
      <c r="AN51" s="378"/>
    </row>
    <row r="52" spans="1:40" ht="25" customHeight="1">
      <c r="A52" s="378"/>
      <c r="B52" s="430" t="s">
        <v>275</v>
      </c>
      <c r="C52" s="440">
        <f>IF($AK$3="４週",SUMIFS($AK$11:$AK$30,$B$11:$B$30,C48)/4/$AH$5,IF($AK$3="歴月",SUMIFS($AK$11:$AK$30,$B$11:$B$30,C48)/$AL$5,"記載する期間を選択してください"))</f>
        <v>0</v>
      </c>
      <c r="D52" s="443"/>
      <c r="E52" s="440">
        <f>IF($AK$3="４週",SUMIFS($AK$11:$AK$30,$B$11:$B$30,E48)/4/$AH$5,IF($AK$3="歴月",SUMIFS($AK$11:$AK$30,$B$11:$B$30,E48)/$AL$5,"記載する期間を選択してください"))</f>
        <v>0</v>
      </c>
      <c r="F52" s="441"/>
      <c r="G52" s="441"/>
      <c r="H52" s="443"/>
      <c r="I52" s="440">
        <f>IF($AK$3="４週",SUMIFS($AK$11:$AK$30,$B$11:$B$30,I48)/4/$AH$5,IF($AK$3="歴月",SUMIFS($AK$11:$AK$30,$B$11:$B$30,I48)/$AL$5,"記載する期間を選択してください"))</f>
        <v>0</v>
      </c>
      <c r="J52" s="441"/>
      <c r="K52" s="441"/>
      <c r="L52" s="441"/>
      <c r="M52" s="441"/>
      <c r="N52" s="443"/>
      <c r="O52" s="440">
        <f>IF($AK$3="４週",SUMIFS($AK$11:$AK$30,$B$11:$B$30,O48)/4/$AH$5,IF($AK$3="歴月",SUMIFS($AK$11:$AK$30,$B$11:$B$30,O48)/$AL$5,"記載する期間を選択してください"))</f>
        <v>0</v>
      </c>
      <c r="P52" s="441"/>
      <c r="Q52" s="441"/>
      <c r="R52" s="441"/>
      <c r="S52" s="441"/>
      <c r="T52" s="443"/>
      <c r="U52" s="440">
        <f>IF($AK$3="４週",SUMIFS($AK$11:$AK$30,$B$11:$B$30,U48)/4/$AH$5,IF($AK$3="歴月",SUMIFS($AK$11:$AK$30,$B$11:$B$30,U48)/$AL$5,"記載する期間を選択してください"))</f>
        <v>0</v>
      </c>
      <c r="V52" s="441"/>
      <c r="W52" s="441"/>
      <c r="X52" s="441"/>
      <c r="Y52" s="441"/>
      <c r="Z52" s="443"/>
      <c r="AA52" s="440">
        <f>IF($AK$3="４週",SUMIFS($AK$11:$AK$30,$B$11:$B$30,AA48)/4/$AH$5,IF($AK$3="歴月",SUMIFS($AK$11:$AK$30,$B$11:$B$30,AA48)/$AL$5,"記載する期間を選択してください"))</f>
        <v>0</v>
      </c>
      <c r="AB52" s="441"/>
      <c r="AC52" s="441"/>
      <c r="AD52" s="441"/>
      <c r="AE52" s="441"/>
      <c r="AF52" s="443"/>
      <c r="AG52" s="440">
        <f>IF($AK$3="４週",SUMIFS($AK$11:$AK$30,$B$11:$B$30,AG48)/4/$AH$5,IF($AK$3="歴月",SUMIFS($AK$11:$AK$30,$B$11:$B$30,AG48)/$AL$5,"記載する期間を選択してください"))</f>
        <v>0</v>
      </c>
      <c r="AH52" s="441"/>
      <c r="AI52" s="441"/>
      <c r="AJ52" s="441"/>
      <c r="AK52" s="443"/>
      <c r="AL52" s="440">
        <f>IF($AK$3="４週",SUMIFS($AK$11:$AK$30,$B$11:$B$30,AL48)/4/$AH$5,IF($AK$3="歴月",SUMIFS($AK$11:$AK$30,$B$11:$B$30,AL48)/$AL$5,"記載する期間を選択してください"))</f>
        <v>0</v>
      </c>
      <c r="AM52" s="443"/>
      <c r="AN52" s="378"/>
    </row>
    <row r="53" spans="1:40" ht="5.15" customHeight="1">
      <c r="A53" s="378"/>
      <c r="B53" s="382"/>
      <c r="C53" s="454">
        <v>2</v>
      </c>
      <c r="D53" s="454"/>
      <c r="E53" s="454">
        <v>3</v>
      </c>
      <c r="F53" s="454"/>
      <c r="G53" s="454"/>
      <c r="H53" s="454"/>
      <c r="I53" s="454">
        <v>4</v>
      </c>
      <c r="J53" s="454"/>
      <c r="K53" s="454"/>
      <c r="L53" s="454"/>
      <c r="M53" s="454"/>
      <c r="N53" s="454"/>
      <c r="O53" s="454">
        <v>5</v>
      </c>
      <c r="P53" s="454"/>
      <c r="Q53" s="454"/>
      <c r="R53" s="454"/>
      <c r="S53" s="454"/>
      <c r="T53" s="454"/>
      <c r="U53" s="454">
        <v>6</v>
      </c>
      <c r="V53" s="454"/>
      <c r="W53" s="454"/>
      <c r="X53" s="454"/>
      <c r="Y53" s="454"/>
      <c r="Z53" s="454"/>
      <c r="AA53" s="454">
        <v>7</v>
      </c>
      <c r="AB53" s="454"/>
      <c r="AC53" s="454"/>
      <c r="AD53" s="454"/>
      <c r="AE53" s="454"/>
      <c r="AF53" s="454"/>
      <c r="AG53" s="454">
        <v>8</v>
      </c>
      <c r="AH53" s="454"/>
      <c r="AI53" s="454"/>
      <c r="AJ53" s="454"/>
      <c r="AK53" s="454"/>
      <c r="AL53" s="454">
        <v>9</v>
      </c>
      <c r="AM53" s="455"/>
      <c r="AN53" s="378"/>
    </row>
    <row r="54" spans="1:40" ht="15" customHeight="1">
      <c r="A54" s="427" t="s">
        <v>276</v>
      </c>
      <c r="B54" s="456"/>
      <c r="C54" s="457"/>
      <c r="D54" s="457"/>
      <c r="E54" s="457"/>
      <c r="F54" s="458"/>
      <c r="G54" s="457"/>
      <c r="H54" s="454"/>
      <c r="I54" s="454"/>
      <c r="J54" s="454"/>
      <c r="K54" s="454"/>
      <c r="L54" s="454"/>
      <c r="M54" s="454"/>
      <c r="N54" s="454"/>
      <c r="O54" s="454"/>
      <c r="P54" s="454"/>
      <c r="Q54" s="454"/>
      <c r="R54" s="454">
        <v>6</v>
      </c>
      <c r="S54" s="454"/>
      <c r="T54" s="454"/>
      <c r="U54" s="454"/>
      <c r="V54" s="454"/>
      <c r="W54" s="454"/>
      <c r="X54" s="454">
        <v>7</v>
      </c>
      <c r="Y54" s="454"/>
      <c r="Z54" s="454"/>
      <c r="AA54" s="454"/>
      <c r="AB54" s="454"/>
      <c r="AC54" s="454"/>
      <c r="AD54" s="454">
        <v>8</v>
      </c>
      <c r="AE54" s="454"/>
      <c r="AF54" s="454"/>
      <c r="AG54" s="459"/>
      <c r="AH54" s="459"/>
      <c r="AI54" s="459"/>
      <c r="AJ54" s="459">
        <v>9</v>
      </c>
      <c r="AK54" s="460"/>
      <c r="AL54" s="460"/>
      <c r="AM54" s="378"/>
    </row>
    <row r="55" spans="1:40" s="427" customFormat="1" ht="15" customHeight="1">
      <c r="A55" s="427" t="s">
        <v>277</v>
      </c>
      <c r="B55" s="437"/>
      <c r="C55" s="437"/>
      <c r="D55" s="437"/>
      <c r="E55" s="437"/>
      <c r="F55" s="437"/>
      <c r="G55" s="43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row>
    <row r="56" spans="1:40" s="427" customFormat="1" ht="15" customHeight="1">
      <c r="A56" s="427" t="s">
        <v>278</v>
      </c>
      <c r="B56" s="437"/>
      <c r="C56" s="437"/>
      <c r="D56" s="437"/>
      <c r="E56" s="437"/>
      <c r="F56" s="437"/>
      <c r="G56" s="43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row>
    <row r="57" spans="1:40" s="427" customFormat="1" ht="15" customHeight="1">
      <c r="A57" s="427" t="s">
        <v>279</v>
      </c>
      <c r="B57" s="437"/>
      <c r="C57" s="437"/>
      <c r="D57" s="437"/>
      <c r="E57" s="437"/>
      <c r="F57" s="437"/>
      <c r="G57" s="43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row>
    <row r="58" spans="1:40" s="427" customFormat="1" ht="15" customHeight="1">
      <c r="A58" s="427" t="s">
        <v>280</v>
      </c>
      <c r="B58" s="437"/>
      <c r="C58" s="437"/>
      <c r="D58" s="437"/>
      <c r="E58" s="437"/>
      <c r="F58" s="437"/>
      <c r="G58" s="43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row>
    <row r="59" spans="1:40" ht="15" customHeight="1">
      <c r="A59" s="427" t="s">
        <v>281</v>
      </c>
      <c r="B59" s="461"/>
      <c r="C59" s="427"/>
      <c r="D59" s="427"/>
      <c r="E59" s="427"/>
      <c r="F59" s="427"/>
      <c r="G59" s="427"/>
    </row>
    <row r="60" spans="1:40" ht="15" customHeight="1">
      <c r="A60" s="427" t="s">
        <v>282</v>
      </c>
      <c r="B60" s="461"/>
      <c r="C60" s="427"/>
      <c r="D60" s="427"/>
      <c r="E60" s="427"/>
      <c r="F60" s="427"/>
      <c r="G60" s="427"/>
    </row>
    <row r="61" spans="1:40" ht="15" customHeight="1">
      <c r="A61" s="427"/>
      <c r="B61" s="450" t="s">
        <v>283</v>
      </c>
      <c r="C61" s="398" t="s">
        <v>284</v>
      </c>
      <c r="D61" s="398"/>
      <c r="E61" s="398"/>
      <c r="F61" s="427"/>
      <c r="G61" s="427"/>
    </row>
    <row r="62" spans="1:40" ht="15" customHeight="1">
      <c r="A62" s="427"/>
      <c r="B62" s="462" t="s">
        <v>250</v>
      </c>
      <c r="C62" s="434" t="s">
        <v>285</v>
      </c>
      <c r="D62" s="434"/>
      <c r="E62" s="434"/>
      <c r="F62" s="427"/>
      <c r="G62" s="427"/>
    </row>
    <row r="63" spans="1:40" ht="15" customHeight="1">
      <c r="A63" s="427"/>
      <c r="B63" s="462" t="s">
        <v>252</v>
      </c>
      <c r="C63" s="434" t="s">
        <v>286</v>
      </c>
      <c r="D63" s="434"/>
      <c r="E63" s="434"/>
      <c r="F63" s="427"/>
      <c r="G63" s="427"/>
    </row>
    <row r="64" spans="1:40" ht="15" customHeight="1">
      <c r="A64" s="427"/>
      <c r="B64" s="462" t="s">
        <v>254</v>
      </c>
      <c r="C64" s="434" t="s">
        <v>287</v>
      </c>
      <c r="D64" s="434"/>
      <c r="E64" s="434"/>
      <c r="F64" s="427"/>
      <c r="G64" s="427"/>
    </row>
    <row r="65" spans="1:7" ht="15" customHeight="1">
      <c r="A65" s="427"/>
      <c r="B65" s="462" t="s">
        <v>256</v>
      </c>
      <c r="C65" s="434" t="s">
        <v>288</v>
      </c>
      <c r="D65" s="434"/>
      <c r="E65" s="434"/>
      <c r="F65" s="427"/>
      <c r="G65" s="427"/>
    </row>
    <row r="66" spans="1:7" ht="15" customHeight="1">
      <c r="A66" s="427"/>
      <c r="B66" s="427" t="s">
        <v>289</v>
      </c>
      <c r="C66" s="427"/>
      <c r="D66" s="427"/>
      <c r="E66" s="427"/>
      <c r="F66" s="427"/>
      <c r="G66" s="427"/>
    </row>
    <row r="67" spans="1:7" ht="15" customHeight="1">
      <c r="A67" s="427"/>
      <c r="B67" s="427" t="s">
        <v>290</v>
      </c>
      <c r="C67" s="427"/>
      <c r="D67" s="427"/>
      <c r="E67" s="427"/>
      <c r="F67" s="427"/>
      <c r="G67" s="427"/>
    </row>
    <row r="68" spans="1:7" ht="15" customHeight="1">
      <c r="A68" s="427"/>
      <c r="B68" s="427" t="s">
        <v>291</v>
      </c>
      <c r="C68" s="427"/>
      <c r="D68" s="427"/>
      <c r="E68" s="427"/>
      <c r="F68" s="427"/>
      <c r="G68" s="427"/>
    </row>
    <row r="69" spans="1:7" ht="15" customHeight="1">
      <c r="A69" s="427" t="s">
        <v>292</v>
      </c>
      <c r="B69" s="461"/>
      <c r="C69" s="427"/>
      <c r="D69" s="427"/>
      <c r="E69" s="427"/>
      <c r="F69" s="427"/>
      <c r="G69" s="427"/>
    </row>
    <row r="70" spans="1:7" ht="15" customHeight="1">
      <c r="A70" s="427" t="s">
        <v>328</v>
      </c>
      <c r="B70" s="461"/>
      <c r="C70" s="427"/>
      <c r="D70" s="427"/>
      <c r="E70" s="427"/>
      <c r="F70" s="427"/>
      <c r="G70" s="427"/>
    </row>
    <row r="71" spans="1:7" ht="15" customHeight="1">
      <c r="A71" s="427" t="s">
        <v>294</v>
      </c>
      <c r="B71" s="461"/>
      <c r="C71" s="427"/>
      <c r="D71" s="427"/>
      <c r="E71" s="427"/>
      <c r="F71" s="427"/>
      <c r="G71" s="427"/>
    </row>
    <row r="72" spans="1:7" ht="15" customHeight="1">
      <c r="A72" s="427" t="s">
        <v>295</v>
      </c>
      <c r="B72" s="461"/>
      <c r="C72" s="427"/>
      <c r="D72" s="427"/>
      <c r="E72" s="427"/>
      <c r="F72" s="427"/>
      <c r="G72" s="427"/>
    </row>
    <row r="73" spans="1:7" ht="15" customHeight="1">
      <c r="A73" s="427" t="s">
        <v>296</v>
      </c>
      <c r="B73" s="461"/>
      <c r="C73" s="427"/>
      <c r="D73" s="427"/>
      <c r="E73" s="427"/>
      <c r="F73" s="427"/>
      <c r="G73" s="427"/>
    </row>
    <row r="74" spans="1:7" ht="15" customHeight="1">
      <c r="A74" s="427" t="s">
        <v>297</v>
      </c>
      <c r="B74" s="461"/>
      <c r="C74" s="427"/>
      <c r="D74" s="427"/>
      <c r="E74" s="427"/>
      <c r="F74" s="427"/>
      <c r="G74" s="427"/>
    </row>
    <row r="75" spans="1:7" ht="15" customHeight="1">
      <c r="A75" s="427"/>
      <c r="B75" s="427" t="s">
        <v>298</v>
      </c>
      <c r="C75" s="427"/>
      <c r="D75" s="427"/>
      <c r="E75" s="427"/>
      <c r="F75" s="427"/>
      <c r="G75" s="427"/>
    </row>
    <row r="76" spans="1:7" ht="15" customHeight="1">
      <c r="A76" s="427"/>
      <c r="B76" s="427" t="s">
        <v>299</v>
      </c>
      <c r="C76" s="427"/>
      <c r="D76" s="427"/>
      <c r="E76" s="427"/>
      <c r="F76" s="427"/>
      <c r="G76" s="427"/>
    </row>
    <row r="77" spans="1:7" ht="15" customHeight="1">
      <c r="A77" s="427" t="s">
        <v>300</v>
      </c>
      <c r="B77" s="461"/>
      <c r="C77" s="427"/>
      <c r="D77" s="427"/>
      <c r="E77" s="427"/>
      <c r="F77" s="427"/>
      <c r="G77" s="427"/>
    </row>
    <row r="78" spans="1:7" ht="15" customHeight="1">
      <c r="A78" s="427" t="s">
        <v>301</v>
      </c>
      <c r="B78" s="461"/>
      <c r="C78" s="427"/>
      <c r="D78" s="427"/>
      <c r="E78" s="427"/>
      <c r="F78" s="427"/>
      <c r="G78" s="427"/>
    </row>
    <row r="79" spans="1:7" ht="15" customHeight="1">
      <c r="A79" s="427" t="s">
        <v>302</v>
      </c>
      <c r="B79" s="461"/>
      <c r="C79" s="427"/>
      <c r="D79" s="427"/>
      <c r="E79" s="427"/>
      <c r="F79" s="427"/>
      <c r="G79" s="427"/>
    </row>
    <row r="80" spans="1:7" ht="15" customHeight="1">
      <c r="A80" s="427" t="s">
        <v>303</v>
      </c>
      <c r="B80" s="461"/>
      <c r="C80" s="427"/>
      <c r="D80" s="427"/>
      <c r="E80" s="427"/>
      <c r="F80" s="427"/>
      <c r="G80" s="427"/>
    </row>
    <row r="81" spans="1:7" ht="15" customHeight="1">
      <c r="A81" s="427" t="s">
        <v>304</v>
      </c>
      <c r="B81" s="461"/>
      <c r="C81" s="427"/>
      <c r="D81" s="427"/>
      <c r="E81" s="427"/>
      <c r="F81" s="427"/>
      <c r="G81" s="427"/>
    </row>
    <row r="82" spans="1:7" ht="15" customHeight="1">
      <c r="A82" s="427" t="s">
        <v>305</v>
      </c>
      <c r="B82" s="461"/>
      <c r="C82" s="427"/>
      <c r="D82" s="427"/>
      <c r="E82" s="427"/>
      <c r="F82" s="427"/>
      <c r="G82" s="427"/>
    </row>
    <row r="83" spans="1:7" ht="15" customHeight="1">
      <c r="A83" s="427" t="s">
        <v>306</v>
      </c>
      <c r="B83" s="461"/>
      <c r="C83" s="427"/>
      <c r="D83" s="427"/>
      <c r="E83" s="427"/>
      <c r="F83" s="427"/>
      <c r="G83" s="427"/>
    </row>
    <row r="84" spans="1:7" ht="15" customHeight="1">
      <c r="A84" s="427" t="s">
        <v>307</v>
      </c>
      <c r="B84" s="461"/>
      <c r="C84" s="427"/>
      <c r="D84" s="427"/>
      <c r="E84" s="427"/>
      <c r="F84" s="427"/>
      <c r="G84" s="427"/>
    </row>
  </sheetData>
  <mergeCells count="167">
    <mergeCell ref="C64:E64"/>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 ref="AA50:AC50"/>
    <mergeCell ref="AD50:AF50"/>
    <mergeCell ref="AG50:AI50"/>
    <mergeCell ref="AJ50:AK50"/>
    <mergeCell ref="F51:H51"/>
    <mergeCell ref="I51:K51"/>
    <mergeCell ref="L51:N51"/>
    <mergeCell ref="O51:Q51"/>
    <mergeCell ref="R51:T51"/>
    <mergeCell ref="U51:W51"/>
    <mergeCell ref="AD49:AF49"/>
    <mergeCell ref="AG49:AI49"/>
    <mergeCell ref="AJ49:AK49"/>
    <mergeCell ref="F50:H50"/>
    <mergeCell ref="I50:K50"/>
    <mergeCell ref="L50:N50"/>
    <mergeCell ref="O50:Q50"/>
    <mergeCell ref="R50:T50"/>
    <mergeCell ref="U50:W50"/>
    <mergeCell ref="X50:Z50"/>
    <mergeCell ref="AG48:AK48"/>
    <mergeCell ref="AL48:AM48"/>
    <mergeCell ref="F49:H49"/>
    <mergeCell ref="I49:K49"/>
    <mergeCell ref="L49:N49"/>
    <mergeCell ref="O49:Q49"/>
    <mergeCell ref="R49:T49"/>
    <mergeCell ref="U49:W49"/>
    <mergeCell ref="X49:Z49"/>
    <mergeCell ref="AA49:AC49"/>
    <mergeCell ref="C48:D48"/>
    <mergeCell ref="E48:H48"/>
    <mergeCell ref="I48:N48"/>
    <mergeCell ref="O48:T48"/>
    <mergeCell ref="U48:Z48"/>
    <mergeCell ref="AA48:AF48"/>
    <mergeCell ref="A44:B44"/>
    <mergeCell ref="C44:D44"/>
    <mergeCell ref="E44:H44"/>
    <mergeCell ref="A45:B45"/>
    <mergeCell ref="C45:D45"/>
    <mergeCell ref="E45:H45"/>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7">
    <dataValidation allowBlank="1" showInputMessage="1" sqref="B11:B12" xr:uid="{2567591E-BB15-4FE3-A169-202CFCA89E37}"/>
    <dataValidation type="list" allowBlank="1" showInputMessage="1" sqref="B13:B30" xr:uid="{B5A51283-47BF-40DE-95EA-6B7E4DB2A50B}">
      <formula1>INDIRECT($AK$1)</formula1>
    </dataValidation>
    <dataValidation type="list" allowBlank="1" showInputMessage="1" showErrorMessage="1" sqref="AK3:AN3" xr:uid="{E07AFBD4-D9DF-44C6-933F-F5FD264532BD}">
      <formula1>"４週,歴月"</formula1>
    </dataValidation>
    <dataValidation type="list" allowBlank="1" showInputMessage="1" showErrorMessage="1" sqref="AK4:AN4" xr:uid="{DF27B1DD-A4BF-4AF1-BD03-78EEFBF3F7A1}">
      <formula1>"予定,実績"</formula1>
    </dataValidation>
    <dataValidation type="list" allowBlank="1" showInputMessage="1" showErrorMessage="1" sqref="C11:C30" xr:uid="{60340C35-D590-4E91-92CF-1CAE171D0942}">
      <formula1>"A,B,C,D"</formula1>
    </dataValidation>
    <dataValidation operator="greaterThanOrEqual" allowBlank="1" showInputMessage="1" showErrorMessage="1" sqref="I46 I42 AJ38:AJ41 L42 L46 AL38:AL40" xr:uid="{F43DCE53-536D-4CE4-8440-28CC931AF9AC}"/>
    <dataValidation type="whole" operator="greaterThanOrEqual" allowBlank="1" showInputMessage="1" showErrorMessage="1" sqref="D38:F41 L38:L41 I38:I41 O38:O41 U38:U41 AA38:AA41 AG38:AG41 X38:X41 R38:R41 AD38:AD41" xr:uid="{75FBC148-2DF4-4E76-A392-0EB76368666F}">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2963-09F2-4ABD-8245-1DC4FABDDB91}">
  <dimension ref="A1:AQ82"/>
  <sheetViews>
    <sheetView showGridLines="0" view="pageBreakPreview" zoomScaleNormal="100" zoomScaleSheetLayoutView="100" workbookViewId="0">
      <selection activeCell="AO1" sqref="AO1"/>
    </sheetView>
  </sheetViews>
  <sheetFormatPr defaultColWidth="9" defaultRowHeight="21" customHeight="1"/>
  <cols>
    <col min="1" max="1" width="2.81640625" style="382" customWidth="1"/>
    <col min="2" max="2" width="15.54296875" style="375" customWidth="1"/>
    <col min="3" max="3" width="7.1796875" style="382" customWidth="1"/>
    <col min="4" max="5" width="8.26953125" style="382" customWidth="1"/>
    <col min="6" max="36" width="2.81640625" style="382" customWidth="1"/>
    <col min="37" max="37" width="7.1796875" style="382" customWidth="1"/>
    <col min="38" max="39" width="8.26953125" style="382" customWidth="1"/>
    <col min="40" max="40" width="6.08984375" style="382" customWidth="1"/>
    <col min="41" max="42" width="9" style="382"/>
    <col min="43" max="44" width="54" style="382" customWidth="1"/>
    <col min="45" max="45" width="41.81640625" style="382" customWidth="1"/>
    <col min="46" max="16384" width="9" style="382"/>
  </cols>
  <sheetData>
    <row r="1" spans="1:41" ht="20.149999999999999"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t="s">
        <v>329</v>
      </c>
      <c r="AL1" s="381"/>
      <c r="AM1" s="381"/>
      <c r="AN1" s="381"/>
    </row>
    <row r="2" spans="1:41" ht="18" customHeight="1">
      <c r="A2" s="378"/>
      <c r="B2" s="383"/>
      <c r="C2" s="383"/>
      <c r="D2" s="383"/>
      <c r="E2" s="383"/>
      <c r="F2" s="383"/>
      <c r="G2" s="383"/>
      <c r="H2" s="383"/>
      <c r="I2" s="383"/>
      <c r="J2" s="383"/>
      <c r="K2" s="383"/>
      <c r="L2" s="383"/>
      <c r="M2" s="384">
        <v>2026</v>
      </c>
      <c r="N2" s="384"/>
      <c r="O2" s="384"/>
      <c r="P2" s="384"/>
      <c r="Q2" s="385" t="s">
        <v>222</v>
      </c>
      <c r="R2" s="385"/>
      <c r="S2" s="384">
        <v>4</v>
      </c>
      <c r="T2" s="384"/>
      <c r="U2" s="385" t="s">
        <v>223</v>
      </c>
      <c r="V2" s="385"/>
      <c r="W2" s="383"/>
      <c r="X2" s="383"/>
      <c r="Y2" s="383"/>
      <c r="Z2" s="378"/>
      <c r="AA2" s="378"/>
      <c r="AC2" s="380"/>
      <c r="AD2" s="383"/>
      <c r="AE2" s="383"/>
      <c r="AF2" s="383"/>
      <c r="AG2" s="383"/>
      <c r="AH2" s="383"/>
      <c r="AI2" s="380" t="s">
        <v>224</v>
      </c>
      <c r="AJ2" s="380"/>
      <c r="AK2" s="386"/>
      <c r="AL2" s="386"/>
      <c r="AM2" s="386"/>
      <c r="AN2" s="386"/>
    </row>
    <row r="3" spans="1:41"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t="s">
        <v>226</v>
      </c>
      <c r="AL3" s="390"/>
      <c r="AM3" s="390"/>
      <c r="AN3" s="390"/>
      <c r="AO3" s="391" t="s">
        <v>227</v>
      </c>
    </row>
    <row r="4" spans="1:41"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t="s">
        <v>229</v>
      </c>
      <c r="AL4" s="390"/>
      <c r="AM4" s="390"/>
      <c r="AN4" s="390"/>
      <c r="AO4" s="391" t="s">
        <v>230</v>
      </c>
    </row>
    <row r="5" spans="1:41" ht="18" customHeight="1">
      <c r="A5" s="387"/>
      <c r="B5" s="387"/>
      <c r="C5" s="387"/>
      <c r="D5" s="387"/>
      <c r="E5" s="387"/>
      <c r="F5" s="387"/>
      <c r="G5" s="387"/>
      <c r="H5" s="387"/>
      <c r="I5" s="387"/>
      <c r="J5" s="387"/>
      <c r="K5" s="387"/>
      <c r="L5" s="387"/>
      <c r="M5" s="387"/>
      <c r="N5" s="387"/>
      <c r="O5" s="387"/>
      <c r="P5" s="387"/>
      <c r="Q5" s="387"/>
      <c r="R5" s="387"/>
      <c r="S5" s="387"/>
      <c r="U5" s="387"/>
      <c r="V5" s="387"/>
      <c r="W5" s="387"/>
      <c r="Y5" s="388"/>
      <c r="Z5" s="388"/>
      <c r="AA5" s="388"/>
      <c r="AB5" s="378"/>
      <c r="AC5" s="388"/>
      <c r="AD5" s="388"/>
      <c r="AE5" s="388"/>
      <c r="AF5" s="388"/>
      <c r="AG5" s="389" t="s">
        <v>231</v>
      </c>
      <c r="AH5" s="392">
        <v>40</v>
      </c>
      <c r="AI5" s="392"/>
      <c r="AJ5" s="392"/>
      <c r="AK5" s="388" t="s">
        <v>232</v>
      </c>
      <c r="AL5" s="393"/>
      <c r="AM5" s="388" t="s">
        <v>233</v>
      </c>
      <c r="AN5" s="378"/>
    </row>
    <row r="6" spans="1:41" ht="10" customHeight="1">
      <c r="A6" s="378"/>
      <c r="B6" s="394"/>
      <c r="C6" s="394"/>
      <c r="D6" s="394"/>
      <c r="E6" s="394"/>
      <c r="F6" s="394"/>
      <c r="G6" s="394"/>
      <c r="H6" s="394"/>
      <c r="I6" s="394"/>
      <c r="J6" s="394"/>
      <c r="K6" s="394"/>
      <c r="L6" s="394"/>
      <c r="M6" s="394"/>
      <c r="N6" s="394"/>
      <c r="O6" s="394"/>
      <c r="P6" s="394"/>
      <c r="Q6" s="394"/>
      <c r="R6" s="394"/>
      <c r="S6" s="394"/>
      <c r="T6" s="394"/>
      <c r="U6" s="394"/>
      <c r="V6" s="394"/>
      <c r="W6" s="394"/>
      <c r="X6" s="383"/>
      <c r="Y6" s="383"/>
      <c r="Z6" s="383"/>
      <c r="AA6" s="383"/>
      <c r="AB6" s="383"/>
      <c r="AC6" s="383"/>
      <c r="AD6" s="383"/>
      <c r="AE6" s="383"/>
      <c r="AF6" s="383"/>
      <c r="AG6" s="383"/>
      <c r="AH6" s="383"/>
      <c r="AI6" s="383"/>
      <c r="AJ6" s="383"/>
      <c r="AK6" s="383"/>
      <c r="AL6" s="383"/>
      <c r="AM6" s="378"/>
      <c r="AN6" s="378"/>
    </row>
    <row r="7" spans="1:41" ht="15" customHeight="1">
      <c r="A7" s="395" t="s">
        <v>234</v>
      </c>
      <c r="B7" s="396" t="s">
        <v>235</v>
      </c>
      <c r="C7" s="397" t="s">
        <v>236</v>
      </c>
      <c r="D7" s="398" t="s">
        <v>237</v>
      </c>
      <c r="E7" s="399" t="s">
        <v>238</v>
      </c>
      <c r="F7" s="400" t="s">
        <v>239</v>
      </c>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1" t="s">
        <v>240</v>
      </c>
      <c r="AL7" s="402" t="s">
        <v>241</v>
      </c>
      <c r="AM7" s="403" t="s">
        <v>242</v>
      </c>
      <c r="AN7" s="403"/>
    </row>
    <row r="8" spans="1:41" ht="15" customHeight="1">
      <c r="A8" s="395"/>
      <c r="B8" s="404"/>
      <c r="C8" s="405"/>
      <c r="D8" s="398"/>
      <c r="E8" s="399"/>
      <c r="F8" s="398" t="s">
        <v>243</v>
      </c>
      <c r="G8" s="398"/>
      <c r="H8" s="398"/>
      <c r="I8" s="398"/>
      <c r="J8" s="398"/>
      <c r="K8" s="398"/>
      <c r="L8" s="398"/>
      <c r="M8" s="398" t="s">
        <v>244</v>
      </c>
      <c r="N8" s="398"/>
      <c r="O8" s="398"/>
      <c r="P8" s="398"/>
      <c r="Q8" s="398"/>
      <c r="R8" s="398"/>
      <c r="S8" s="398"/>
      <c r="T8" s="398" t="s">
        <v>245</v>
      </c>
      <c r="U8" s="398"/>
      <c r="V8" s="398"/>
      <c r="W8" s="398"/>
      <c r="X8" s="398"/>
      <c r="Y8" s="398"/>
      <c r="Z8" s="398"/>
      <c r="AA8" s="398" t="s">
        <v>246</v>
      </c>
      <c r="AB8" s="398"/>
      <c r="AC8" s="398"/>
      <c r="AD8" s="398"/>
      <c r="AE8" s="398"/>
      <c r="AF8" s="398"/>
      <c r="AG8" s="398"/>
      <c r="AH8" s="398" t="s">
        <v>247</v>
      </c>
      <c r="AI8" s="398"/>
      <c r="AJ8" s="398"/>
      <c r="AK8" s="401"/>
      <c r="AL8" s="402"/>
      <c r="AM8" s="403"/>
      <c r="AN8" s="403"/>
    </row>
    <row r="9" spans="1:41" ht="15" customHeight="1">
      <c r="A9" s="395"/>
      <c r="B9" s="406" t="s">
        <v>248</v>
      </c>
      <c r="C9" s="405"/>
      <c r="D9" s="398"/>
      <c r="E9" s="399"/>
      <c r="F9" s="407">
        <f>DATE($M$2,$S$2,1)</f>
        <v>46113</v>
      </c>
      <c r="G9" s="407">
        <f>DATE($M$2,$S$2,2)</f>
        <v>46114</v>
      </c>
      <c r="H9" s="407">
        <f>DATE($M$2,$S$2,3)</f>
        <v>46115</v>
      </c>
      <c r="I9" s="407">
        <f>DATE($M$2,$S$2,4)</f>
        <v>46116</v>
      </c>
      <c r="J9" s="407">
        <f>DATE($M$2,$S$2,5)</f>
        <v>46117</v>
      </c>
      <c r="K9" s="407">
        <f>DATE($M$2,$S$2,6)</f>
        <v>46118</v>
      </c>
      <c r="L9" s="407">
        <f>DATE($M$2,$S$2,7)</f>
        <v>46119</v>
      </c>
      <c r="M9" s="407">
        <f>DATE($M$2,$S$2,8)</f>
        <v>46120</v>
      </c>
      <c r="N9" s="407">
        <f>DATE($M$2,$S$2,9)</f>
        <v>46121</v>
      </c>
      <c r="O9" s="407">
        <f>DATE($M$2,$S$2,10)</f>
        <v>46122</v>
      </c>
      <c r="P9" s="407">
        <f>DATE($M$2,$S$2,11)</f>
        <v>46123</v>
      </c>
      <c r="Q9" s="407">
        <f>DATE($M$2,$S$2,12)</f>
        <v>46124</v>
      </c>
      <c r="R9" s="407">
        <f>DATE($M$2,$S$2,13)</f>
        <v>46125</v>
      </c>
      <c r="S9" s="407">
        <f>DATE($M$2,$S$2,14)</f>
        <v>46126</v>
      </c>
      <c r="T9" s="407">
        <f>DATE($M$2,$S$2,15)</f>
        <v>46127</v>
      </c>
      <c r="U9" s="407">
        <f>DATE($M$2,$S$2,16)</f>
        <v>46128</v>
      </c>
      <c r="V9" s="407">
        <f>DATE($M$2,$S$2,17)</f>
        <v>46129</v>
      </c>
      <c r="W9" s="407">
        <f>DATE($M$2,$S$2,18)</f>
        <v>46130</v>
      </c>
      <c r="X9" s="407">
        <f>DATE($M$2,$S$2,19)</f>
        <v>46131</v>
      </c>
      <c r="Y9" s="407">
        <f>DATE($M$2,$S$2,20)</f>
        <v>46132</v>
      </c>
      <c r="Z9" s="407">
        <f>DATE($M$2,$S$2,21)</f>
        <v>46133</v>
      </c>
      <c r="AA9" s="407">
        <f>DATE($M$2,$S$2,22)</f>
        <v>46134</v>
      </c>
      <c r="AB9" s="407">
        <f>DATE($M$2,$S$2,23)</f>
        <v>46135</v>
      </c>
      <c r="AC9" s="407">
        <f>DATE($M$2,$S$2,24)</f>
        <v>46136</v>
      </c>
      <c r="AD9" s="407">
        <f>DATE($M$2,$S$2,25)</f>
        <v>46137</v>
      </c>
      <c r="AE9" s="407">
        <f>DATE($M$2,$S$2,26)</f>
        <v>46138</v>
      </c>
      <c r="AF9" s="407">
        <f>DATE($M$2,$S$2,27)</f>
        <v>46139</v>
      </c>
      <c r="AG9" s="407">
        <f>DATE($M$2,$S$2,28)</f>
        <v>46140</v>
      </c>
      <c r="AH9" s="407">
        <f>IF(DAY(EOMONTH(F9,0))&lt;29,"",DATE($M$2,$S$2,29))</f>
        <v>46141</v>
      </c>
      <c r="AI9" s="407">
        <f>IF(DAY(EOMONTH(F9,0))&lt;30,"",DATE($M$2,$S$2,30))</f>
        <v>46142</v>
      </c>
      <c r="AJ9" s="407" t="str">
        <f>IF(DAY(EOMONTH(F9,0))&lt;31,"",DATE($M$2,$S$2,31))</f>
        <v/>
      </c>
      <c r="AK9" s="401"/>
      <c r="AL9" s="402"/>
      <c r="AM9" s="403"/>
      <c r="AN9" s="403"/>
    </row>
    <row r="10" spans="1:41" ht="15" customHeight="1">
      <c r="A10" s="395"/>
      <c r="B10" s="408"/>
      <c r="C10" s="409"/>
      <c r="D10" s="398"/>
      <c r="E10" s="399"/>
      <c r="F10" s="410">
        <f>DATE($M$2,$S$2,1)</f>
        <v>46113</v>
      </c>
      <c r="G10" s="410">
        <f>DATE($M$2,$S$2,2)</f>
        <v>46114</v>
      </c>
      <c r="H10" s="410">
        <f>DATE($M$2,$S$2,3)</f>
        <v>46115</v>
      </c>
      <c r="I10" s="410">
        <f>DATE($M$2,$S$2,4)</f>
        <v>46116</v>
      </c>
      <c r="J10" s="410">
        <f>DATE($M$2,$S$2,5)</f>
        <v>46117</v>
      </c>
      <c r="K10" s="410">
        <f>DATE($M$2,$S$2,6)</f>
        <v>46118</v>
      </c>
      <c r="L10" s="410">
        <f>DATE($M$2,$S$2,7)</f>
        <v>46119</v>
      </c>
      <c r="M10" s="410">
        <f>DATE($M$2,$S$2,8)</f>
        <v>46120</v>
      </c>
      <c r="N10" s="410">
        <f>DATE($M$2,$S$2,9)</f>
        <v>46121</v>
      </c>
      <c r="O10" s="410">
        <f>DATE($M$2,$S$2,10)</f>
        <v>46122</v>
      </c>
      <c r="P10" s="410">
        <f>DATE($M$2,$S$2,11)</f>
        <v>46123</v>
      </c>
      <c r="Q10" s="410">
        <f>DATE($M$2,$S$2,12)</f>
        <v>46124</v>
      </c>
      <c r="R10" s="410">
        <f>DATE($M$2,$S$2,13)</f>
        <v>46125</v>
      </c>
      <c r="S10" s="410">
        <f>DATE($M$2,$S$2,14)</f>
        <v>46126</v>
      </c>
      <c r="T10" s="410">
        <f>DATE($M$2,$S$2,15)</f>
        <v>46127</v>
      </c>
      <c r="U10" s="410">
        <f>DATE($M$2,$S$2,16)</f>
        <v>46128</v>
      </c>
      <c r="V10" s="410">
        <f>DATE($M$2,$S$2,17)</f>
        <v>46129</v>
      </c>
      <c r="W10" s="410">
        <f>DATE($M$2,$S$2,18)</f>
        <v>46130</v>
      </c>
      <c r="X10" s="410">
        <f>DATE($M$2,$S$2,19)</f>
        <v>46131</v>
      </c>
      <c r="Y10" s="410">
        <f>DATE($M$2,$S$2,20)</f>
        <v>46132</v>
      </c>
      <c r="Z10" s="410">
        <f>DATE($M$2,$S$2,21)</f>
        <v>46133</v>
      </c>
      <c r="AA10" s="410">
        <f>DATE($M$2,$S$2,22)</f>
        <v>46134</v>
      </c>
      <c r="AB10" s="410">
        <f>DATE($M$2,$S$2,23)</f>
        <v>46135</v>
      </c>
      <c r="AC10" s="410">
        <f>DATE($M$2,$S$2,24)</f>
        <v>46136</v>
      </c>
      <c r="AD10" s="410">
        <f>DATE($M$2,$S$2,25)</f>
        <v>46137</v>
      </c>
      <c r="AE10" s="410">
        <f>DATE($M$2,$S$2,26)</f>
        <v>46138</v>
      </c>
      <c r="AF10" s="410">
        <f>DATE($M$2,$S$2,27)</f>
        <v>46139</v>
      </c>
      <c r="AG10" s="410">
        <f>DATE($M$2,$S$2,28)</f>
        <v>46140</v>
      </c>
      <c r="AH10" s="410">
        <f>IF(DAY(EOMONTH(F10,0))&lt;29,"",DATE($M$2,$S$2,29))</f>
        <v>46141</v>
      </c>
      <c r="AI10" s="410">
        <f>IF(DAY(EOMONTH(F10,0))&lt;30,"",DATE($M$2,$S$2,30))</f>
        <v>46142</v>
      </c>
      <c r="AJ10" s="410" t="str">
        <f>IF(DAY(EOMONTH(F10,0))&lt;31,"",DATE($M$2,$S$2,31))</f>
        <v/>
      </c>
      <c r="AK10" s="401"/>
      <c r="AL10" s="402"/>
      <c r="AM10" s="403"/>
      <c r="AN10" s="403"/>
    </row>
    <row r="11" spans="1:41" ht="18" customHeight="1">
      <c r="A11" s="411">
        <v>1</v>
      </c>
      <c r="B11" s="412" t="s">
        <v>249</v>
      </c>
      <c r="C11" s="413" t="s">
        <v>250</v>
      </c>
      <c r="D11" s="414"/>
      <c r="E11" s="415" t="s">
        <v>250</v>
      </c>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7"/>
      <c r="AI11" s="417"/>
      <c r="AJ11" s="417"/>
      <c r="AK11" s="418">
        <f>+SUM(F11:AJ11)</f>
        <v>0</v>
      </c>
      <c r="AL11" s="419">
        <f>IF($AK$3="４週",AK11/4,AK11/(DAY(EOMONTH($F$9,0))/7))</f>
        <v>0</v>
      </c>
      <c r="AM11" s="420"/>
      <c r="AN11" s="420"/>
    </row>
    <row r="12" spans="1:41" ht="18" customHeight="1">
      <c r="A12" s="411">
        <v>2</v>
      </c>
      <c r="B12" s="412" t="s">
        <v>330</v>
      </c>
      <c r="C12" s="413" t="s">
        <v>252</v>
      </c>
      <c r="D12" s="414"/>
      <c r="E12" s="415" t="s">
        <v>252</v>
      </c>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 t="shared" ref="AK12:AK31" si="0">+SUM(F12:AJ12)</f>
        <v>0</v>
      </c>
      <c r="AL12" s="419">
        <f t="shared" ref="AL12:AL30" si="1">IF($AK$3="４週",AK12/4,AK12/(DAY(EOMONTH($F$9,0))/7))</f>
        <v>0</v>
      </c>
      <c r="AM12" s="420"/>
      <c r="AN12" s="420"/>
    </row>
    <row r="13" spans="1:41" ht="18" customHeight="1">
      <c r="A13" s="411">
        <v>3</v>
      </c>
      <c r="B13" s="412" t="s">
        <v>330</v>
      </c>
      <c r="C13" s="413" t="s">
        <v>254</v>
      </c>
      <c r="D13" s="414"/>
      <c r="E13" s="415" t="s">
        <v>254</v>
      </c>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si="0"/>
        <v>0</v>
      </c>
      <c r="AL13" s="419">
        <f t="shared" si="1"/>
        <v>0</v>
      </c>
      <c r="AM13" s="420"/>
      <c r="AN13" s="420"/>
    </row>
    <row r="14" spans="1:41" ht="18" customHeight="1">
      <c r="A14" s="411">
        <v>4</v>
      </c>
      <c r="B14" s="412" t="s">
        <v>330</v>
      </c>
      <c r="C14" s="413" t="s">
        <v>256</v>
      </c>
      <c r="D14" s="414"/>
      <c r="E14" s="415" t="s">
        <v>256</v>
      </c>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0"/>
        <v>0</v>
      </c>
      <c r="AL14" s="419">
        <f t="shared" si="1"/>
        <v>0</v>
      </c>
      <c r="AM14" s="420"/>
      <c r="AN14" s="420"/>
    </row>
    <row r="15" spans="1:41" ht="18" customHeight="1">
      <c r="A15" s="411">
        <v>5</v>
      </c>
      <c r="B15" s="412"/>
      <c r="C15" s="413"/>
      <c r="D15" s="414"/>
      <c r="E15" s="415"/>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0"/>
        <v>0</v>
      </c>
      <c r="AL15" s="419">
        <f t="shared" si="1"/>
        <v>0</v>
      </c>
      <c r="AM15" s="420"/>
      <c r="AN15" s="420"/>
    </row>
    <row r="16" spans="1:41" ht="18" customHeight="1">
      <c r="A16" s="411">
        <v>6</v>
      </c>
      <c r="B16" s="412"/>
      <c r="C16" s="413"/>
      <c r="D16" s="414"/>
      <c r="E16" s="415"/>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0"/>
        <v>0</v>
      </c>
      <c r="AL16" s="419">
        <f t="shared" si="1"/>
        <v>0</v>
      </c>
      <c r="AM16" s="420"/>
      <c r="AN16" s="420"/>
    </row>
    <row r="17" spans="1:40" ht="18" customHeight="1">
      <c r="A17" s="411">
        <v>7</v>
      </c>
      <c r="B17" s="412"/>
      <c r="C17" s="413"/>
      <c r="D17" s="414"/>
      <c r="E17" s="415"/>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0"/>
        <v>0</v>
      </c>
      <c r="AL17" s="419">
        <f t="shared" si="1"/>
        <v>0</v>
      </c>
      <c r="AM17" s="420"/>
      <c r="AN17" s="420"/>
    </row>
    <row r="18" spans="1:40" ht="18" customHeight="1">
      <c r="A18" s="411">
        <v>8</v>
      </c>
      <c r="B18" s="412"/>
      <c r="C18" s="413"/>
      <c r="D18" s="414"/>
      <c r="E18" s="415"/>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0"/>
        <v>0</v>
      </c>
      <c r="AL18" s="419">
        <f t="shared" si="1"/>
        <v>0</v>
      </c>
      <c r="AM18" s="420"/>
      <c r="AN18" s="420"/>
    </row>
    <row r="19" spans="1:40" ht="18" customHeight="1">
      <c r="A19" s="411">
        <v>9</v>
      </c>
      <c r="B19" s="412"/>
      <c r="C19" s="413"/>
      <c r="D19" s="414"/>
      <c r="E19" s="415"/>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0"/>
        <v>0</v>
      </c>
      <c r="AL19" s="419">
        <f t="shared" si="1"/>
        <v>0</v>
      </c>
      <c r="AM19" s="420"/>
      <c r="AN19" s="420"/>
    </row>
    <row r="20" spans="1:40" ht="18" customHeight="1">
      <c r="A20" s="411">
        <v>10</v>
      </c>
      <c r="B20" s="412"/>
      <c r="C20" s="413"/>
      <c r="D20" s="414"/>
      <c r="E20" s="415"/>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0"/>
        <v>0</v>
      </c>
      <c r="AL20" s="419">
        <f t="shared" si="1"/>
        <v>0</v>
      </c>
      <c r="AM20" s="420"/>
      <c r="AN20" s="420"/>
    </row>
    <row r="21" spans="1:40" ht="18" customHeight="1">
      <c r="A21" s="411">
        <v>11</v>
      </c>
      <c r="B21" s="412"/>
      <c r="C21" s="413"/>
      <c r="D21" s="414"/>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0"/>
        <v>0</v>
      </c>
      <c r="AL21" s="419">
        <f t="shared" si="1"/>
        <v>0</v>
      </c>
      <c r="AM21" s="420"/>
      <c r="AN21" s="420"/>
    </row>
    <row r="22" spans="1:40" ht="18" customHeight="1">
      <c r="A22" s="411">
        <v>12</v>
      </c>
      <c r="B22" s="412"/>
      <c r="C22" s="413"/>
      <c r="D22" s="414"/>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0"/>
        <v>0</v>
      </c>
      <c r="AL22" s="419">
        <f t="shared" si="1"/>
        <v>0</v>
      </c>
      <c r="AM22" s="420"/>
      <c r="AN22" s="420"/>
    </row>
    <row r="23" spans="1:40" ht="18" customHeight="1">
      <c r="A23" s="411">
        <v>13</v>
      </c>
      <c r="B23" s="412"/>
      <c r="C23" s="413"/>
      <c r="D23" s="414"/>
      <c r="E23" s="415"/>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0"/>
        <v>0</v>
      </c>
      <c r="AL23" s="419">
        <f t="shared" si="1"/>
        <v>0</v>
      </c>
      <c r="AM23" s="420"/>
      <c r="AN23" s="420"/>
    </row>
    <row r="24" spans="1:40" ht="18" customHeight="1">
      <c r="A24" s="411">
        <v>14</v>
      </c>
      <c r="B24" s="412"/>
      <c r="C24" s="413"/>
      <c r="D24" s="414"/>
      <c r="E24" s="415"/>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0"/>
        <v>0</v>
      </c>
      <c r="AL24" s="419">
        <f t="shared" si="1"/>
        <v>0</v>
      </c>
      <c r="AM24" s="420"/>
      <c r="AN24" s="420"/>
    </row>
    <row r="25" spans="1:40" ht="18" customHeight="1">
      <c r="A25" s="411">
        <v>15</v>
      </c>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0"/>
        <v>0</v>
      </c>
      <c r="AL25" s="419">
        <f t="shared" si="1"/>
        <v>0</v>
      </c>
      <c r="AM25" s="420"/>
      <c r="AN25" s="420"/>
    </row>
    <row r="26" spans="1:40" ht="18" customHeight="1">
      <c r="A26" s="411">
        <v>16</v>
      </c>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0"/>
        <v>0</v>
      </c>
      <c r="AL26" s="419">
        <f t="shared" si="1"/>
        <v>0</v>
      </c>
      <c r="AM26" s="420"/>
      <c r="AN26" s="420"/>
    </row>
    <row r="27" spans="1:40" ht="18" customHeight="1">
      <c r="A27" s="411">
        <v>17</v>
      </c>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0"/>
        <v>0</v>
      </c>
      <c r="AL27" s="419">
        <f t="shared" si="1"/>
        <v>0</v>
      </c>
      <c r="AM27" s="420"/>
      <c r="AN27" s="420"/>
    </row>
    <row r="28" spans="1:40" ht="18" customHeight="1">
      <c r="A28" s="411">
        <v>18</v>
      </c>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0"/>
        <v>0</v>
      </c>
      <c r="AL28" s="419">
        <f t="shared" si="1"/>
        <v>0</v>
      </c>
      <c r="AM28" s="420"/>
      <c r="AN28" s="420"/>
    </row>
    <row r="29" spans="1:40" ht="18" customHeight="1">
      <c r="A29" s="411">
        <v>19</v>
      </c>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0"/>
        <v>0</v>
      </c>
      <c r="AL29" s="419">
        <f t="shared" si="1"/>
        <v>0</v>
      </c>
      <c r="AM29" s="420"/>
      <c r="AN29" s="420"/>
    </row>
    <row r="30" spans="1:40" ht="18" customHeight="1">
      <c r="A30" s="411">
        <v>20</v>
      </c>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0"/>
        <v>0</v>
      </c>
      <c r="AL30" s="419">
        <f t="shared" si="1"/>
        <v>0</v>
      </c>
      <c r="AM30" s="420"/>
      <c r="AN30" s="420"/>
    </row>
    <row r="31" spans="1:40" ht="18" customHeight="1">
      <c r="A31" s="399" t="s">
        <v>257</v>
      </c>
      <c r="B31" s="421"/>
      <c r="C31" s="421"/>
      <c r="D31" s="421"/>
      <c r="E31" s="421"/>
      <c r="F31" s="422">
        <f>+SUM(F11:F30)</f>
        <v>0</v>
      </c>
      <c r="G31" s="422">
        <f t="shared" ref="G31:AJ31" si="2">+SUM(G11:G30)</f>
        <v>0</v>
      </c>
      <c r="H31" s="422">
        <f t="shared" si="2"/>
        <v>0</v>
      </c>
      <c r="I31" s="422">
        <f t="shared" si="2"/>
        <v>0</v>
      </c>
      <c r="J31" s="422">
        <f t="shared" si="2"/>
        <v>0</v>
      </c>
      <c r="K31" s="422">
        <f t="shared" si="2"/>
        <v>0</v>
      </c>
      <c r="L31" s="422">
        <f t="shared" si="2"/>
        <v>0</v>
      </c>
      <c r="M31" s="422">
        <f t="shared" si="2"/>
        <v>0</v>
      </c>
      <c r="N31" s="422">
        <f t="shared" si="2"/>
        <v>0</v>
      </c>
      <c r="O31" s="422">
        <f t="shared" si="2"/>
        <v>0</v>
      </c>
      <c r="P31" s="422">
        <f t="shared" si="2"/>
        <v>0</v>
      </c>
      <c r="Q31" s="422">
        <f t="shared" si="2"/>
        <v>0</v>
      </c>
      <c r="R31" s="422">
        <f t="shared" si="2"/>
        <v>0</v>
      </c>
      <c r="S31" s="422">
        <f t="shared" si="2"/>
        <v>0</v>
      </c>
      <c r="T31" s="422">
        <f t="shared" si="2"/>
        <v>0</v>
      </c>
      <c r="U31" s="422">
        <f t="shared" si="2"/>
        <v>0</v>
      </c>
      <c r="V31" s="422">
        <f t="shared" si="2"/>
        <v>0</v>
      </c>
      <c r="W31" s="422">
        <f t="shared" si="2"/>
        <v>0</v>
      </c>
      <c r="X31" s="422">
        <f t="shared" si="2"/>
        <v>0</v>
      </c>
      <c r="Y31" s="422">
        <f t="shared" si="2"/>
        <v>0</v>
      </c>
      <c r="Z31" s="422">
        <f t="shared" si="2"/>
        <v>0</v>
      </c>
      <c r="AA31" s="422">
        <f t="shared" si="2"/>
        <v>0</v>
      </c>
      <c r="AB31" s="422">
        <f t="shared" si="2"/>
        <v>0</v>
      </c>
      <c r="AC31" s="422">
        <f t="shared" si="2"/>
        <v>0</v>
      </c>
      <c r="AD31" s="422">
        <f t="shared" si="2"/>
        <v>0</v>
      </c>
      <c r="AE31" s="422">
        <f t="shared" si="2"/>
        <v>0</v>
      </c>
      <c r="AF31" s="422">
        <f t="shared" si="2"/>
        <v>0</v>
      </c>
      <c r="AG31" s="422">
        <f t="shared" si="2"/>
        <v>0</v>
      </c>
      <c r="AH31" s="417">
        <f t="shared" si="2"/>
        <v>0</v>
      </c>
      <c r="AI31" s="417">
        <f t="shared" si="2"/>
        <v>0</v>
      </c>
      <c r="AJ31" s="417">
        <f t="shared" si="2"/>
        <v>0</v>
      </c>
      <c r="AK31" s="418">
        <f t="shared" si="0"/>
        <v>0</v>
      </c>
      <c r="AL31" s="419">
        <f>IF($AK$3="４週",AK31/4,AK31/(DAY(EOMONTH($F$9,0))/7))</f>
        <v>0</v>
      </c>
      <c r="AM31" s="395"/>
      <c r="AN31" s="395"/>
    </row>
    <row r="32" spans="1:40" ht="18" customHeight="1">
      <c r="A32" s="421" t="s">
        <v>258</v>
      </c>
      <c r="B32" s="421"/>
      <c r="C32" s="421"/>
      <c r="D32" s="421"/>
      <c r="E32" s="423"/>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5"/>
      <c r="AI32" s="425"/>
      <c r="AJ32" s="425"/>
      <c r="AK32" s="422"/>
      <c r="AL32" s="426"/>
      <c r="AM32" s="395"/>
      <c r="AN32" s="395"/>
    </row>
    <row r="33" spans="1:43" ht="15" customHeight="1">
      <c r="A33" s="394"/>
      <c r="B33" s="394"/>
      <c r="C33" s="394"/>
      <c r="D33" s="394"/>
      <c r="E33" s="394"/>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394"/>
      <c r="AL33" s="394"/>
      <c r="AM33" s="378"/>
    </row>
    <row r="34" spans="1:43" ht="15" customHeight="1">
      <c r="A34" s="394"/>
      <c r="B34" s="394"/>
      <c r="C34" s="394"/>
      <c r="D34" s="394"/>
      <c r="E34" s="394"/>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394"/>
      <c r="AL34" s="394"/>
      <c r="AM34" s="378"/>
    </row>
    <row r="35" spans="1:43" ht="15" customHeight="1">
      <c r="A35" s="394"/>
      <c r="B35" s="394"/>
      <c r="C35" s="394"/>
      <c r="D35" s="394"/>
      <c r="E35" s="394"/>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94"/>
      <c r="AL35" s="394"/>
      <c r="AM35" s="378"/>
    </row>
    <row r="36" spans="1:43" ht="21" customHeight="1">
      <c r="A36" s="377" t="s">
        <v>259</v>
      </c>
      <c r="B36" s="394"/>
      <c r="C36" s="394"/>
      <c r="D36" s="394"/>
      <c r="E36" s="394"/>
      <c r="F36" s="394"/>
      <c r="G36" s="427"/>
      <c r="H36" s="427"/>
      <c r="I36" s="427"/>
      <c r="J36" s="427"/>
      <c r="K36" s="427"/>
      <c r="L36" s="427"/>
      <c r="M36" s="427"/>
      <c r="N36" s="427"/>
      <c r="O36" s="427"/>
      <c r="AM36" s="394"/>
      <c r="AN36" s="378"/>
    </row>
    <row r="37" spans="1:43" ht="25" customHeight="1">
      <c r="A37" s="398"/>
      <c r="B37" s="398"/>
      <c r="C37" s="398"/>
      <c r="D37" s="428">
        <v>4</v>
      </c>
      <c r="E37" s="428">
        <v>5</v>
      </c>
      <c r="F37" s="429">
        <v>6</v>
      </c>
      <c r="G37" s="429"/>
      <c r="H37" s="429"/>
      <c r="I37" s="429">
        <v>7</v>
      </c>
      <c r="J37" s="429"/>
      <c r="K37" s="429"/>
      <c r="L37" s="429">
        <v>8</v>
      </c>
      <c r="M37" s="429"/>
      <c r="N37" s="429"/>
      <c r="O37" s="429">
        <v>9</v>
      </c>
      <c r="P37" s="429"/>
      <c r="Q37" s="429"/>
      <c r="R37" s="429">
        <v>10</v>
      </c>
      <c r="S37" s="429"/>
      <c r="T37" s="429"/>
      <c r="U37" s="429">
        <v>11</v>
      </c>
      <c r="V37" s="429"/>
      <c r="W37" s="429"/>
      <c r="X37" s="429">
        <v>12</v>
      </c>
      <c r="Y37" s="429"/>
      <c r="Z37" s="429"/>
      <c r="AA37" s="429">
        <v>1</v>
      </c>
      <c r="AB37" s="429"/>
      <c r="AC37" s="429"/>
      <c r="AD37" s="429">
        <v>2</v>
      </c>
      <c r="AE37" s="429"/>
      <c r="AF37" s="429"/>
      <c r="AG37" s="429">
        <v>3</v>
      </c>
      <c r="AH37" s="429"/>
      <c r="AI37" s="429"/>
      <c r="AJ37" s="398" t="s">
        <v>260</v>
      </c>
      <c r="AK37" s="398"/>
      <c r="AL37" s="430" t="s">
        <v>261</v>
      </c>
      <c r="AM37" s="431"/>
      <c r="AN37" s="431"/>
      <c r="AO37" s="431"/>
      <c r="AP37" s="431"/>
      <c r="AQ37" s="431"/>
    </row>
    <row r="38" spans="1:43" ht="18" customHeight="1">
      <c r="A38" s="432" t="s">
        <v>262</v>
      </c>
      <c r="B38" s="432"/>
      <c r="C38" s="432"/>
      <c r="D38" s="416">
        <v>400</v>
      </c>
      <c r="E38" s="416">
        <v>380</v>
      </c>
      <c r="F38" s="433">
        <v>400</v>
      </c>
      <c r="G38" s="433"/>
      <c r="H38" s="433"/>
      <c r="I38" s="433">
        <v>420</v>
      </c>
      <c r="J38" s="433"/>
      <c r="K38" s="433"/>
      <c r="L38" s="433">
        <v>420</v>
      </c>
      <c r="M38" s="433"/>
      <c r="N38" s="433"/>
      <c r="O38" s="433">
        <v>380</v>
      </c>
      <c r="P38" s="433"/>
      <c r="Q38" s="433"/>
      <c r="R38" s="433">
        <v>400</v>
      </c>
      <c r="S38" s="433"/>
      <c r="T38" s="433"/>
      <c r="U38" s="433">
        <v>400</v>
      </c>
      <c r="V38" s="433"/>
      <c r="W38" s="433"/>
      <c r="X38" s="433">
        <v>380</v>
      </c>
      <c r="Y38" s="433"/>
      <c r="Z38" s="433"/>
      <c r="AA38" s="433">
        <v>380</v>
      </c>
      <c r="AB38" s="433"/>
      <c r="AC38" s="433"/>
      <c r="AD38" s="433">
        <v>380</v>
      </c>
      <c r="AE38" s="433"/>
      <c r="AF38" s="433"/>
      <c r="AG38" s="433">
        <v>400</v>
      </c>
      <c r="AH38" s="433"/>
      <c r="AI38" s="433"/>
      <c r="AJ38" s="434">
        <f>SUM(D38:AI38)</f>
        <v>4740</v>
      </c>
      <c r="AK38" s="434"/>
      <c r="AL38" s="435">
        <f>ROUNDUP(AJ38/AJ39,1)</f>
        <v>20</v>
      </c>
      <c r="AM38" s="431"/>
      <c r="AN38" s="431"/>
      <c r="AO38" s="431"/>
      <c r="AP38" s="431"/>
      <c r="AQ38" s="431"/>
    </row>
    <row r="39" spans="1:43" ht="18" customHeight="1">
      <c r="A39" s="432" t="s">
        <v>263</v>
      </c>
      <c r="B39" s="432"/>
      <c r="C39" s="432"/>
      <c r="D39" s="416">
        <v>20</v>
      </c>
      <c r="E39" s="416">
        <v>19</v>
      </c>
      <c r="F39" s="433">
        <v>20</v>
      </c>
      <c r="G39" s="433"/>
      <c r="H39" s="433"/>
      <c r="I39" s="433">
        <v>21</v>
      </c>
      <c r="J39" s="433"/>
      <c r="K39" s="433"/>
      <c r="L39" s="433">
        <v>21</v>
      </c>
      <c r="M39" s="433"/>
      <c r="N39" s="433"/>
      <c r="O39" s="433">
        <v>19</v>
      </c>
      <c r="P39" s="433"/>
      <c r="Q39" s="433"/>
      <c r="R39" s="433">
        <v>20</v>
      </c>
      <c r="S39" s="433"/>
      <c r="T39" s="433"/>
      <c r="U39" s="433">
        <v>20</v>
      </c>
      <c r="V39" s="433"/>
      <c r="W39" s="433"/>
      <c r="X39" s="433">
        <v>19</v>
      </c>
      <c r="Y39" s="433"/>
      <c r="Z39" s="433"/>
      <c r="AA39" s="433">
        <v>19</v>
      </c>
      <c r="AB39" s="433"/>
      <c r="AC39" s="433"/>
      <c r="AD39" s="433">
        <v>19</v>
      </c>
      <c r="AE39" s="433"/>
      <c r="AF39" s="433"/>
      <c r="AG39" s="433">
        <v>20</v>
      </c>
      <c r="AH39" s="433"/>
      <c r="AI39" s="433"/>
      <c r="AJ39" s="434">
        <f>+SUM(D39:AI39)</f>
        <v>237</v>
      </c>
      <c r="AK39" s="434"/>
      <c r="AL39" s="436"/>
      <c r="AM39" s="431"/>
      <c r="AN39" s="431"/>
      <c r="AO39" s="431"/>
      <c r="AP39" s="431"/>
      <c r="AQ39" s="431"/>
    </row>
    <row r="40" spans="1:43" ht="5.15" customHeight="1">
      <c r="A40" s="437"/>
      <c r="B40" s="437"/>
      <c r="C40" s="437"/>
      <c r="D40" s="431"/>
      <c r="E40" s="431"/>
      <c r="F40" s="431"/>
      <c r="G40" s="431"/>
      <c r="H40" s="431"/>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38"/>
      <c r="AK40" s="427"/>
      <c r="AL40" s="394"/>
      <c r="AM40" s="394"/>
      <c r="AN40" s="378"/>
    </row>
    <row r="41" spans="1:43" ht="18" customHeight="1">
      <c r="A41" s="377" t="s">
        <v>264</v>
      </c>
      <c r="B41" s="427"/>
      <c r="D41" s="427"/>
      <c r="E41" s="427"/>
      <c r="F41" s="427"/>
      <c r="G41" s="427"/>
      <c r="H41" s="427"/>
      <c r="I41" s="431"/>
      <c r="J41" s="431"/>
      <c r="K41" s="431"/>
      <c r="L41" s="431"/>
      <c r="M41" s="431"/>
      <c r="N41" s="431"/>
      <c r="O41" s="427"/>
      <c r="P41" s="427"/>
      <c r="Q41" s="427"/>
      <c r="R41" s="427"/>
      <c r="S41" s="427"/>
      <c r="T41" s="427"/>
      <c r="U41" s="427"/>
      <c r="V41" s="427"/>
      <c r="W41" s="394"/>
      <c r="X41" s="427"/>
      <c r="Y41" s="427"/>
      <c r="Z41" s="427"/>
      <c r="AA41" s="427"/>
      <c r="AB41" s="427"/>
      <c r="AC41" s="427"/>
      <c r="AD41" s="427"/>
      <c r="AE41" s="427"/>
      <c r="AF41" s="427"/>
      <c r="AG41" s="427"/>
      <c r="AH41" s="427"/>
      <c r="AI41" s="427"/>
      <c r="AJ41" s="438"/>
      <c r="AK41" s="427"/>
      <c r="AL41" s="394"/>
      <c r="AM41" s="394"/>
      <c r="AN41" s="378"/>
    </row>
    <row r="42" spans="1:43" ht="25" customHeight="1">
      <c r="A42" s="398" t="s">
        <v>265</v>
      </c>
      <c r="B42" s="398"/>
      <c r="C42" s="399" t="s">
        <v>330</v>
      </c>
      <c r="D42" s="423"/>
      <c r="E42" s="478"/>
      <c r="F42" s="478"/>
      <c r="G42" s="478"/>
      <c r="H42" s="405"/>
      <c r="I42" s="479"/>
      <c r="J42" s="479"/>
      <c r="K42" s="479"/>
      <c r="L42" s="479"/>
      <c r="M42" s="479"/>
      <c r="N42" s="479"/>
      <c r="O42" s="431"/>
      <c r="P42" s="431"/>
      <c r="Q42" s="431"/>
      <c r="R42" s="431"/>
      <c r="S42" s="431"/>
      <c r="T42" s="431"/>
      <c r="U42" s="431"/>
      <c r="W42" s="394"/>
      <c r="X42" s="427"/>
      <c r="Y42" s="427"/>
      <c r="Z42" s="427"/>
      <c r="AA42" s="427"/>
      <c r="AB42" s="427"/>
      <c r="AC42" s="427"/>
      <c r="AD42" s="427"/>
      <c r="AE42" s="427"/>
      <c r="AF42" s="427"/>
      <c r="AG42" s="427"/>
      <c r="AH42" s="427"/>
      <c r="AI42" s="427"/>
      <c r="AJ42" s="438"/>
      <c r="AK42" s="427"/>
      <c r="AL42" s="394"/>
      <c r="AM42" s="394"/>
      <c r="AN42" s="378"/>
    </row>
    <row r="43" spans="1:43" ht="18" customHeight="1">
      <c r="A43" s="402" t="s">
        <v>267</v>
      </c>
      <c r="B43" s="402"/>
      <c r="C43" s="480">
        <f>ROUNDDOWN(AL38/15,1)</f>
        <v>1.3</v>
      </c>
      <c r="D43" s="481"/>
      <c r="E43" s="482"/>
      <c r="F43" s="482"/>
      <c r="G43" s="482"/>
      <c r="H43" s="483"/>
      <c r="I43" s="484"/>
      <c r="J43" s="482"/>
      <c r="K43" s="482"/>
      <c r="L43" s="482"/>
      <c r="M43" s="482"/>
      <c r="N43" s="483"/>
      <c r="O43" s="431"/>
      <c r="P43" s="431"/>
      <c r="Q43" s="431"/>
      <c r="R43" s="431"/>
      <c r="S43" s="431"/>
      <c r="T43" s="431"/>
      <c r="U43" s="431"/>
      <c r="W43" s="394"/>
      <c r="X43" s="427"/>
      <c r="Y43" s="427"/>
      <c r="Z43" s="427"/>
      <c r="AA43" s="427"/>
      <c r="AB43" s="427"/>
      <c r="AC43" s="427"/>
      <c r="AD43" s="427"/>
      <c r="AE43" s="427"/>
      <c r="AF43" s="427"/>
      <c r="AG43" s="427"/>
      <c r="AH43" s="427"/>
      <c r="AI43" s="427"/>
      <c r="AJ43" s="438"/>
      <c r="AK43" s="427"/>
      <c r="AL43" s="394"/>
      <c r="AM43" s="394"/>
      <c r="AN43" s="378"/>
    </row>
    <row r="44" spans="1:43" ht="5.15" customHeight="1">
      <c r="A44" s="437"/>
      <c r="B44" s="437"/>
      <c r="C44" s="437"/>
      <c r="D44" s="437"/>
      <c r="E44" s="437"/>
      <c r="F44" s="437"/>
      <c r="G44" s="437"/>
      <c r="H44" s="437"/>
      <c r="I44" s="437"/>
      <c r="J44" s="427"/>
      <c r="K44" s="427"/>
      <c r="L44" s="427"/>
      <c r="M44" s="438"/>
      <c r="N44" s="427"/>
      <c r="O44" s="427"/>
      <c r="P44" s="427"/>
      <c r="Q44" s="431"/>
      <c r="W44" s="394"/>
      <c r="X44" s="427"/>
      <c r="Y44" s="427"/>
      <c r="Z44" s="427"/>
      <c r="AA44" s="427"/>
      <c r="AB44" s="427"/>
      <c r="AC44" s="427"/>
      <c r="AD44" s="427"/>
      <c r="AE44" s="427"/>
      <c r="AF44" s="427"/>
      <c r="AG44" s="427"/>
      <c r="AH44" s="427"/>
      <c r="AI44" s="427"/>
      <c r="AJ44" s="438"/>
      <c r="AK44" s="427"/>
      <c r="AL44" s="394"/>
      <c r="AM44" s="394"/>
      <c r="AN44" s="378"/>
    </row>
    <row r="45" spans="1:43" ht="21" customHeight="1">
      <c r="A45" s="377" t="s">
        <v>268</v>
      </c>
      <c r="B45" s="382"/>
      <c r="C45" s="383"/>
      <c r="D45" s="383"/>
      <c r="E45" s="383"/>
      <c r="F45" s="383"/>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83"/>
      <c r="AM45" s="383"/>
      <c r="AN45" s="378"/>
    </row>
    <row r="46" spans="1:43" ht="25" customHeight="1">
      <c r="A46" s="378"/>
      <c r="B46" s="394"/>
      <c r="C46" s="440" t="s">
        <v>331</v>
      </c>
      <c r="D46" s="441"/>
      <c r="E46" s="442" t="s">
        <v>332</v>
      </c>
      <c r="F46" s="442"/>
      <c r="G46" s="442"/>
      <c r="H46" s="442"/>
      <c r="I46" s="440" t="s">
        <v>333</v>
      </c>
      <c r="J46" s="441"/>
      <c r="K46" s="441"/>
      <c r="L46" s="441"/>
      <c r="M46" s="441"/>
      <c r="N46" s="443"/>
      <c r="O46" s="440" t="s">
        <v>333</v>
      </c>
      <c r="P46" s="441"/>
      <c r="Q46" s="441"/>
      <c r="R46" s="441"/>
      <c r="S46" s="441"/>
      <c r="T46" s="443"/>
      <c r="U46" s="440" t="s">
        <v>333</v>
      </c>
      <c r="V46" s="441"/>
      <c r="W46" s="441"/>
      <c r="X46" s="441"/>
      <c r="Y46" s="441"/>
      <c r="Z46" s="443"/>
      <c r="AA46" s="440" t="s">
        <v>333</v>
      </c>
      <c r="AB46" s="441"/>
      <c r="AC46" s="441"/>
      <c r="AD46" s="441"/>
      <c r="AE46" s="441"/>
      <c r="AF46" s="443"/>
      <c r="AG46" s="442" t="s">
        <v>333</v>
      </c>
      <c r="AH46" s="442"/>
      <c r="AI46" s="442"/>
      <c r="AJ46" s="442"/>
      <c r="AK46" s="442"/>
      <c r="AL46" s="442" t="s">
        <v>333</v>
      </c>
      <c r="AM46" s="442"/>
      <c r="AN46" s="378"/>
    </row>
    <row r="47" spans="1:43" ht="18" customHeight="1">
      <c r="A47" s="378"/>
      <c r="B47" s="394"/>
      <c r="C47" s="444" t="s">
        <v>270</v>
      </c>
      <c r="D47" s="444" t="s">
        <v>272</v>
      </c>
      <c r="E47" s="445" t="s">
        <v>270</v>
      </c>
      <c r="F47" s="446" t="s">
        <v>272</v>
      </c>
      <c r="G47" s="446"/>
      <c r="H47" s="446"/>
      <c r="I47" s="447" t="s">
        <v>270</v>
      </c>
      <c r="J47" s="448"/>
      <c r="K47" s="449"/>
      <c r="L47" s="447" t="s">
        <v>272</v>
      </c>
      <c r="M47" s="448"/>
      <c r="N47" s="449"/>
      <c r="O47" s="447" t="s">
        <v>270</v>
      </c>
      <c r="P47" s="448"/>
      <c r="Q47" s="449"/>
      <c r="R47" s="447" t="s">
        <v>272</v>
      </c>
      <c r="S47" s="448"/>
      <c r="T47" s="449"/>
      <c r="U47" s="447" t="s">
        <v>270</v>
      </c>
      <c r="V47" s="448"/>
      <c r="W47" s="449"/>
      <c r="X47" s="447" t="s">
        <v>272</v>
      </c>
      <c r="Y47" s="448"/>
      <c r="Z47" s="449"/>
      <c r="AA47" s="447" t="s">
        <v>270</v>
      </c>
      <c r="AB47" s="448"/>
      <c r="AC47" s="449"/>
      <c r="AD47" s="447" t="s">
        <v>272</v>
      </c>
      <c r="AE47" s="448"/>
      <c r="AF47" s="449"/>
      <c r="AG47" s="447" t="s">
        <v>270</v>
      </c>
      <c r="AH47" s="448"/>
      <c r="AI47" s="449"/>
      <c r="AJ47" s="447" t="s">
        <v>272</v>
      </c>
      <c r="AK47" s="449"/>
      <c r="AL47" s="445" t="s">
        <v>269</v>
      </c>
      <c r="AM47" s="445" t="s">
        <v>271</v>
      </c>
      <c r="AN47" s="378"/>
    </row>
    <row r="48" spans="1:43" ht="18" customHeight="1">
      <c r="A48" s="378"/>
      <c r="B48" s="450" t="s">
        <v>273</v>
      </c>
      <c r="C48" s="445">
        <f>COUNTIFS($B$11:$B$30,C$46,$C$11:$C$30,"A",$E$11:$E$30,"*")</f>
        <v>1</v>
      </c>
      <c r="D48" s="445">
        <f>COUNTIFS($B$11:$B$30,C$46,$C$11:$C$30,"B",$E$11:$E$30,"*")</f>
        <v>0</v>
      </c>
      <c r="E48" s="445">
        <f>COUNTIFS($B$11:$B$30,E$46,$C$11:$C$30,"A",$E$11:$E$30,"*")</f>
        <v>0</v>
      </c>
      <c r="F48" s="447">
        <f>COUNTIFS($B$11:$B$30,E$46,$C$11:$C$30,"B",$E$11:$E$30,"*")</f>
        <v>1</v>
      </c>
      <c r="G48" s="448"/>
      <c r="H48" s="449"/>
      <c r="I48" s="447">
        <f>COUNTIFS($B$11:$B$30,I$46,$C$11:$C$30,"A",$E$11:$E$30,"*")</f>
        <v>0</v>
      </c>
      <c r="J48" s="448"/>
      <c r="K48" s="449"/>
      <c r="L48" s="447">
        <f>COUNTIFS($B$11:$B$30,I$46,$C$11:$C$30,"B",$E$11:$E$30,"*")</f>
        <v>0</v>
      </c>
      <c r="M48" s="448"/>
      <c r="N48" s="449"/>
      <c r="O48" s="447">
        <f>COUNTIFS($B$11:$B$30,O$46,$C$11:$C$30,"A",$E$11:$E$30,"*")</f>
        <v>0</v>
      </c>
      <c r="P48" s="448"/>
      <c r="Q48" s="449"/>
      <c r="R48" s="447">
        <f>COUNTIFS($B$11:$B$30,O$46,$C$11:$C$30,"B",$E$11:$E$30,"*")</f>
        <v>0</v>
      </c>
      <c r="S48" s="448"/>
      <c r="T48" s="449"/>
      <c r="U48" s="447">
        <f>COUNTIFS($B$11:$B$30,U$46,$C$11:$C$30,"A",$E$11:$E$30,"*")</f>
        <v>0</v>
      </c>
      <c r="V48" s="448"/>
      <c r="W48" s="449"/>
      <c r="X48" s="447">
        <f>COUNTIFS($B$11:$B$30,U$46,$C$11:$C$30,"B",$E$11:$E$30,"*")</f>
        <v>0</v>
      </c>
      <c r="Y48" s="448"/>
      <c r="Z48" s="449"/>
      <c r="AA48" s="447">
        <f>COUNTIFS($B$11:$B$30,AA$46,$C$11:$C$30,"A",$E$11:$E$30,"*")</f>
        <v>0</v>
      </c>
      <c r="AB48" s="448"/>
      <c r="AC48" s="449"/>
      <c r="AD48" s="447">
        <f>COUNTIFS($B$11:$B$30,AA$46,$C$11:$C$30,"B",$E$11:$E$30,"*")</f>
        <v>0</v>
      </c>
      <c r="AE48" s="448"/>
      <c r="AF48" s="449"/>
      <c r="AG48" s="447">
        <f>COUNTIFS($B$11:$B$30,AG$46,$C$11:$C$30,"A",$E$11:$E$30,"*")</f>
        <v>0</v>
      </c>
      <c r="AH48" s="448"/>
      <c r="AI48" s="449"/>
      <c r="AJ48" s="447">
        <f>COUNTIFS($B$11:$B$30,AG$46,$C$11:$C$30,"B",$E$11:$E$30,"*")</f>
        <v>0</v>
      </c>
      <c r="AK48" s="449"/>
      <c r="AL48" s="445">
        <f>COUNTIFS($B$11:$B$30,AL$46,$C$11:$C$30,"A",$E$11:$E$30,"*")</f>
        <v>0</v>
      </c>
      <c r="AM48" s="445">
        <f>COUNTIFS($B$11:$B$30,AL$46,$C$11:$C$30,"B",$E$11:$E$30,"*")</f>
        <v>0</v>
      </c>
      <c r="AN48" s="378"/>
    </row>
    <row r="49" spans="1:40" ht="18" customHeight="1">
      <c r="A49" s="378"/>
      <c r="B49" s="430" t="s">
        <v>274</v>
      </c>
      <c r="C49" s="445">
        <f>COUNTIFS($B$11:$B$30,C$46,$C$11:$C$30,"C",$E$11:$E$30,"*")</f>
        <v>0</v>
      </c>
      <c r="D49" s="445">
        <f>COUNTIFS($B$11:$B$30,C$46,$C$11:$C$30,"D",$E$11:$E$30,"*")</f>
        <v>0</v>
      </c>
      <c r="E49" s="445">
        <f>COUNTIFS($B$11:$B$30,E$46,$C$11:$C$30,"C",$E$11:$E$30,"*")</f>
        <v>1</v>
      </c>
      <c r="F49" s="447">
        <f>COUNTIFS($B$11:$B$30,E$46,$C$11:$C$30,"D",$E$11:$E$30,"*")</f>
        <v>1</v>
      </c>
      <c r="G49" s="448"/>
      <c r="H49" s="449"/>
      <c r="I49" s="447">
        <f>COUNTIFS($B$11:$B$30,I$46,$C$11:$C$30,"C",$E$11:$E$30,"*")</f>
        <v>0</v>
      </c>
      <c r="J49" s="448"/>
      <c r="K49" s="449"/>
      <c r="L49" s="447">
        <f>COUNTIFS($B$11:$B$30,I$46,$C$11:$C$30,"D",$E$11:$E$30,"*")</f>
        <v>0</v>
      </c>
      <c r="M49" s="448"/>
      <c r="N49" s="449"/>
      <c r="O49" s="447">
        <f>COUNTIFS($B$11:$B$30,O$46,$C$11:$C$30,"C",$E$11:$E$30,"*")</f>
        <v>0</v>
      </c>
      <c r="P49" s="448"/>
      <c r="Q49" s="449"/>
      <c r="R49" s="447">
        <f>COUNTIFS($B$11:$B$30,O$46,$C$11:$C$30,"D",$E$11:$E$30,"*")</f>
        <v>0</v>
      </c>
      <c r="S49" s="448"/>
      <c r="T49" s="449"/>
      <c r="U49" s="447">
        <f>COUNTIFS($B$11:$B$30,U$46,$C$11:$C$30,"C",$E$11:$E$30,"*")</f>
        <v>0</v>
      </c>
      <c r="V49" s="448"/>
      <c r="W49" s="449"/>
      <c r="X49" s="447">
        <f>COUNTIFS($B$11:$B$30,U$46,$C$11:$C$30,"D",$E$11:$E$30,"*")</f>
        <v>0</v>
      </c>
      <c r="Y49" s="448"/>
      <c r="Z49" s="449"/>
      <c r="AA49" s="447">
        <f>COUNTIFS($B$11:$B$30,AA$46,$C$11:$C$30,"C",$E$11:$E$30,"*")</f>
        <v>0</v>
      </c>
      <c r="AB49" s="448"/>
      <c r="AC49" s="449"/>
      <c r="AD49" s="447">
        <f>COUNTIFS($B$11:$B$30,AA$46,$C$11:$C$30,"D",$E$11:$E$30,"*")</f>
        <v>0</v>
      </c>
      <c r="AE49" s="448"/>
      <c r="AF49" s="449"/>
      <c r="AG49" s="447">
        <f>COUNTIFS($B$11:$B$30,AG$46,$C$11:$C$30,"C",$E$11:$E$30,"*")</f>
        <v>0</v>
      </c>
      <c r="AH49" s="448"/>
      <c r="AI49" s="449"/>
      <c r="AJ49" s="447">
        <f>COUNTIFS($B$11:$B$30,AG$46,$C$11:$C$30,"D",$E$11:$E$30,"*")</f>
        <v>0</v>
      </c>
      <c r="AK49" s="449"/>
      <c r="AL49" s="445">
        <f>COUNTIFS($B$11:$B$30,AL$46,$C$11:$C$30,"C",$E$11:$E$30,"*")</f>
        <v>0</v>
      </c>
      <c r="AM49" s="445">
        <f>COUNTIFS($B$11:$B$30,AL$46,$C$11:$C$30,"D",$E$11:$E$30,"*")</f>
        <v>0</v>
      </c>
      <c r="AN49" s="378"/>
    </row>
    <row r="50" spans="1:40" ht="25" customHeight="1">
      <c r="A50" s="378"/>
      <c r="B50" s="430" t="s">
        <v>275</v>
      </c>
      <c r="C50" s="440">
        <f>IF($AK$3="４週",SUMIFS($AK$11:$AK$30,$B$11:$B$30,C46)/4/$AH$5,IF($AK$3="歴月",SUMIFS($AK$11:$AK$30,$B$11:$B$30,C46)/$AL$5,"記載する期間を選択してください"))</f>
        <v>0</v>
      </c>
      <c r="D50" s="443"/>
      <c r="E50" s="440">
        <f>IF($AK$3="４週",SUMIFS($AK$11:$AK$30,$B$11:$B$30,E46)/4/$AH$5,IF($AK$3="歴月",SUMIFS($AK$11:$AK$30,$B$11:$B$30,E46)/$AL$5,"記載する期間を選択してください"))</f>
        <v>0</v>
      </c>
      <c r="F50" s="441"/>
      <c r="G50" s="441"/>
      <c r="H50" s="443"/>
      <c r="I50" s="440">
        <f>IF($AK$3="４週",SUMIFS($AK$11:$AK$30,$B$11:$B$30,I46)/4/$AH$5,IF($AK$3="歴月",SUMIFS($AK$11:$AK$30,$B$11:$B$30,I46)/$AL$5,"記載する期間を選択してください"))</f>
        <v>0</v>
      </c>
      <c r="J50" s="441"/>
      <c r="K50" s="441"/>
      <c r="L50" s="441"/>
      <c r="M50" s="441"/>
      <c r="N50" s="443"/>
      <c r="O50" s="440">
        <f>IF($AK$3="４週",SUMIFS($AK$11:$AK$30,$B$11:$B$30,O46)/4/$AH$5,IF($AK$3="歴月",SUMIFS($AK$11:$AK$30,$B$11:$B$30,O46)/$AL$5,"記載する期間を選択してください"))</f>
        <v>0</v>
      </c>
      <c r="P50" s="441"/>
      <c r="Q50" s="441"/>
      <c r="R50" s="441"/>
      <c r="S50" s="441"/>
      <c r="T50" s="443"/>
      <c r="U50" s="440">
        <f>IF($AK$3="４週",SUMIFS($AK$11:$AK$30,$B$11:$B$30,U46)/4/$AH$5,IF($AK$3="歴月",SUMIFS($AK$11:$AK$30,$B$11:$B$30,U46)/$AL$5,"記載する期間を選択してください"))</f>
        <v>0</v>
      </c>
      <c r="V50" s="441"/>
      <c r="W50" s="441"/>
      <c r="X50" s="441"/>
      <c r="Y50" s="441"/>
      <c r="Z50" s="443"/>
      <c r="AA50" s="440">
        <f>IF($AK$3="４週",SUMIFS($AK$11:$AK$30,$B$11:$B$30,AA46)/4/$AH$5,IF($AK$3="歴月",SUMIFS($AK$11:$AK$30,$B$11:$B$30,AA46)/$AL$5,"記載する期間を選択してください"))</f>
        <v>0</v>
      </c>
      <c r="AB50" s="441"/>
      <c r="AC50" s="441"/>
      <c r="AD50" s="441"/>
      <c r="AE50" s="441"/>
      <c r="AF50" s="443"/>
      <c r="AG50" s="440">
        <f>IF($AK$3="４週",SUMIFS($AK$11:$AK$30,$B$11:$B$30,AG46)/4/$AH$5,IF($AK$3="歴月",SUMIFS($AK$11:$AK$30,$B$11:$B$30,AG46)/$AL$5,"記載する期間を選択してください"))</f>
        <v>0</v>
      </c>
      <c r="AH50" s="441"/>
      <c r="AI50" s="441"/>
      <c r="AJ50" s="441"/>
      <c r="AK50" s="443"/>
      <c r="AL50" s="440">
        <f>IF($AK$3="４週",SUMIFS($AK$11:$AK$30,$B$11:$B$30,AL46)/4/$AH$5,IF($AK$3="歴月",SUMIFS($AK$11:$AK$30,$B$11:$B$30,AL46)/$AL$5,"記載する期間を選択してください"))</f>
        <v>0</v>
      </c>
      <c r="AM50" s="443"/>
      <c r="AN50" s="378"/>
    </row>
    <row r="51" spans="1:40" ht="5.15" customHeight="1">
      <c r="A51" s="378"/>
      <c r="B51" s="382"/>
      <c r="C51" s="454">
        <v>2</v>
      </c>
      <c r="D51" s="454"/>
      <c r="E51" s="454">
        <v>3</v>
      </c>
      <c r="F51" s="454"/>
      <c r="G51" s="454"/>
      <c r="H51" s="454"/>
      <c r="I51" s="454">
        <v>4</v>
      </c>
      <c r="J51" s="454"/>
      <c r="K51" s="454"/>
      <c r="L51" s="454"/>
      <c r="M51" s="454"/>
      <c r="N51" s="454"/>
      <c r="O51" s="454">
        <v>5</v>
      </c>
      <c r="P51" s="454"/>
      <c r="Q51" s="454"/>
      <c r="R51" s="454"/>
      <c r="S51" s="454"/>
      <c r="T51" s="454"/>
      <c r="U51" s="454">
        <v>6</v>
      </c>
      <c r="V51" s="454"/>
      <c r="W51" s="454"/>
      <c r="X51" s="454"/>
      <c r="Y51" s="454"/>
      <c r="Z51" s="454"/>
      <c r="AA51" s="454">
        <v>7</v>
      </c>
      <c r="AB51" s="454"/>
      <c r="AC51" s="454"/>
      <c r="AD51" s="454"/>
      <c r="AE51" s="454"/>
      <c r="AF51" s="454"/>
      <c r="AG51" s="454">
        <v>8</v>
      </c>
      <c r="AH51" s="454"/>
      <c r="AI51" s="454"/>
      <c r="AJ51" s="454"/>
      <c r="AK51" s="454"/>
      <c r="AL51" s="454">
        <v>9</v>
      </c>
      <c r="AM51" s="455"/>
      <c r="AN51" s="378"/>
    </row>
    <row r="52" spans="1:40" ht="15" customHeight="1">
      <c r="A52" s="427" t="s">
        <v>276</v>
      </c>
      <c r="B52" s="456"/>
      <c r="C52" s="457"/>
      <c r="D52" s="457"/>
      <c r="E52" s="457"/>
      <c r="F52" s="458"/>
      <c r="G52" s="457"/>
      <c r="H52" s="454"/>
      <c r="I52" s="454"/>
      <c r="J52" s="454"/>
      <c r="K52" s="454"/>
      <c r="L52" s="454"/>
      <c r="M52" s="454"/>
      <c r="N52" s="454"/>
      <c r="O52" s="454"/>
      <c r="P52" s="454"/>
      <c r="Q52" s="454"/>
      <c r="R52" s="454">
        <v>6</v>
      </c>
      <c r="S52" s="454"/>
      <c r="T52" s="454"/>
      <c r="U52" s="454"/>
      <c r="V52" s="454"/>
      <c r="W52" s="454"/>
      <c r="X52" s="454">
        <v>7</v>
      </c>
      <c r="Y52" s="454"/>
      <c r="Z52" s="454"/>
      <c r="AA52" s="454"/>
      <c r="AB52" s="454"/>
      <c r="AC52" s="454"/>
      <c r="AD52" s="454">
        <v>8</v>
      </c>
      <c r="AE52" s="454"/>
      <c r="AF52" s="454"/>
      <c r="AG52" s="459"/>
      <c r="AH52" s="459"/>
      <c r="AI52" s="459"/>
      <c r="AJ52" s="459">
        <v>9</v>
      </c>
      <c r="AK52" s="460"/>
      <c r="AL52" s="460"/>
      <c r="AM52" s="378"/>
    </row>
    <row r="53" spans="1:40" s="427" customFormat="1" ht="15" customHeight="1">
      <c r="A53" s="427" t="s">
        <v>277</v>
      </c>
      <c r="B53" s="437"/>
      <c r="C53" s="437"/>
      <c r="D53" s="437"/>
      <c r="E53" s="437"/>
      <c r="F53" s="437"/>
      <c r="G53" s="43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7"/>
      <c r="AI53" s="377"/>
      <c r="AJ53" s="377"/>
      <c r="AK53" s="377"/>
      <c r="AL53" s="377"/>
      <c r="AM53" s="377"/>
    </row>
    <row r="54" spans="1:40" s="427" customFormat="1" ht="15" customHeight="1">
      <c r="A54" s="427" t="s">
        <v>278</v>
      </c>
      <c r="B54" s="437"/>
      <c r="C54" s="437"/>
      <c r="D54" s="437"/>
      <c r="E54" s="437"/>
      <c r="F54" s="437"/>
      <c r="G54" s="43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row>
    <row r="55" spans="1:40" s="427" customFormat="1" ht="15" customHeight="1">
      <c r="A55" s="427" t="s">
        <v>279</v>
      </c>
      <c r="B55" s="437"/>
      <c r="C55" s="437"/>
      <c r="D55" s="437"/>
      <c r="E55" s="437"/>
      <c r="F55" s="437"/>
      <c r="G55" s="43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row>
    <row r="56" spans="1:40" s="427" customFormat="1" ht="15" customHeight="1">
      <c r="A56" s="427" t="s">
        <v>280</v>
      </c>
      <c r="B56" s="437"/>
      <c r="C56" s="437"/>
      <c r="D56" s="437"/>
      <c r="E56" s="437"/>
      <c r="F56" s="437"/>
      <c r="G56" s="43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row>
    <row r="57" spans="1:40" ht="15" customHeight="1">
      <c r="A57" s="427" t="s">
        <v>281</v>
      </c>
      <c r="B57" s="461"/>
      <c r="C57" s="427"/>
      <c r="D57" s="427"/>
      <c r="E57" s="427"/>
      <c r="F57" s="427"/>
      <c r="G57" s="427"/>
    </row>
    <row r="58" spans="1:40" ht="15" customHeight="1">
      <c r="A58" s="427" t="s">
        <v>282</v>
      </c>
      <c r="B58" s="461"/>
      <c r="C58" s="427"/>
      <c r="D58" s="427"/>
      <c r="E58" s="427"/>
      <c r="F58" s="427"/>
      <c r="G58" s="427"/>
    </row>
    <row r="59" spans="1:40" ht="15" customHeight="1">
      <c r="A59" s="427"/>
      <c r="B59" s="450" t="s">
        <v>283</v>
      </c>
      <c r="C59" s="398" t="s">
        <v>284</v>
      </c>
      <c r="D59" s="398"/>
      <c r="E59" s="398"/>
      <c r="F59" s="427"/>
      <c r="G59" s="427"/>
    </row>
    <row r="60" spans="1:40" ht="15" customHeight="1">
      <c r="A60" s="427"/>
      <c r="B60" s="462" t="s">
        <v>250</v>
      </c>
      <c r="C60" s="434" t="s">
        <v>285</v>
      </c>
      <c r="D60" s="434"/>
      <c r="E60" s="434"/>
      <c r="F60" s="427"/>
      <c r="G60" s="427"/>
    </row>
    <row r="61" spans="1:40" ht="15" customHeight="1">
      <c r="A61" s="427"/>
      <c r="B61" s="462" t="s">
        <v>252</v>
      </c>
      <c r="C61" s="434" t="s">
        <v>286</v>
      </c>
      <c r="D61" s="434"/>
      <c r="E61" s="434"/>
      <c r="F61" s="427"/>
      <c r="G61" s="427"/>
    </row>
    <row r="62" spans="1:40" ht="15" customHeight="1">
      <c r="A62" s="427"/>
      <c r="B62" s="462" t="s">
        <v>254</v>
      </c>
      <c r="C62" s="434" t="s">
        <v>287</v>
      </c>
      <c r="D62" s="434"/>
      <c r="E62" s="434"/>
      <c r="F62" s="427"/>
      <c r="G62" s="427"/>
    </row>
    <row r="63" spans="1:40" ht="15" customHeight="1">
      <c r="A63" s="427"/>
      <c r="B63" s="462" t="s">
        <v>256</v>
      </c>
      <c r="C63" s="434" t="s">
        <v>288</v>
      </c>
      <c r="D63" s="434"/>
      <c r="E63" s="434"/>
      <c r="F63" s="427"/>
      <c r="G63" s="427"/>
    </row>
    <row r="64" spans="1:40" ht="15" customHeight="1">
      <c r="A64" s="427"/>
      <c r="B64" s="427" t="s">
        <v>289</v>
      </c>
      <c r="C64" s="427"/>
      <c r="D64" s="427"/>
      <c r="E64" s="427"/>
      <c r="F64" s="427"/>
      <c r="G64" s="427"/>
    </row>
    <row r="65" spans="1:7" ht="15" customHeight="1">
      <c r="A65" s="427"/>
      <c r="B65" s="427" t="s">
        <v>290</v>
      </c>
      <c r="C65" s="427"/>
      <c r="D65" s="427"/>
      <c r="E65" s="427"/>
      <c r="F65" s="427"/>
      <c r="G65" s="427"/>
    </row>
    <row r="66" spans="1:7" ht="15" customHeight="1">
      <c r="A66" s="427"/>
      <c r="B66" s="427" t="s">
        <v>291</v>
      </c>
      <c r="C66" s="427"/>
      <c r="D66" s="427"/>
      <c r="E66" s="427"/>
      <c r="F66" s="427"/>
      <c r="G66" s="427"/>
    </row>
    <row r="67" spans="1:7" ht="15" customHeight="1">
      <c r="A67" s="427" t="s">
        <v>292</v>
      </c>
      <c r="B67" s="461"/>
      <c r="C67" s="427"/>
      <c r="D67" s="427"/>
      <c r="E67" s="427"/>
      <c r="F67" s="427"/>
      <c r="G67" s="427"/>
    </row>
    <row r="68" spans="1:7" ht="15" customHeight="1">
      <c r="A68" s="427" t="s">
        <v>293</v>
      </c>
      <c r="B68" s="461"/>
      <c r="C68" s="427"/>
      <c r="D68" s="427"/>
      <c r="E68" s="427"/>
      <c r="F68" s="427"/>
      <c r="G68" s="427"/>
    </row>
    <row r="69" spans="1:7" ht="15" customHeight="1">
      <c r="A69" s="427" t="s">
        <v>294</v>
      </c>
      <c r="B69" s="461"/>
      <c r="C69" s="427"/>
      <c r="D69" s="427"/>
      <c r="E69" s="427"/>
      <c r="F69" s="427"/>
      <c r="G69" s="427"/>
    </row>
    <row r="70" spans="1:7" ht="15" customHeight="1">
      <c r="A70" s="427" t="s">
        <v>295</v>
      </c>
      <c r="B70" s="461"/>
      <c r="C70" s="427"/>
      <c r="D70" s="427"/>
      <c r="E70" s="427"/>
      <c r="F70" s="427"/>
      <c r="G70" s="427"/>
    </row>
    <row r="71" spans="1:7" ht="15" customHeight="1">
      <c r="A71" s="427" t="s">
        <v>296</v>
      </c>
      <c r="B71" s="461"/>
      <c r="C71" s="427"/>
      <c r="D71" s="427"/>
      <c r="E71" s="427"/>
      <c r="F71" s="427"/>
      <c r="G71" s="427"/>
    </row>
    <row r="72" spans="1:7" ht="15" customHeight="1">
      <c r="A72" s="427" t="s">
        <v>297</v>
      </c>
      <c r="B72" s="461"/>
      <c r="C72" s="427"/>
      <c r="D72" s="427"/>
      <c r="E72" s="427"/>
      <c r="F72" s="427"/>
      <c r="G72" s="427"/>
    </row>
    <row r="73" spans="1:7" ht="15" customHeight="1">
      <c r="A73" s="427"/>
      <c r="B73" s="427" t="s">
        <v>298</v>
      </c>
      <c r="C73" s="427"/>
      <c r="D73" s="427"/>
      <c r="E73" s="427"/>
      <c r="F73" s="427"/>
      <c r="G73" s="427"/>
    </row>
    <row r="74" spans="1:7" ht="15" customHeight="1">
      <c r="A74" s="427"/>
      <c r="B74" s="427" t="s">
        <v>299</v>
      </c>
      <c r="C74" s="427"/>
      <c r="D74" s="427"/>
      <c r="E74" s="427"/>
      <c r="F74" s="427"/>
      <c r="G74" s="427"/>
    </row>
    <row r="75" spans="1:7" ht="15" customHeight="1">
      <c r="A75" s="427" t="s">
        <v>300</v>
      </c>
      <c r="B75" s="461"/>
      <c r="C75" s="427"/>
      <c r="D75" s="427"/>
      <c r="E75" s="427"/>
      <c r="F75" s="427"/>
      <c r="G75" s="427"/>
    </row>
    <row r="76" spans="1:7" ht="15" customHeight="1">
      <c r="A76" s="427" t="s">
        <v>301</v>
      </c>
      <c r="B76" s="461"/>
      <c r="C76" s="427"/>
      <c r="D76" s="427"/>
      <c r="E76" s="427"/>
      <c r="F76" s="427"/>
      <c r="G76" s="427"/>
    </row>
    <row r="77" spans="1:7" ht="15" customHeight="1">
      <c r="A77" s="427" t="s">
        <v>302</v>
      </c>
      <c r="B77" s="461"/>
      <c r="C77" s="427"/>
      <c r="D77" s="427"/>
      <c r="E77" s="427"/>
      <c r="F77" s="427"/>
      <c r="G77" s="427"/>
    </row>
    <row r="78" spans="1:7" ht="15" customHeight="1">
      <c r="A78" s="427" t="s">
        <v>303</v>
      </c>
      <c r="B78" s="461"/>
      <c r="C78" s="427"/>
      <c r="D78" s="427"/>
      <c r="E78" s="427"/>
      <c r="F78" s="427"/>
      <c r="G78" s="427"/>
    </row>
    <row r="79" spans="1:7" ht="15" customHeight="1">
      <c r="A79" s="427" t="s">
        <v>304</v>
      </c>
      <c r="B79" s="461"/>
      <c r="C79" s="427"/>
      <c r="D79" s="427"/>
      <c r="E79" s="427"/>
      <c r="F79" s="427"/>
      <c r="G79" s="427"/>
    </row>
    <row r="80" spans="1:7" ht="15" customHeight="1">
      <c r="A80" s="427" t="s">
        <v>305</v>
      </c>
      <c r="B80" s="461"/>
      <c r="C80" s="427"/>
      <c r="D80" s="427"/>
      <c r="E80" s="427"/>
      <c r="F80" s="427"/>
      <c r="G80" s="427"/>
    </row>
    <row r="81" spans="1:7" ht="15" customHeight="1">
      <c r="A81" s="427" t="s">
        <v>306</v>
      </c>
      <c r="B81" s="461"/>
      <c r="C81" s="427"/>
      <c r="D81" s="427"/>
      <c r="E81" s="427"/>
      <c r="F81" s="427"/>
      <c r="G81" s="427"/>
    </row>
    <row r="82" spans="1:7" ht="15" customHeight="1">
      <c r="A82" s="427" t="s">
        <v>307</v>
      </c>
      <c r="B82" s="461"/>
      <c r="C82" s="427"/>
      <c r="D82" s="427"/>
      <c r="E82" s="427"/>
      <c r="F82" s="427"/>
      <c r="G82" s="427"/>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I43:N43"/>
    <mergeCell ref="C46:D46"/>
    <mergeCell ref="E46:H46"/>
    <mergeCell ref="I46:N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7">
    <dataValidation allowBlank="1" showInputMessage="1" sqref="B11" xr:uid="{AF5FA971-6604-449F-9179-7C90F5A93227}"/>
    <dataValidation type="list" allowBlank="1" showInputMessage="1" sqref="B12:B30" xr:uid="{F96DFB37-4F3F-466A-91EC-0B04C9F7BB26}">
      <formula1>INDIRECT($AK$1)</formula1>
    </dataValidation>
    <dataValidation type="list" allowBlank="1" showInputMessage="1" showErrorMessage="1" sqref="AK3:AN3" xr:uid="{EDB41DB2-86A7-483E-80C7-226786DE914D}">
      <formula1>"４週,歴月"</formula1>
    </dataValidation>
    <dataValidation type="list" allowBlank="1" showInputMessage="1" showErrorMessage="1" sqref="AK4:AN4" xr:uid="{A656DDBF-4D95-4C3D-92C3-AD2ECE3BD148}">
      <formula1>"予定,実績"</formula1>
    </dataValidation>
    <dataValidation type="list" allowBlank="1" showInputMessage="1" showErrorMessage="1" sqref="C11:C30" xr:uid="{3034905E-1A57-49E4-B8C5-04CB5D4202FD}">
      <formula1>"A,B,C,D"</formula1>
    </dataValidation>
    <dataValidation operator="greaterThanOrEqual" allowBlank="1" showInputMessage="1" showErrorMessage="1" sqref="I44 AJ38:AJ39 AL38 L40 L44 I40" xr:uid="{E7445637-AF5A-40D9-9973-FF05D8C8359E}"/>
    <dataValidation type="whole" operator="greaterThanOrEqual" allowBlank="1" showInputMessage="1" showErrorMessage="1" sqref="I38:I39 D38:F39 AG38:AG39 AD38:AD39 AA38:AA39 X38:X39 U38:U39 R38:R39 O38:O39 L38:L39" xr:uid="{A2C20B81-056E-44B8-AE6D-480835BF8D83}">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3D92-690B-401B-BF20-9316C30A5D66}">
  <dimension ref="A1:AS83"/>
  <sheetViews>
    <sheetView showGridLines="0" view="pageBreakPreview" zoomScaleNormal="100" zoomScaleSheetLayoutView="100" workbookViewId="0">
      <selection activeCell="AO1" sqref="AO1"/>
    </sheetView>
  </sheetViews>
  <sheetFormatPr defaultColWidth="9" defaultRowHeight="21" customHeight="1"/>
  <cols>
    <col min="1" max="1" width="2.81640625" style="382" customWidth="1"/>
    <col min="2" max="2" width="15.54296875" style="375" customWidth="1"/>
    <col min="3" max="3" width="7.1796875" style="382" customWidth="1"/>
    <col min="4" max="5" width="8.26953125" style="382" customWidth="1"/>
    <col min="6" max="36" width="2.81640625" style="382" customWidth="1"/>
    <col min="37" max="37" width="7.1796875" style="382" customWidth="1"/>
    <col min="38" max="39" width="8.26953125" style="382" customWidth="1"/>
    <col min="40" max="40" width="6.08984375" style="382" customWidth="1"/>
    <col min="41" max="42" width="9" style="382"/>
    <col min="43" max="44" width="45.26953125" style="382" customWidth="1"/>
    <col min="45" max="45" width="37.6328125" style="382" customWidth="1"/>
    <col min="46" max="16384" width="9" style="382"/>
  </cols>
  <sheetData>
    <row r="1" spans="1:41" ht="20.149999999999999"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t="s">
        <v>334</v>
      </c>
      <c r="AL1" s="381"/>
      <c r="AM1" s="381"/>
      <c r="AN1" s="381"/>
    </row>
    <row r="2" spans="1:41" ht="18" customHeight="1">
      <c r="A2" s="378"/>
      <c r="B2" s="383"/>
      <c r="C2" s="383"/>
      <c r="D2" s="383"/>
      <c r="E2" s="383"/>
      <c r="F2" s="383"/>
      <c r="G2" s="383"/>
      <c r="H2" s="383"/>
      <c r="I2" s="383"/>
      <c r="J2" s="383"/>
      <c r="K2" s="383"/>
      <c r="L2" s="383"/>
      <c r="M2" s="384">
        <v>2026</v>
      </c>
      <c r="N2" s="384"/>
      <c r="O2" s="384"/>
      <c r="P2" s="384"/>
      <c r="Q2" s="385" t="s">
        <v>222</v>
      </c>
      <c r="R2" s="385"/>
      <c r="S2" s="384">
        <v>4</v>
      </c>
      <c r="T2" s="384"/>
      <c r="U2" s="385" t="s">
        <v>223</v>
      </c>
      <c r="V2" s="385"/>
      <c r="W2" s="383"/>
      <c r="X2" s="383"/>
      <c r="Y2" s="383"/>
      <c r="Z2" s="378"/>
      <c r="AA2" s="378"/>
      <c r="AC2" s="380"/>
      <c r="AD2" s="383"/>
      <c r="AE2" s="383"/>
      <c r="AF2" s="383"/>
      <c r="AG2" s="383"/>
      <c r="AH2" s="383"/>
      <c r="AI2" s="380" t="s">
        <v>224</v>
      </c>
      <c r="AJ2" s="380"/>
      <c r="AK2" s="386"/>
      <c r="AL2" s="386"/>
      <c r="AM2" s="386"/>
      <c r="AN2" s="386"/>
    </row>
    <row r="3" spans="1:41"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t="s">
        <v>226</v>
      </c>
      <c r="AL3" s="390"/>
      <c r="AM3" s="390"/>
      <c r="AN3" s="390"/>
      <c r="AO3" s="391" t="s">
        <v>227</v>
      </c>
    </row>
    <row r="4" spans="1:41"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t="s">
        <v>229</v>
      </c>
      <c r="AL4" s="390"/>
      <c r="AM4" s="390"/>
      <c r="AN4" s="390"/>
      <c r="AO4" s="391" t="s">
        <v>230</v>
      </c>
    </row>
    <row r="5" spans="1:41" ht="18" customHeight="1">
      <c r="A5" s="387"/>
      <c r="B5" s="387"/>
      <c r="C5" s="387"/>
      <c r="D5" s="387"/>
      <c r="E5" s="387"/>
      <c r="F5" s="387"/>
      <c r="G5" s="387"/>
      <c r="H5" s="387"/>
      <c r="I5" s="387"/>
      <c r="J5" s="387"/>
      <c r="K5" s="387"/>
      <c r="L5" s="387"/>
      <c r="M5" s="387"/>
      <c r="N5" s="387"/>
      <c r="O5" s="387"/>
      <c r="P5" s="387"/>
      <c r="Q5" s="387"/>
      <c r="R5" s="387"/>
      <c r="S5" s="387"/>
      <c r="T5" s="387"/>
      <c r="U5" s="387"/>
      <c r="V5" s="387"/>
      <c r="W5" s="387"/>
      <c r="Y5" s="388"/>
      <c r="Z5" s="388"/>
      <c r="AA5" s="388"/>
      <c r="AB5" s="378"/>
      <c r="AC5" s="485"/>
      <c r="AD5" s="485"/>
      <c r="AE5" s="485"/>
      <c r="AF5" s="485"/>
      <c r="AG5" s="485"/>
      <c r="AH5" s="485"/>
      <c r="AI5" s="486" t="s">
        <v>335</v>
      </c>
      <c r="AJ5" s="487"/>
      <c r="AK5" s="488" t="s">
        <v>336</v>
      </c>
      <c r="AL5" s="489"/>
      <c r="AM5" s="489"/>
      <c r="AN5" s="490"/>
    </row>
    <row r="6" spans="1:41" ht="18" customHeight="1">
      <c r="A6" s="387"/>
      <c r="B6" s="387"/>
      <c r="C6" s="387"/>
      <c r="D6" s="387"/>
      <c r="E6" s="387"/>
      <c r="F6" s="387"/>
      <c r="G6" s="387"/>
      <c r="H6" s="387"/>
      <c r="I6" s="387"/>
      <c r="J6" s="387"/>
      <c r="K6" s="387"/>
      <c r="L6" s="387"/>
      <c r="M6" s="387"/>
      <c r="N6" s="387"/>
      <c r="O6" s="387"/>
      <c r="P6" s="387"/>
      <c r="Q6" s="387"/>
      <c r="R6" s="491"/>
      <c r="S6" s="387"/>
      <c r="U6" s="387"/>
      <c r="V6" s="387"/>
      <c r="W6" s="387"/>
      <c r="Y6" s="388"/>
      <c r="Z6" s="388"/>
      <c r="AA6" s="388"/>
      <c r="AB6" s="378"/>
      <c r="AC6" s="388"/>
      <c r="AD6" s="388"/>
      <c r="AE6" s="388"/>
      <c r="AF6" s="388"/>
      <c r="AG6" s="492" t="s">
        <v>337</v>
      </c>
      <c r="AH6" s="392">
        <v>40</v>
      </c>
      <c r="AI6" s="392"/>
      <c r="AJ6" s="392"/>
      <c r="AK6" s="388" t="s">
        <v>232</v>
      </c>
      <c r="AL6" s="493"/>
      <c r="AM6" s="388" t="s">
        <v>233</v>
      </c>
      <c r="AN6" s="378"/>
    </row>
    <row r="7" spans="1:41" ht="10" customHeight="1">
      <c r="A7" s="378"/>
      <c r="B7" s="394"/>
      <c r="C7" s="394"/>
      <c r="D7" s="394"/>
      <c r="E7" s="394"/>
      <c r="F7" s="394"/>
      <c r="G7" s="394"/>
      <c r="H7" s="394"/>
      <c r="I7" s="394"/>
      <c r="J7" s="394"/>
      <c r="K7" s="394"/>
      <c r="L7" s="394"/>
      <c r="M7" s="394"/>
      <c r="N7" s="394"/>
      <c r="O7" s="394"/>
      <c r="P7" s="394"/>
      <c r="Q7" s="394"/>
      <c r="R7" s="394"/>
      <c r="S7" s="394"/>
      <c r="T7" s="394"/>
      <c r="U7" s="394"/>
      <c r="V7" s="394"/>
      <c r="W7" s="394"/>
      <c r="X7" s="383"/>
      <c r="Y7" s="383"/>
      <c r="Z7" s="383"/>
      <c r="AA7" s="383"/>
      <c r="AB7" s="383"/>
      <c r="AC7" s="383"/>
      <c r="AD7" s="383"/>
      <c r="AE7" s="383"/>
      <c r="AF7" s="383"/>
      <c r="AG7" s="383"/>
      <c r="AH7" s="383"/>
      <c r="AI7" s="383"/>
      <c r="AJ7" s="383"/>
      <c r="AK7" s="383"/>
      <c r="AL7" s="383"/>
      <c r="AM7" s="378"/>
      <c r="AN7" s="378"/>
    </row>
    <row r="8" spans="1:41" ht="15" customHeight="1">
      <c r="A8" s="395" t="s">
        <v>234</v>
      </c>
      <c r="B8" s="396" t="s">
        <v>338</v>
      </c>
      <c r="C8" s="397" t="s">
        <v>339</v>
      </c>
      <c r="D8" s="398" t="s">
        <v>340</v>
      </c>
      <c r="E8" s="399" t="s">
        <v>341</v>
      </c>
      <c r="F8" s="400" t="s">
        <v>342</v>
      </c>
      <c r="G8" s="400"/>
      <c r="H8" s="400"/>
      <c r="I8" s="400"/>
      <c r="J8" s="400"/>
      <c r="K8" s="400"/>
      <c r="L8" s="400"/>
      <c r="M8" s="400"/>
      <c r="N8" s="400"/>
      <c r="O8" s="400"/>
      <c r="P8" s="400"/>
      <c r="Q8" s="400"/>
      <c r="R8" s="400"/>
      <c r="S8" s="400"/>
      <c r="T8" s="400"/>
      <c r="U8" s="400"/>
      <c r="V8" s="400"/>
      <c r="W8" s="400"/>
      <c r="X8" s="400"/>
      <c r="Y8" s="400"/>
      <c r="Z8" s="400"/>
      <c r="AA8" s="400"/>
      <c r="AB8" s="400"/>
      <c r="AC8" s="400"/>
      <c r="AD8" s="400"/>
      <c r="AE8" s="400"/>
      <c r="AF8" s="400"/>
      <c r="AG8" s="400"/>
      <c r="AH8" s="400"/>
      <c r="AI8" s="400"/>
      <c r="AJ8" s="400"/>
      <c r="AK8" s="401" t="s">
        <v>343</v>
      </c>
      <c r="AL8" s="402" t="s">
        <v>344</v>
      </c>
      <c r="AM8" s="403" t="s">
        <v>345</v>
      </c>
      <c r="AN8" s="403"/>
    </row>
    <row r="9" spans="1:41" ht="15" customHeight="1">
      <c r="A9" s="395"/>
      <c r="B9" s="404"/>
      <c r="C9" s="405"/>
      <c r="D9" s="398"/>
      <c r="E9" s="399"/>
      <c r="F9" s="398" t="s">
        <v>243</v>
      </c>
      <c r="G9" s="398"/>
      <c r="H9" s="398"/>
      <c r="I9" s="398"/>
      <c r="J9" s="398"/>
      <c r="K9" s="398"/>
      <c r="L9" s="398"/>
      <c r="M9" s="398" t="s">
        <v>244</v>
      </c>
      <c r="N9" s="398"/>
      <c r="O9" s="398"/>
      <c r="P9" s="398"/>
      <c r="Q9" s="398"/>
      <c r="R9" s="398"/>
      <c r="S9" s="398"/>
      <c r="T9" s="398" t="s">
        <v>245</v>
      </c>
      <c r="U9" s="398"/>
      <c r="V9" s="398"/>
      <c r="W9" s="398"/>
      <c r="X9" s="398"/>
      <c r="Y9" s="398"/>
      <c r="Z9" s="398"/>
      <c r="AA9" s="398" t="s">
        <v>246</v>
      </c>
      <c r="AB9" s="398"/>
      <c r="AC9" s="398"/>
      <c r="AD9" s="398"/>
      <c r="AE9" s="398"/>
      <c r="AF9" s="398"/>
      <c r="AG9" s="398"/>
      <c r="AH9" s="398" t="s">
        <v>247</v>
      </c>
      <c r="AI9" s="398"/>
      <c r="AJ9" s="398"/>
      <c r="AK9" s="401"/>
      <c r="AL9" s="402"/>
      <c r="AM9" s="403"/>
      <c r="AN9" s="403"/>
    </row>
    <row r="10" spans="1:41" ht="15" customHeight="1">
      <c r="A10" s="395"/>
      <c r="B10" s="406" t="s">
        <v>248</v>
      </c>
      <c r="C10" s="405"/>
      <c r="D10" s="398"/>
      <c r="E10" s="399"/>
      <c r="F10" s="407">
        <f>DATE($M$2,$S$2,1)</f>
        <v>46113</v>
      </c>
      <c r="G10" s="407">
        <f>DATE($M$2,$S$2,2)</f>
        <v>46114</v>
      </c>
      <c r="H10" s="407">
        <f>DATE($M$2,$S$2,3)</f>
        <v>46115</v>
      </c>
      <c r="I10" s="407">
        <f>DATE($M$2,$S$2,4)</f>
        <v>46116</v>
      </c>
      <c r="J10" s="407">
        <f>DATE($M$2,$S$2,5)</f>
        <v>46117</v>
      </c>
      <c r="K10" s="407">
        <f>DATE($M$2,$S$2,6)</f>
        <v>46118</v>
      </c>
      <c r="L10" s="407">
        <f>DATE($M$2,$S$2,7)</f>
        <v>46119</v>
      </c>
      <c r="M10" s="407">
        <f>DATE($M$2,$S$2,8)</f>
        <v>46120</v>
      </c>
      <c r="N10" s="407">
        <f>DATE($M$2,$S$2,9)</f>
        <v>46121</v>
      </c>
      <c r="O10" s="407">
        <f>DATE($M$2,$S$2,10)</f>
        <v>46122</v>
      </c>
      <c r="P10" s="407">
        <f>DATE($M$2,$S$2,11)</f>
        <v>46123</v>
      </c>
      <c r="Q10" s="407">
        <f>DATE($M$2,$S$2,12)</f>
        <v>46124</v>
      </c>
      <c r="R10" s="407">
        <f>DATE($M$2,$S$2,13)</f>
        <v>46125</v>
      </c>
      <c r="S10" s="407">
        <f>DATE($M$2,$S$2,14)</f>
        <v>46126</v>
      </c>
      <c r="T10" s="407">
        <f>DATE($M$2,$S$2,15)</f>
        <v>46127</v>
      </c>
      <c r="U10" s="407">
        <f>DATE($M$2,$S$2,16)</f>
        <v>46128</v>
      </c>
      <c r="V10" s="407">
        <f>DATE($M$2,$S$2,17)</f>
        <v>46129</v>
      </c>
      <c r="W10" s="407">
        <f>DATE($M$2,$S$2,18)</f>
        <v>46130</v>
      </c>
      <c r="X10" s="407">
        <f>DATE($M$2,$S$2,19)</f>
        <v>46131</v>
      </c>
      <c r="Y10" s="407">
        <f>DATE($M$2,$S$2,20)</f>
        <v>46132</v>
      </c>
      <c r="Z10" s="407">
        <f>DATE($M$2,$S$2,21)</f>
        <v>46133</v>
      </c>
      <c r="AA10" s="407">
        <f>DATE($M$2,$S$2,22)</f>
        <v>46134</v>
      </c>
      <c r="AB10" s="407">
        <f>DATE($M$2,$S$2,23)</f>
        <v>46135</v>
      </c>
      <c r="AC10" s="407">
        <f>DATE($M$2,$S$2,24)</f>
        <v>46136</v>
      </c>
      <c r="AD10" s="407">
        <f>DATE($M$2,$S$2,25)</f>
        <v>46137</v>
      </c>
      <c r="AE10" s="407">
        <f>DATE($M$2,$S$2,26)</f>
        <v>46138</v>
      </c>
      <c r="AF10" s="407">
        <f>DATE($M$2,$S$2,27)</f>
        <v>46139</v>
      </c>
      <c r="AG10" s="407">
        <f>DATE($M$2,$S$2,28)</f>
        <v>46140</v>
      </c>
      <c r="AH10" s="407">
        <f>IF(DAY(EOMONTH(F10,0))&lt;29,"",DATE($M$2,$S$2,29))</f>
        <v>46141</v>
      </c>
      <c r="AI10" s="407">
        <f>IF(DAY(EOMONTH(F10,0))&lt;30,"",DATE($M$2,$S$2,30))</f>
        <v>46142</v>
      </c>
      <c r="AJ10" s="407" t="str">
        <f>IF(DAY(EOMONTH(F10,0))&lt;31,"",DATE($M$2,$S$2,31))</f>
        <v/>
      </c>
      <c r="AK10" s="401"/>
      <c r="AL10" s="402"/>
      <c r="AM10" s="403"/>
      <c r="AN10" s="403"/>
    </row>
    <row r="11" spans="1:41" ht="15" customHeight="1">
      <c r="A11" s="395"/>
      <c r="B11" s="408"/>
      <c r="C11" s="409"/>
      <c r="D11" s="398"/>
      <c r="E11" s="399"/>
      <c r="F11" s="410">
        <f>DATE($M$2,$S$2,1)</f>
        <v>46113</v>
      </c>
      <c r="G11" s="410">
        <f>DATE($M$2,$S$2,2)</f>
        <v>46114</v>
      </c>
      <c r="H11" s="410">
        <f>DATE($M$2,$S$2,3)</f>
        <v>46115</v>
      </c>
      <c r="I11" s="410">
        <f>DATE($M$2,$S$2,4)</f>
        <v>46116</v>
      </c>
      <c r="J11" s="410">
        <f>DATE($M$2,$S$2,5)</f>
        <v>46117</v>
      </c>
      <c r="K11" s="410">
        <f>DATE($M$2,$S$2,6)</f>
        <v>46118</v>
      </c>
      <c r="L11" s="410">
        <f>DATE($M$2,$S$2,7)</f>
        <v>46119</v>
      </c>
      <c r="M11" s="410">
        <f>DATE($M$2,$S$2,8)</f>
        <v>46120</v>
      </c>
      <c r="N11" s="410">
        <f>DATE($M$2,$S$2,9)</f>
        <v>46121</v>
      </c>
      <c r="O11" s="410">
        <f>DATE($M$2,$S$2,10)</f>
        <v>46122</v>
      </c>
      <c r="P11" s="410">
        <f>DATE($M$2,$S$2,11)</f>
        <v>46123</v>
      </c>
      <c r="Q11" s="410">
        <f>DATE($M$2,$S$2,12)</f>
        <v>46124</v>
      </c>
      <c r="R11" s="410">
        <f>DATE($M$2,$S$2,13)</f>
        <v>46125</v>
      </c>
      <c r="S11" s="410">
        <f>DATE($M$2,$S$2,14)</f>
        <v>46126</v>
      </c>
      <c r="T11" s="410">
        <f>DATE($M$2,$S$2,15)</f>
        <v>46127</v>
      </c>
      <c r="U11" s="410">
        <f>DATE($M$2,$S$2,16)</f>
        <v>46128</v>
      </c>
      <c r="V11" s="410">
        <f>DATE($M$2,$S$2,17)</f>
        <v>46129</v>
      </c>
      <c r="W11" s="410">
        <f>DATE($M$2,$S$2,18)</f>
        <v>46130</v>
      </c>
      <c r="X11" s="410">
        <f>DATE($M$2,$S$2,19)</f>
        <v>46131</v>
      </c>
      <c r="Y11" s="410">
        <f>DATE($M$2,$S$2,20)</f>
        <v>46132</v>
      </c>
      <c r="Z11" s="410">
        <f>DATE($M$2,$S$2,21)</f>
        <v>46133</v>
      </c>
      <c r="AA11" s="410">
        <f>DATE($M$2,$S$2,22)</f>
        <v>46134</v>
      </c>
      <c r="AB11" s="410">
        <f>DATE($M$2,$S$2,23)</f>
        <v>46135</v>
      </c>
      <c r="AC11" s="410">
        <f>DATE($M$2,$S$2,24)</f>
        <v>46136</v>
      </c>
      <c r="AD11" s="410">
        <f>DATE($M$2,$S$2,25)</f>
        <v>46137</v>
      </c>
      <c r="AE11" s="410">
        <f>DATE($M$2,$S$2,26)</f>
        <v>46138</v>
      </c>
      <c r="AF11" s="410">
        <f>DATE($M$2,$S$2,27)</f>
        <v>46139</v>
      </c>
      <c r="AG11" s="410">
        <f>DATE($M$2,$S$2,28)</f>
        <v>46140</v>
      </c>
      <c r="AH11" s="410">
        <f>IF(DAY(EOMONTH(F11,0))&lt;29,"",DATE($M$2,$S$2,29))</f>
        <v>46141</v>
      </c>
      <c r="AI11" s="410">
        <f>IF(DAY(EOMONTH(F11,0))&lt;30,"",DATE($M$2,$S$2,30))</f>
        <v>46142</v>
      </c>
      <c r="AJ11" s="410" t="str">
        <f>IF(DAY(EOMONTH(F11,0))&lt;31,"",DATE($M$2,$S$2,31))</f>
        <v/>
      </c>
      <c r="AK11" s="401"/>
      <c r="AL11" s="402"/>
      <c r="AM11" s="403"/>
      <c r="AN11" s="403"/>
    </row>
    <row r="12" spans="1:41" ht="18" customHeight="1">
      <c r="A12" s="411">
        <v>1</v>
      </c>
      <c r="B12" s="412" t="s">
        <v>249</v>
      </c>
      <c r="C12" s="413" t="s">
        <v>250</v>
      </c>
      <c r="D12" s="414"/>
      <c r="E12" s="415" t="s">
        <v>250</v>
      </c>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+SUM(F12:AJ12)</f>
        <v>0</v>
      </c>
      <c r="AL12" s="419">
        <f t="shared" ref="AL12:AL32" si="0">IF($AK$3="４週",AK12/4,AK12/(DAY(EOMONTH($F$10,0))/7))</f>
        <v>0</v>
      </c>
      <c r="AM12" s="420"/>
      <c r="AN12" s="420"/>
    </row>
    <row r="13" spans="1:41" ht="18" customHeight="1">
      <c r="A13" s="411">
        <v>2</v>
      </c>
      <c r="B13" s="412" t="s">
        <v>251</v>
      </c>
      <c r="C13" s="413" t="s">
        <v>252</v>
      </c>
      <c r="D13" s="414"/>
      <c r="E13" s="415" t="s">
        <v>252</v>
      </c>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ref="AK13:AK32" si="1">+SUM(F13:AJ13)</f>
        <v>0</v>
      </c>
      <c r="AL13" s="419">
        <f t="shared" si="0"/>
        <v>0</v>
      </c>
      <c r="AM13" s="420"/>
      <c r="AN13" s="420"/>
    </row>
    <row r="14" spans="1:41" ht="18" customHeight="1">
      <c r="A14" s="411">
        <v>3</v>
      </c>
      <c r="B14" s="412" t="s">
        <v>346</v>
      </c>
      <c r="C14" s="413" t="s">
        <v>254</v>
      </c>
      <c r="D14" s="414"/>
      <c r="E14" s="415" t="s">
        <v>254</v>
      </c>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1"/>
        <v>0</v>
      </c>
      <c r="AL14" s="419">
        <f t="shared" si="0"/>
        <v>0</v>
      </c>
      <c r="AM14" s="420"/>
      <c r="AN14" s="420"/>
    </row>
    <row r="15" spans="1:41" ht="18" customHeight="1">
      <c r="A15" s="411">
        <v>4</v>
      </c>
      <c r="B15" s="412" t="s">
        <v>347</v>
      </c>
      <c r="C15" s="413" t="s">
        <v>256</v>
      </c>
      <c r="D15" s="414"/>
      <c r="E15" s="415" t="s">
        <v>256</v>
      </c>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1"/>
        <v>0</v>
      </c>
      <c r="AL15" s="419">
        <f t="shared" si="0"/>
        <v>0</v>
      </c>
      <c r="AM15" s="420"/>
      <c r="AN15" s="420"/>
    </row>
    <row r="16" spans="1:41" ht="18" customHeight="1">
      <c r="A16" s="411">
        <v>5</v>
      </c>
      <c r="B16" s="412"/>
      <c r="C16" s="413"/>
      <c r="D16" s="414"/>
      <c r="E16" s="415"/>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1"/>
        <v>0</v>
      </c>
      <c r="AL16" s="419">
        <f t="shared" si="0"/>
        <v>0</v>
      </c>
      <c r="AM16" s="420"/>
      <c r="AN16" s="420"/>
    </row>
    <row r="17" spans="1:43" ht="18" customHeight="1">
      <c r="A17" s="411">
        <v>6</v>
      </c>
      <c r="B17" s="412"/>
      <c r="C17" s="413"/>
      <c r="D17" s="414"/>
      <c r="E17" s="415"/>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1"/>
        <v>0</v>
      </c>
      <c r="AL17" s="419">
        <f t="shared" si="0"/>
        <v>0</v>
      </c>
      <c r="AM17" s="420"/>
      <c r="AN17" s="420"/>
    </row>
    <row r="18" spans="1:43" ht="18" customHeight="1">
      <c r="A18" s="411">
        <v>7</v>
      </c>
      <c r="B18" s="412"/>
      <c r="C18" s="413"/>
      <c r="D18" s="414"/>
      <c r="E18" s="415"/>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1"/>
        <v>0</v>
      </c>
      <c r="AL18" s="419">
        <f t="shared" si="0"/>
        <v>0</v>
      </c>
      <c r="AM18" s="420"/>
      <c r="AN18" s="420"/>
    </row>
    <row r="19" spans="1:43" ht="18" customHeight="1">
      <c r="A19" s="411">
        <v>8</v>
      </c>
      <c r="B19" s="412"/>
      <c r="C19" s="413"/>
      <c r="D19" s="414"/>
      <c r="E19" s="415"/>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1"/>
        <v>0</v>
      </c>
      <c r="AL19" s="419">
        <f t="shared" si="0"/>
        <v>0</v>
      </c>
      <c r="AM19" s="420"/>
      <c r="AN19" s="420"/>
    </row>
    <row r="20" spans="1:43" ht="18" customHeight="1">
      <c r="A20" s="411">
        <v>9</v>
      </c>
      <c r="B20" s="412"/>
      <c r="C20" s="413"/>
      <c r="D20" s="414"/>
      <c r="E20" s="415"/>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1"/>
        <v>0</v>
      </c>
      <c r="AL20" s="419">
        <f t="shared" si="0"/>
        <v>0</v>
      </c>
      <c r="AM20" s="420"/>
      <c r="AN20" s="420"/>
    </row>
    <row r="21" spans="1:43" ht="18" customHeight="1">
      <c r="A21" s="411">
        <v>10</v>
      </c>
      <c r="B21" s="412"/>
      <c r="C21" s="413"/>
      <c r="D21" s="414"/>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1"/>
        <v>0</v>
      </c>
      <c r="AL21" s="419">
        <f t="shared" si="0"/>
        <v>0</v>
      </c>
      <c r="AM21" s="420"/>
      <c r="AN21" s="420"/>
    </row>
    <row r="22" spans="1:43" ht="18" customHeight="1">
      <c r="A22" s="411">
        <v>11</v>
      </c>
      <c r="B22" s="412"/>
      <c r="C22" s="413"/>
      <c r="D22" s="414"/>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1"/>
        <v>0</v>
      </c>
      <c r="AL22" s="419">
        <f t="shared" si="0"/>
        <v>0</v>
      </c>
      <c r="AM22" s="420"/>
      <c r="AN22" s="420"/>
    </row>
    <row r="23" spans="1:43" ht="18" customHeight="1">
      <c r="A23" s="411">
        <v>12</v>
      </c>
      <c r="B23" s="412"/>
      <c r="C23" s="413"/>
      <c r="D23" s="414"/>
      <c r="E23" s="415"/>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1"/>
        <v>0</v>
      </c>
      <c r="AL23" s="419">
        <f t="shared" si="0"/>
        <v>0</v>
      </c>
      <c r="AM23" s="420"/>
      <c r="AN23" s="420"/>
    </row>
    <row r="24" spans="1:43" ht="18" customHeight="1">
      <c r="A24" s="411">
        <v>13</v>
      </c>
      <c r="B24" s="412"/>
      <c r="C24" s="413"/>
      <c r="D24" s="414"/>
      <c r="E24" s="415"/>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1"/>
        <v>0</v>
      </c>
      <c r="AL24" s="419">
        <f t="shared" si="0"/>
        <v>0</v>
      </c>
      <c r="AM24" s="420"/>
      <c r="AN24" s="420"/>
    </row>
    <row r="25" spans="1:43" ht="18" customHeight="1">
      <c r="A25" s="411">
        <v>14</v>
      </c>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1"/>
        <v>0</v>
      </c>
      <c r="AL25" s="419">
        <f t="shared" si="0"/>
        <v>0</v>
      </c>
      <c r="AM25" s="420"/>
      <c r="AN25" s="420"/>
    </row>
    <row r="26" spans="1:43" ht="18" customHeight="1">
      <c r="A26" s="411">
        <v>15</v>
      </c>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1"/>
        <v>0</v>
      </c>
      <c r="AL26" s="419">
        <f t="shared" si="0"/>
        <v>0</v>
      </c>
      <c r="AM26" s="420"/>
      <c r="AN26" s="420"/>
    </row>
    <row r="27" spans="1:43" ht="18" customHeight="1">
      <c r="A27" s="411">
        <v>16</v>
      </c>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1"/>
        <v>0</v>
      </c>
      <c r="AL27" s="419">
        <f t="shared" si="0"/>
        <v>0</v>
      </c>
      <c r="AM27" s="420"/>
      <c r="AN27" s="420"/>
    </row>
    <row r="28" spans="1:43" ht="18" customHeight="1">
      <c r="A28" s="411">
        <v>17</v>
      </c>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1"/>
        <v>0</v>
      </c>
      <c r="AL28" s="419">
        <f t="shared" si="0"/>
        <v>0</v>
      </c>
      <c r="AM28" s="420"/>
      <c r="AN28" s="420"/>
    </row>
    <row r="29" spans="1:43" ht="18" customHeight="1">
      <c r="A29" s="411">
        <v>18</v>
      </c>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1"/>
        <v>0</v>
      </c>
      <c r="AL29" s="419">
        <f t="shared" si="0"/>
        <v>0</v>
      </c>
      <c r="AM29" s="420"/>
      <c r="AN29" s="420"/>
    </row>
    <row r="30" spans="1:43" ht="18" customHeight="1">
      <c r="A30" s="411">
        <v>19</v>
      </c>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1"/>
        <v>0</v>
      </c>
      <c r="AL30" s="419">
        <f t="shared" si="0"/>
        <v>0</v>
      </c>
      <c r="AM30" s="420"/>
      <c r="AN30" s="420"/>
    </row>
    <row r="31" spans="1:43" ht="18" customHeight="1">
      <c r="A31" s="411">
        <v>20</v>
      </c>
      <c r="B31" s="412"/>
      <c r="C31" s="413"/>
      <c r="D31" s="414"/>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7"/>
      <c r="AI31" s="417"/>
      <c r="AJ31" s="417"/>
      <c r="AK31" s="418">
        <f t="shared" si="1"/>
        <v>0</v>
      </c>
      <c r="AL31" s="419">
        <f t="shared" si="0"/>
        <v>0</v>
      </c>
      <c r="AM31" s="420"/>
      <c r="AN31" s="420"/>
    </row>
    <row r="32" spans="1:43" ht="18" customHeight="1">
      <c r="A32" s="399" t="s">
        <v>257</v>
      </c>
      <c r="B32" s="421"/>
      <c r="C32" s="421"/>
      <c r="D32" s="421"/>
      <c r="E32" s="421"/>
      <c r="F32" s="422">
        <f>+SUM(F12:F31)</f>
        <v>0</v>
      </c>
      <c r="G32" s="422">
        <f t="shared" ref="G32:AJ32" si="2">+SUM(G12:G31)</f>
        <v>0</v>
      </c>
      <c r="H32" s="422">
        <f t="shared" si="2"/>
        <v>0</v>
      </c>
      <c r="I32" s="422">
        <f t="shared" si="2"/>
        <v>0</v>
      </c>
      <c r="J32" s="422">
        <f t="shared" si="2"/>
        <v>0</v>
      </c>
      <c r="K32" s="422">
        <f t="shared" si="2"/>
        <v>0</v>
      </c>
      <c r="L32" s="422">
        <f t="shared" si="2"/>
        <v>0</v>
      </c>
      <c r="M32" s="422">
        <f t="shared" si="2"/>
        <v>0</v>
      </c>
      <c r="N32" s="422">
        <f t="shared" si="2"/>
        <v>0</v>
      </c>
      <c r="O32" s="422">
        <f t="shared" si="2"/>
        <v>0</v>
      </c>
      <c r="P32" s="422">
        <f t="shared" si="2"/>
        <v>0</v>
      </c>
      <c r="Q32" s="422">
        <f t="shared" si="2"/>
        <v>0</v>
      </c>
      <c r="R32" s="422">
        <f t="shared" si="2"/>
        <v>0</v>
      </c>
      <c r="S32" s="422">
        <f t="shared" si="2"/>
        <v>0</v>
      </c>
      <c r="T32" s="422">
        <f t="shared" si="2"/>
        <v>0</v>
      </c>
      <c r="U32" s="422">
        <f t="shared" si="2"/>
        <v>0</v>
      </c>
      <c r="V32" s="422">
        <f t="shared" si="2"/>
        <v>0</v>
      </c>
      <c r="W32" s="422">
        <f t="shared" si="2"/>
        <v>0</v>
      </c>
      <c r="X32" s="422">
        <f t="shared" si="2"/>
        <v>0</v>
      </c>
      <c r="Y32" s="422">
        <f t="shared" si="2"/>
        <v>0</v>
      </c>
      <c r="Z32" s="422">
        <f t="shared" si="2"/>
        <v>0</v>
      </c>
      <c r="AA32" s="422">
        <f t="shared" si="2"/>
        <v>0</v>
      </c>
      <c r="AB32" s="422">
        <f t="shared" si="2"/>
        <v>0</v>
      </c>
      <c r="AC32" s="422">
        <f t="shared" si="2"/>
        <v>0</v>
      </c>
      <c r="AD32" s="422">
        <f t="shared" si="2"/>
        <v>0</v>
      </c>
      <c r="AE32" s="422">
        <f t="shared" si="2"/>
        <v>0</v>
      </c>
      <c r="AF32" s="422">
        <f t="shared" si="2"/>
        <v>0</v>
      </c>
      <c r="AG32" s="422">
        <f t="shared" si="2"/>
        <v>0</v>
      </c>
      <c r="AH32" s="417">
        <f t="shared" si="2"/>
        <v>0</v>
      </c>
      <c r="AI32" s="417">
        <f t="shared" si="2"/>
        <v>0</v>
      </c>
      <c r="AJ32" s="417">
        <f t="shared" si="2"/>
        <v>0</v>
      </c>
      <c r="AK32" s="418">
        <f t="shared" si="1"/>
        <v>0</v>
      </c>
      <c r="AL32" s="419">
        <f t="shared" si="0"/>
        <v>0</v>
      </c>
      <c r="AM32" s="395"/>
      <c r="AN32" s="395"/>
      <c r="AP32" s="431"/>
      <c r="AQ32" s="431"/>
    </row>
    <row r="33" spans="1:45" ht="18" customHeight="1">
      <c r="A33" s="421" t="s">
        <v>258</v>
      </c>
      <c r="B33" s="421"/>
      <c r="C33" s="421"/>
      <c r="D33" s="421"/>
      <c r="E33" s="423"/>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5"/>
      <c r="AI33" s="425"/>
      <c r="AJ33" s="425"/>
      <c r="AK33" s="422"/>
      <c r="AL33" s="426"/>
      <c r="AM33" s="395"/>
      <c r="AN33" s="395"/>
      <c r="AP33" s="431"/>
      <c r="AQ33" s="431"/>
    </row>
    <row r="34" spans="1:45" ht="15" customHeight="1">
      <c r="A34" s="394"/>
      <c r="B34" s="394"/>
      <c r="C34" s="394"/>
      <c r="D34" s="394"/>
      <c r="E34" s="394"/>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394"/>
      <c r="AL34" s="394"/>
      <c r="AM34" s="378"/>
      <c r="AP34" s="431"/>
      <c r="AQ34" s="431"/>
    </row>
    <row r="35" spans="1:45" ht="15" customHeight="1">
      <c r="A35" s="394"/>
      <c r="B35" s="394"/>
      <c r="C35" s="394"/>
      <c r="D35" s="394"/>
      <c r="E35" s="394"/>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94"/>
      <c r="AL35" s="394"/>
      <c r="AM35" s="378"/>
    </row>
    <row r="36" spans="1:45" ht="15" customHeight="1">
      <c r="A36" s="394"/>
      <c r="B36" s="394"/>
      <c r="C36" s="394"/>
      <c r="D36" s="394"/>
      <c r="E36" s="394"/>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394"/>
      <c r="AL36" s="394"/>
      <c r="AM36" s="378"/>
    </row>
    <row r="37" spans="1:45" ht="21" customHeight="1">
      <c r="A37" s="377" t="s">
        <v>259</v>
      </c>
      <c r="B37" s="394"/>
      <c r="C37" s="394"/>
      <c r="D37" s="394"/>
      <c r="E37" s="394"/>
      <c r="F37" s="394"/>
      <c r="G37" s="427"/>
      <c r="H37" s="427"/>
      <c r="I37" s="427"/>
      <c r="J37" s="427"/>
      <c r="K37" s="427"/>
      <c r="L37" s="427"/>
      <c r="M37" s="427"/>
      <c r="N37" s="427"/>
      <c r="O37" s="427"/>
      <c r="AM37" s="394"/>
      <c r="AN37" s="378"/>
    </row>
    <row r="38" spans="1:45" ht="25" customHeight="1">
      <c r="A38" s="398"/>
      <c r="B38" s="398"/>
      <c r="C38" s="398"/>
      <c r="D38" s="428">
        <v>4</v>
      </c>
      <c r="E38" s="428">
        <v>5</v>
      </c>
      <c r="F38" s="429">
        <v>6</v>
      </c>
      <c r="G38" s="429"/>
      <c r="H38" s="429"/>
      <c r="I38" s="429">
        <v>7</v>
      </c>
      <c r="J38" s="429"/>
      <c r="K38" s="429"/>
      <c r="L38" s="429">
        <v>8</v>
      </c>
      <c r="M38" s="429"/>
      <c r="N38" s="429"/>
      <c r="O38" s="429">
        <v>9</v>
      </c>
      <c r="P38" s="429"/>
      <c r="Q38" s="429"/>
      <c r="R38" s="429">
        <v>10</v>
      </c>
      <c r="S38" s="429"/>
      <c r="T38" s="429"/>
      <c r="U38" s="429">
        <v>11</v>
      </c>
      <c r="V38" s="429"/>
      <c r="W38" s="429"/>
      <c r="X38" s="429">
        <v>12</v>
      </c>
      <c r="Y38" s="429"/>
      <c r="Z38" s="429"/>
      <c r="AA38" s="429">
        <v>1</v>
      </c>
      <c r="AB38" s="429"/>
      <c r="AC38" s="429"/>
      <c r="AD38" s="429">
        <v>2</v>
      </c>
      <c r="AE38" s="429"/>
      <c r="AF38" s="429"/>
      <c r="AG38" s="429">
        <v>3</v>
      </c>
      <c r="AH38" s="429"/>
      <c r="AI38" s="429"/>
      <c r="AJ38" s="398" t="s">
        <v>260</v>
      </c>
      <c r="AK38" s="398"/>
      <c r="AL38" s="430" t="s">
        <v>261</v>
      </c>
      <c r="AM38" s="431"/>
      <c r="AN38" s="431"/>
      <c r="AO38" s="431"/>
    </row>
    <row r="39" spans="1:45" ht="18" customHeight="1">
      <c r="A39" s="432" t="s">
        <v>262</v>
      </c>
      <c r="B39" s="432"/>
      <c r="C39" s="432"/>
      <c r="D39" s="416">
        <v>400</v>
      </c>
      <c r="E39" s="416">
        <v>380</v>
      </c>
      <c r="F39" s="433">
        <v>400</v>
      </c>
      <c r="G39" s="433"/>
      <c r="H39" s="433"/>
      <c r="I39" s="433">
        <v>420</v>
      </c>
      <c r="J39" s="433"/>
      <c r="K39" s="433"/>
      <c r="L39" s="433">
        <v>420</v>
      </c>
      <c r="M39" s="433"/>
      <c r="N39" s="433"/>
      <c r="O39" s="433">
        <v>380</v>
      </c>
      <c r="P39" s="433"/>
      <c r="Q39" s="433"/>
      <c r="R39" s="433">
        <v>400</v>
      </c>
      <c r="S39" s="433"/>
      <c r="T39" s="433"/>
      <c r="U39" s="433">
        <v>400</v>
      </c>
      <c r="V39" s="433"/>
      <c r="W39" s="433"/>
      <c r="X39" s="433">
        <v>380</v>
      </c>
      <c r="Y39" s="433"/>
      <c r="Z39" s="433"/>
      <c r="AA39" s="433">
        <v>380</v>
      </c>
      <c r="AB39" s="433"/>
      <c r="AC39" s="433"/>
      <c r="AD39" s="433">
        <v>380</v>
      </c>
      <c r="AE39" s="433"/>
      <c r="AF39" s="433"/>
      <c r="AG39" s="433">
        <v>400</v>
      </c>
      <c r="AH39" s="433"/>
      <c r="AI39" s="433"/>
      <c r="AJ39" s="434">
        <f>SUM(D39:AI39)</f>
        <v>4740</v>
      </c>
      <c r="AK39" s="434"/>
      <c r="AL39" s="435">
        <f>ROUNDUP(AJ39/AJ40,1)</f>
        <v>20</v>
      </c>
      <c r="AM39" s="431"/>
      <c r="AN39" s="431"/>
      <c r="AO39" s="431"/>
    </row>
    <row r="40" spans="1:45" ht="18" customHeight="1">
      <c r="A40" s="432" t="s">
        <v>263</v>
      </c>
      <c r="B40" s="432"/>
      <c r="C40" s="432"/>
      <c r="D40" s="416">
        <v>20</v>
      </c>
      <c r="E40" s="416">
        <v>19</v>
      </c>
      <c r="F40" s="433">
        <v>20</v>
      </c>
      <c r="G40" s="433"/>
      <c r="H40" s="433"/>
      <c r="I40" s="433">
        <v>21</v>
      </c>
      <c r="J40" s="433"/>
      <c r="K40" s="433"/>
      <c r="L40" s="433">
        <v>21</v>
      </c>
      <c r="M40" s="433"/>
      <c r="N40" s="433"/>
      <c r="O40" s="433">
        <v>19</v>
      </c>
      <c r="P40" s="433"/>
      <c r="Q40" s="433"/>
      <c r="R40" s="433">
        <v>20</v>
      </c>
      <c r="S40" s="433"/>
      <c r="T40" s="433"/>
      <c r="U40" s="433">
        <v>20</v>
      </c>
      <c r="V40" s="433"/>
      <c r="W40" s="433"/>
      <c r="X40" s="433">
        <v>19</v>
      </c>
      <c r="Y40" s="433"/>
      <c r="Z40" s="433"/>
      <c r="AA40" s="433">
        <v>19</v>
      </c>
      <c r="AB40" s="433"/>
      <c r="AC40" s="433"/>
      <c r="AD40" s="433">
        <v>19</v>
      </c>
      <c r="AE40" s="433"/>
      <c r="AF40" s="433"/>
      <c r="AG40" s="433">
        <v>20</v>
      </c>
      <c r="AH40" s="433"/>
      <c r="AI40" s="433"/>
      <c r="AJ40" s="434">
        <f>+SUM(D40:AI40)</f>
        <v>237</v>
      </c>
      <c r="AK40" s="434"/>
      <c r="AL40" s="436"/>
      <c r="AM40" s="431"/>
      <c r="AN40" s="431"/>
      <c r="AO40" s="431"/>
    </row>
    <row r="41" spans="1:45" ht="5.15" customHeight="1">
      <c r="A41" s="437"/>
      <c r="B41" s="437"/>
      <c r="C41" s="437"/>
      <c r="D41" s="431"/>
      <c r="E41" s="431"/>
      <c r="F41" s="431"/>
      <c r="G41" s="431"/>
      <c r="H41" s="431"/>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38"/>
      <c r="AK41" s="427"/>
      <c r="AL41" s="394"/>
      <c r="AM41" s="394"/>
      <c r="AN41" s="378"/>
    </row>
    <row r="42" spans="1:45" ht="18" customHeight="1">
      <c r="A42" s="377" t="s">
        <v>264</v>
      </c>
      <c r="B42" s="427"/>
      <c r="D42" s="427"/>
      <c r="E42" s="427"/>
      <c r="F42" s="427"/>
      <c r="G42" s="427"/>
      <c r="H42" s="427"/>
      <c r="I42" s="431"/>
      <c r="J42" s="431"/>
      <c r="K42" s="431"/>
      <c r="L42" s="431"/>
      <c r="M42" s="431"/>
      <c r="N42" s="431"/>
      <c r="O42" s="427"/>
      <c r="P42" s="427"/>
      <c r="Q42" s="427"/>
      <c r="R42" s="427"/>
      <c r="S42" s="427"/>
      <c r="T42" s="427"/>
      <c r="U42" s="427"/>
      <c r="V42" s="427"/>
      <c r="W42" s="394"/>
      <c r="X42" s="427"/>
      <c r="Y42" s="427"/>
      <c r="Z42" s="427"/>
      <c r="AA42" s="427"/>
      <c r="AB42" s="427"/>
      <c r="AC42" s="427"/>
      <c r="AD42" s="427"/>
      <c r="AE42" s="427"/>
      <c r="AF42" s="427"/>
      <c r="AG42" s="427"/>
      <c r="AH42" s="427"/>
      <c r="AI42" s="427"/>
      <c r="AJ42" s="438"/>
      <c r="AK42" s="427"/>
      <c r="AL42" s="394"/>
      <c r="AM42" s="394"/>
      <c r="AN42" s="378"/>
    </row>
    <row r="43" spans="1:45" ht="25" customHeight="1">
      <c r="A43" s="398" t="s">
        <v>265</v>
      </c>
      <c r="B43" s="398"/>
      <c r="C43" s="398" t="s">
        <v>251</v>
      </c>
      <c r="D43" s="398"/>
      <c r="E43" s="402" t="s">
        <v>348</v>
      </c>
      <c r="F43" s="402"/>
      <c r="G43" s="402"/>
      <c r="H43" s="402"/>
      <c r="I43" s="440" t="s">
        <v>349</v>
      </c>
      <c r="J43" s="441"/>
      <c r="K43" s="441"/>
      <c r="L43" s="441"/>
      <c r="M43" s="441"/>
      <c r="N43" s="443"/>
      <c r="O43" s="431"/>
      <c r="P43" s="431"/>
      <c r="Q43" s="431"/>
      <c r="R43" s="431"/>
      <c r="S43" s="431"/>
      <c r="T43" s="431"/>
      <c r="U43" s="431"/>
      <c r="W43" s="394"/>
      <c r="X43" s="427"/>
      <c r="Y43" s="427"/>
      <c r="Z43" s="427"/>
      <c r="AA43" s="427"/>
      <c r="AB43" s="427"/>
      <c r="AC43" s="427"/>
      <c r="AD43" s="427"/>
      <c r="AE43" s="427"/>
      <c r="AF43" s="427"/>
      <c r="AG43" s="427"/>
      <c r="AH43" s="427"/>
      <c r="AI43" s="427"/>
      <c r="AJ43" s="438"/>
      <c r="AK43" s="427"/>
      <c r="AL43" s="394"/>
      <c r="AM43" s="394"/>
      <c r="AN43" s="378"/>
    </row>
    <row r="44" spans="1:45" ht="18" customHeight="1">
      <c r="A44" s="402" t="s">
        <v>267</v>
      </c>
      <c r="B44" s="402"/>
      <c r="C44" s="439">
        <f>ROUNDDOWN(IF(AL39&lt;=60,1,1+ROUNDUP((AL39-60)/40,0)),1)</f>
        <v>1</v>
      </c>
      <c r="D44" s="439"/>
      <c r="E44" s="439">
        <f>ROUNDDOWN(AL39/6,1)</f>
        <v>3.3</v>
      </c>
      <c r="F44" s="439"/>
      <c r="G44" s="439"/>
      <c r="H44" s="439"/>
      <c r="I44" s="439">
        <f>ROUNDDOWN(AL39/15,1)</f>
        <v>1.3</v>
      </c>
      <c r="J44" s="439"/>
      <c r="K44" s="439"/>
      <c r="L44" s="439"/>
      <c r="M44" s="439"/>
      <c r="N44" s="439"/>
      <c r="O44" s="431"/>
      <c r="P44" s="431"/>
      <c r="Q44" s="431"/>
      <c r="R44" s="431"/>
      <c r="S44" s="431"/>
      <c r="T44" s="431"/>
      <c r="U44" s="431"/>
      <c r="W44" s="394"/>
      <c r="X44" s="427"/>
      <c r="Y44" s="427"/>
      <c r="Z44" s="427"/>
      <c r="AA44" s="427"/>
      <c r="AB44" s="427"/>
      <c r="AC44" s="427"/>
      <c r="AD44" s="427"/>
      <c r="AE44" s="427"/>
      <c r="AF44" s="427"/>
      <c r="AG44" s="427"/>
      <c r="AH44" s="427"/>
      <c r="AI44" s="427"/>
      <c r="AJ44" s="438"/>
      <c r="AK44" s="427"/>
      <c r="AL44" s="394"/>
      <c r="AM44" s="394"/>
      <c r="AN44" s="378"/>
    </row>
    <row r="45" spans="1:45" ht="5.15" customHeight="1">
      <c r="A45" s="437"/>
      <c r="B45" s="437"/>
      <c r="C45" s="437"/>
      <c r="D45" s="437"/>
      <c r="E45" s="437"/>
      <c r="F45" s="437"/>
      <c r="G45" s="437"/>
      <c r="H45" s="437"/>
      <c r="I45" s="437"/>
      <c r="J45" s="427"/>
      <c r="K45" s="427"/>
      <c r="L45" s="427"/>
      <c r="M45" s="438"/>
      <c r="N45" s="427"/>
      <c r="O45" s="427"/>
      <c r="P45" s="427"/>
      <c r="Q45" s="431"/>
      <c r="W45" s="394"/>
      <c r="X45" s="427"/>
      <c r="Y45" s="427"/>
      <c r="Z45" s="427"/>
      <c r="AA45" s="427"/>
      <c r="AB45" s="427"/>
      <c r="AC45" s="427"/>
      <c r="AD45" s="427"/>
      <c r="AE45" s="427"/>
      <c r="AF45" s="427"/>
      <c r="AG45" s="427"/>
      <c r="AH45" s="427"/>
      <c r="AI45" s="427"/>
      <c r="AJ45" s="438"/>
      <c r="AK45" s="427"/>
      <c r="AL45" s="394"/>
      <c r="AM45" s="394"/>
      <c r="AN45" s="378"/>
    </row>
    <row r="46" spans="1:45" ht="21" customHeight="1">
      <c r="A46" s="377" t="s">
        <v>268</v>
      </c>
      <c r="B46" s="382"/>
      <c r="C46" s="383"/>
      <c r="D46" s="383"/>
      <c r="E46" s="383"/>
      <c r="F46" s="383"/>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83"/>
      <c r="AM46" s="383"/>
      <c r="AN46" s="378"/>
    </row>
    <row r="47" spans="1:45" ht="25" customHeight="1">
      <c r="A47" s="378"/>
      <c r="B47" s="394"/>
      <c r="C47" s="440" t="s">
        <v>331</v>
      </c>
      <c r="D47" s="441"/>
      <c r="E47" s="442" t="s">
        <v>350</v>
      </c>
      <c r="F47" s="442"/>
      <c r="G47" s="442"/>
      <c r="H47" s="442"/>
      <c r="I47" s="440" t="s">
        <v>349</v>
      </c>
      <c r="J47" s="441"/>
      <c r="K47" s="441"/>
      <c r="L47" s="441"/>
      <c r="M47" s="441"/>
      <c r="N47" s="443"/>
      <c r="O47" s="440" t="s">
        <v>351</v>
      </c>
      <c r="P47" s="441"/>
      <c r="Q47" s="441"/>
      <c r="R47" s="441"/>
      <c r="S47" s="441"/>
      <c r="T47" s="443"/>
      <c r="U47" s="440" t="s">
        <v>352</v>
      </c>
      <c r="V47" s="441"/>
      <c r="W47" s="441"/>
      <c r="X47" s="441"/>
      <c r="Y47" s="441"/>
      <c r="Z47" s="443"/>
      <c r="AA47" s="440" t="s">
        <v>333</v>
      </c>
      <c r="AB47" s="441"/>
      <c r="AC47" s="441"/>
      <c r="AD47" s="441"/>
      <c r="AE47" s="441"/>
      <c r="AF47" s="443"/>
      <c r="AG47" s="442" t="s">
        <v>333</v>
      </c>
      <c r="AH47" s="442"/>
      <c r="AI47" s="442"/>
      <c r="AJ47" s="442"/>
      <c r="AK47" s="442"/>
      <c r="AL47" s="442" t="s">
        <v>333</v>
      </c>
      <c r="AM47" s="442"/>
      <c r="AN47" s="378"/>
    </row>
    <row r="48" spans="1:45" ht="18" customHeight="1">
      <c r="A48" s="378"/>
      <c r="B48" s="394"/>
      <c r="C48" s="444" t="s">
        <v>270</v>
      </c>
      <c r="D48" s="444" t="s">
        <v>272</v>
      </c>
      <c r="E48" s="445" t="s">
        <v>270</v>
      </c>
      <c r="F48" s="446" t="s">
        <v>272</v>
      </c>
      <c r="G48" s="446"/>
      <c r="H48" s="446"/>
      <c r="I48" s="447" t="s">
        <v>270</v>
      </c>
      <c r="J48" s="448"/>
      <c r="K48" s="449"/>
      <c r="L48" s="447" t="s">
        <v>272</v>
      </c>
      <c r="M48" s="448"/>
      <c r="N48" s="449"/>
      <c r="O48" s="447" t="s">
        <v>270</v>
      </c>
      <c r="P48" s="448"/>
      <c r="Q48" s="449"/>
      <c r="R48" s="447" t="s">
        <v>272</v>
      </c>
      <c r="S48" s="448"/>
      <c r="T48" s="449"/>
      <c r="U48" s="447" t="s">
        <v>270</v>
      </c>
      <c r="V48" s="448"/>
      <c r="W48" s="449"/>
      <c r="X48" s="447" t="s">
        <v>272</v>
      </c>
      <c r="Y48" s="448"/>
      <c r="Z48" s="449"/>
      <c r="AA48" s="447" t="s">
        <v>270</v>
      </c>
      <c r="AB48" s="448"/>
      <c r="AC48" s="449"/>
      <c r="AD48" s="447" t="s">
        <v>272</v>
      </c>
      <c r="AE48" s="448"/>
      <c r="AF48" s="449"/>
      <c r="AG48" s="447" t="s">
        <v>270</v>
      </c>
      <c r="AH48" s="448"/>
      <c r="AI48" s="449"/>
      <c r="AJ48" s="447" t="s">
        <v>272</v>
      </c>
      <c r="AK48" s="449"/>
      <c r="AL48" s="445" t="s">
        <v>269</v>
      </c>
      <c r="AM48" s="445" t="s">
        <v>271</v>
      </c>
      <c r="AN48" s="378"/>
      <c r="AP48" s="427"/>
      <c r="AQ48" s="427"/>
      <c r="AR48" s="427"/>
      <c r="AS48" s="427"/>
    </row>
    <row r="49" spans="1:45" ht="18" customHeight="1">
      <c r="A49" s="378"/>
      <c r="B49" s="450" t="s">
        <v>273</v>
      </c>
      <c r="C49" s="445">
        <f>COUNTIFS($B$12:$B$31,C$47,$C$12:$C$31,"A",$E$12:$E$31,"*")</f>
        <v>1</v>
      </c>
      <c r="D49" s="445">
        <f>COUNTIFS($B$12:$B$31,C$47,$C$12:$C$31,"B",$E$12:$E$31,"*")</f>
        <v>0</v>
      </c>
      <c r="E49" s="445">
        <f>COUNTIFS($B$12:$B$31,E$47,$C$12:$C$31,"A",$E$12:$E$31,"*")</f>
        <v>0</v>
      </c>
      <c r="F49" s="447">
        <f>COUNTIFS($B$12:$B$31,E$47,$C$12:$C$31,"B",$E$12:$E$31,"*")</f>
        <v>1</v>
      </c>
      <c r="G49" s="448"/>
      <c r="H49" s="449"/>
      <c r="I49" s="447">
        <f>COUNTIFS($B$12:$B$31,I$47,$C$12:$C$31,"A",$E$12:$E$31,"*")</f>
        <v>0</v>
      </c>
      <c r="J49" s="448"/>
      <c r="K49" s="449"/>
      <c r="L49" s="447">
        <f>COUNTIFS($B$12:$B$31,I$47,$C$12:$C$31,"B",$E$12:$E$31,"*")</f>
        <v>0</v>
      </c>
      <c r="M49" s="448"/>
      <c r="N49" s="449"/>
      <c r="O49" s="447">
        <f>COUNTIFS($B$12:$B$31,O$47,$C$12:$C$31,"A",$E$12:$E$31,"*")</f>
        <v>0</v>
      </c>
      <c r="P49" s="448"/>
      <c r="Q49" s="449"/>
      <c r="R49" s="447">
        <f>COUNTIFS($B$12:$B$31,O$47,$C$12:$C$31,"B",$E$12:$E$31,"*")</f>
        <v>0</v>
      </c>
      <c r="S49" s="448"/>
      <c r="T49" s="449"/>
      <c r="U49" s="447">
        <f>COUNTIFS($B$12:$B$31,U$47,$C$12:$C$31,"A",$E$12:$E$31,"*")</f>
        <v>0</v>
      </c>
      <c r="V49" s="448"/>
      <c r="W49" s="449"/>
      <c r="X49" s="447">
        <f>COUNTIFS($B$12:$B$31,U$47,$C$12:$C$31,"B",$E$12:$E$31,"*")</f>
        <v>0</v>
      </c>
      <c r="Y49" s="448"/>
      <c r="Z49" s="449"/>
      <c r="AA49" s="447">
        <f>COUNTIFS($B$12:$B$31,AA$47,$C$12:$C$31,"A",$E$12:$E$31,"*")</f>
        <v>0</v>
      </c>
      <c r="AB49" s="448"/>
      <c r="AC49" s="449"/>
      <c r="AD49" s="447">
        <f>COUNTIFS($B$12:$B$31,AA$47,$C$12:$C$31,"B",$E$12:$E$31,"*")</f>
        <v>0</v>
      </c>
      <c r="AE49" s="448"/>
      <c r="AF49" s="449"/>
      <c r="AG49" s="447">
        <f>COUNTIFS($B$12:$B$31,AG$47,$C$12:$C$31,"A",$E$12:$E$31,"*")</f>
        <v>0</v>
      </c>
      <c r="AH49" s="448"/>
      <c r="AI49" s="449"/>
      <c r="AJ49" s="447">
        <f>COUNTIFS($B$12:$B$31,AG$47,$C$12:$C$31,"B",$E$12:$E$31,"*")</f>
        <v>0</v>
      </c>
      <c r="AK49" s="449"/>
      <c r="AL49" s="445">
        <f>COUNTIFS($B$12:$B$31,AL$47,$C$12:$C$31,"A",$E$12:$E$31,"*")</f>
        <v>0</v>
      </c>
      <c r="AM49" s="445">
        <f>COUNTIFS($B$12:$B$31,AL$47,$C$12:$C$31,"B",$E$12:$E$31,"*")</f>
        <v>0</v>
      </c>
      <c r="AN49" s="378"/>
      <c r="AP49" s="427"/>
      <c r="AQ49" s="427"/>
      <c r="AR49" s="427"/>
      <c r="AS49" s="427"/>
    </row>
    <row r="50" spans="1:45" ht="18" customHeight="1">
      <c r="A50" s="378"/>
      <c r="B50" s="430" t="s">
        <v>274</v>
      </c>
      <c r="C50" s="445">
        <f>COUNTIFS($B$12:$B$31,C$47,$C$12:$C$31,"C",$E$12:$E$31,"*")</f>
        <v>0</v>
      </c>
      <c r="D50" s="445">
        <f>COUNTIFS($B$12:$B$31,C$47,$C$12:$C$31,"D",$E$12:$E$31,"*")</f>
        <v>0</v>
      </c>
      <c r="E50" s="445">
        <f>COUNTIFS($B$12:$B$31,E$47,$C$12:$C$31,"C",$E$12:$E$31,"*")</f>
        <v>0</v>
      </c>
      <c r="F50" s="447">
        <f>COUNTIFS($B$12:$B$31,E$47,$C$12:$C$31,"D",$E$12:$E$31,"*")</f>
        <v>0</v>
      </c>
      <c r="G50" s="448"/>
      <c r="H50" s="449"/>
      <c r="I50" s="447">
        <f>COUNTIFS($B$12:$B$31,I$47,$C$12:$C$31,"C",$E$12:$E$31,"*")</f>
        <v>1</v>
      </c>
      <c r="J50" s="448"/>
      <c r="K50" s="449"/>
      <c r="L50" s="447">
        <f>COUNTIFS($B$12:$B$31,I$47,$C$12:$C$31,"D",$E$12:$E$31,"*")</f>
        <v>0</v>
      </c>
      <c r="M50" s="448"/>
      <c r="N50" s="449"/>
      <c r="O50" s="447">
        <f>COUNTIFS($B$12:$B$31,O$47,$C$12:$C$31,"C",$E$12:$E$31,"*")</f>
        <v>0</v>
      </c>
      <c r="P50" s="448"/>
      <c r="Q50" s="449"/>
      <c r="R50" s="447">
        <f>COUNTIFS($B$12:$B$31,O$47,$C$12:$C$31,"D",$E$12:$E$31,"*")</f>
        <v>1</v>
      </c>
      <c r="S50" s="448"/>
      <c r="T50" s="449"/>
      <c r="U50" s="447">
        <f>COUNTIFS($B$12:$B$31,U$47,$C$12:$C$31,"C",$E$12:$E$31,"*")</f>
        <v>0</v>
      </c>
      <c r="V50" s="448"/>
      <c r="W50" s="449"/>
      <c r="X50" s="447">
        <f>COUNTIFS($B$12:$B$31,U$47,$C$12:$C$31,"D",$E$12:$E$31,"*")</f>
        <v>0</v>
      </c>
      <c r="Y50" s="448"/>
      <c r="Z50" s="449"/>
      <c r="AA50" s="447">
        <f>COUNTIFS($B$12:$B$31,AA$47,$C$12:$C$31,"C",$E$12:$E$31,"*")</f>
        <v>0</v>
      </c>
      <c r="AB50" s="448"/>
      <c r="AC50" s="449"/>
      <c r="AD50" s="447">
        <f>COUNTIFS($B$12:$B$31,AA$47,$C$12:$C$31,"D",$E$12:$E$31,"*")</f>
        <v>0</v>
      </c>
      <c r="AE50" s="448"/>
      <c r="AF50" s="449"/>
      <c r="AG50" s="447">
        <f>COUNTIFS($B$12:$B$31,AG$47,$C$12:$C$31,"C",$E$12:$E$31,"*")</f>
        <v>0</v>
      </c>
      <c r="AH50" s="448"/>
      <c r="AI50" s="449"/>
      <c r="AJ50" s="447">
        <f>COUNTIFS($B$12:$B$31,AG$47,$C$12:$C$31,"D",$E$12:$E$31,"*")</f>
        <v>0</v>
      </c>
      <c r="AK50" s="449"/>
      <c r="AL50" s="445">
        <f>COUNTIFS($B$12:$B$31,AL$47,$C$12:$C$31,"C",$E$12:$E$31,"*")</f>
        <v>0</v>
      </c>
      <c r="AM50" s="445">
        <f>COUNTIFS($B$12:$B$31,AL$47,$C$12:$C$31,"D",$E$12:$E$31,"*")</f>
        <v>0</v>
      </c>
      <c r="AN50" s="378"/>
      <c r="AP50" s="427"/>
      <c r="AQ50" s="427"/>
      <c r="AR50" s="427"/>
      <c r="AS50" s="427"/>
    </row>
    <row r="51" spans="1:45" ht="25" customHeight="1">
      <c r="A51" s="378"/>
      <c r="B51" s="430" t="s">
        <v>275</v>
      </c>
      <c r="C51" s="440">
        <f>IF($AK$3="４週",SUMIFS($AK$12:$AK$31,$B$12:$B$31,C47)/4/$AH$6,IF($AK$3="歴月",SUMIFS($AK$12:$AK$31,$B$12:$B$31,C47)/$AL$6,"記載する期間を選択してください"))</f>
        <v>0</v>
      </c>
      <c r="D51" s="443"/>
      <c r="E51" s="440">
        <f>IF($AK$3="４週",SUMIFS($AK$12:$AK$31,$B$12:$B$31,E47)/4/$AH$6,IF($AK$3="歴月",SUMIFS($AK$12:$AK$31,$B$12:$B$31,E47)/$AL$6,"記載する期間を選択してください"))</f>
        <v>0</v>
      </c>
      <c r="F51" s="441"/>
      <c r="G51" s="441"/>
      <c r="H51" s="443"/>
      <c r="I51" s="440">
        <f>IF($AK$3="４週",SUMIFS($AK$12:$AK$31,$B$12:$B$31,I47)/4/$AH$6,IF($AK$3="歴月",SUMIFS($AK$12:$AK$31,$B$12:$B$31,I47)/$AL$6,"記載する期間を選択してください"))</f>
        <v>0</v>
      </c>
      <c r="J51" s="441"/>
      <c r="K51" s="441"/>
      <c r="L51" s="441"/>
      <c r="M51" s="441"/>
      <c r="N51" s="443"/>
      <c r="O51" s="440">
        <f>IF($AK$3="４週",SUMIFS($AK$12:$AK$31,$B$12:$B$31,O47)/4/$AH$6,IF($AK$3="歴月",SUMIFS($AK$12:$AK$31,$B$12:$B$31,O47)/$AL$6,"記載する期間を選択してください"))</f>
        <v>0</v>
      </c>
      <c r="P51" s="441"/>
      <c r="Q51" s="441"/>
      <c r="R51" s="441"/>
      <c r="S51" s="441"/>
      <c r="T51" s="443"/>
      <c r="U51" s="440">
        <f>IF($AK$3="４週",SUMIFS($AK$12:$AK$31,$B$12:$B$31,U47)/4/$AH$6,IF($AK$3="歴月",SUMIFS($AK$12:$AK$31,$B$12:$B$31,U47)/$AL$6,"記載する期間を選択してください"))</f>
        <v>0</v>
      </c>
      <c r="V51" s="441"/>
      <c r="W51" s="441"/>
      <c r="X51" s="441"/>
      <c r="Y51" s="441"/>
      <c r="Z51" s="443"/>
      <c r="AA51" s="440">
        <f>IF($AK$3="４週",SUMIFS($AK$12:$AK$31,$B$12:$B$31,AA47)/4/$AH$6,IF($AK$3="歴月",SUMIFS($AK$12:$AK$31,$B$12:$B$31,AA47)/$AL$6,"記載する期間を選択してください"))</f>
        <v>0</v>
      </c>
      <c r="AB51" s="441"/>
      <c r="AC51" s="441"/>
      <c r="AD51" s="441"/>
      <c r="AE51" s="441"/>
      <c r="AF51" s="443"/>
      <c r="AG51" s="440">
        <f>IF($AK$3="４週",SUMIFS($AK$12:$AK$31,$B$12:$B$31,AG47)/4/$AH$6,IF($AK$3="歴月",SUMIFS($AK$12:$AK$31,$B$12:$B$31,AG47)/$AL$6,"記載する期間を選択してください"))</f>
        <v>0</v>
      </c>
      <c r="AH51" s="441"/>
      <c r="AI51" s="441"/>
      <c r="AJ51" s="441"/>
      <c r="AK51" s="443"/>
      <c r="AL51" s="440">
        <f>IF($AK$3="４週",SUMIFS($AK$12:$AK$31,$B$12:$B$31,AL47)/4/$AH$6,IF($AK$3="歴月",SUMIFS($AK$12:$AK$31,$B$12:$B$31,AL47)/$AL$6,"記載する期間を選択してください"))</f>
        <v>0</v>
      </c>
      <c r="AM51" s="443"/>
      <c r="AN51" s="378"/>
      <c r="AP51" s="427"/>
      <c r="AQ51" s="427"/>
      <c r="AR51" s="427"/>
      <c r="AS51" s="427"/>
    </row>
    <row r="52" spans="1:45" ht="5.15" customHeight="1">
      <c r="A52" s="378"/>
      <c r="B52" s="382"/>
      <c r="C52" s="454">
        <v>2</v>
      </c>
      <c r="D52" s="454"/>
      <c r="E52" s="454">
        <v>3</v>
      </c>
      <c r="F52" s="454"/>
      <c r="G52" s="454"/>
      <c r="H52" s="454"/>
      <c r="I52" s="454">
        <v>4</v>
      </c>
      <c r="J52" s="454"/>
      <c r="K52" s="454"/>
      <c r="L52" s="454"/>
      <c r="M52" s="454"/>
      <c r="N52" s="454"/>
      <c r="O52" s="454">
        <v>5</v>
      </c>
      <c r="P52" s="454"/>
      <c r="Q52" s="454"/>
      <c r="R52" s="454"/>
      <c r="S52" s="454"/>
      <c r="T52" s="454"/>
      <c r="U52" s="454">
        <v>6</v>
      </c>
      <c r="V52" s="454"/>
      <c r="W52" s="454"/>
      <c r="X52" s="454"/>
      <c r="Y52" s="454"/>
      <c r="Z52" s="454"/>
      <c r="AA52" s="454">
        <v>7</v>
      </c>
      <c r="AB52" s="454"/>
      <c r="AC52" s="454"/>
      <c r="AD52" s="454"/>
      <c r="AE52" s="454"/>
      <c r="AF52" s="454"/>
      <c r="AG52" s="454">
        <v>8</v>
      </c>
      <c r="AH52" s="454"/>
      <c r="AI52" s="454"/>
      <c r="AJ52" s="454"/>
      <c r="AK52" s="454"/>
      <c r="AL52" s="454">
        <v>9</v>
      </c>
      <c r="AM52" s="455"/>
      <c r="AN52" s="378"/>
      <c r="AP52" s="427"/>
      <c r="AQ52" s="427"/>
      <c r="AR52" s="427"/>
      <c r="AS52" s="427"/>
    </row>
    <row r="53" spans="1:45" ht="15" customHeight="1">
      <c r="A53" s="427" t="s">
        <v>276</v>
      </c>
      <c r="B53" s="456"/>
      <c r="C53" s="457"/>
      <c r="D53" s="457"/>
      <c r="E53" s="457"/>
      <c r="F53" s="458"/>
      <c r="G53" s="457"/>
      <c r="H53" s="454"/>
      <c r="I53" s="454"/>
      <c r="J53" s="454"/>
      <c r="K53" s="454"/>
      <c r="L53" s="454"/>
      <c r="M53" s="454"/>
      <c r="N53" s="454"/>
      <c r="O53" s="454"/>
      <c r="P53" s="454"/>
      <c r="Q53" s="454"/>
      <c r="R53" s="454">
        <v>6</v>
      </c>
      <c r="S53" s="454"/>
      <c r="T53" s="454"/>
      <c r="U53" s="454"/>
      <c r="V53" s="454"/>
      <c r="W53" s="454"/>
      <c r="X53" s="454">
        <v>7</v>
      </c>
      <c r="Y53" s="454"/>
      <c r="Z53" s="454"/>
      <c r="AA53" s="454"/>
      <c r="AB53" s="454"/>
      <c r="AC53" s="454"/>
      <c r="AD53" s="454">
        <v>8</v>
      </c>
      <c r="AE53" s="454"/>
      <c r="AF53" s="454"/>
      <c r="AG53" s="459"/>
      <c r="AH53" s="459"/>
      <c r="AI53" s="459"/>
      <c r="AJ53" s="459">
        <v>9</v>
      </c>
      <c r="AK53" s="460"/>
      <c r="AL53" s="460"/>
      <c r="AM53" s="378"/>
    </row>
    <row r="54" spans="1:45" s="427" customFormat="1" ht="15" customHeight="1">
      <c r="A54" s="427" t="s">
        <v>277</v>
      </c>
      <c r="B54" s="437"/>
      <c r="C54" s="437"/>
      <c r="D54" s="437"/>
      <c r="E54" s="437"/>
      <c r="F54" s="437"/>
      <c r="G54" s="43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c r="AP54" s="382"/>
      <c r="AQ54" s="382"/>
      <c r="AR54" s="382"/>
      <c r="AS54" s="382"/>
    </row>
    <row r="55" spans="1:45" s="427" customFormat="1" ht="15" customHeight="1">
      <c r="A55" s="427" t="s">
        <v>278</v>
      </c>
      <c r="B55" s="437"/>
      <c r="C55" s="437"/>
      <c r="D55" s="437"/>
      <c r="E55" s="437"/>
      <c r="F55" s="437"/>
      <c r="G55" s="43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P55" s="382"/>
      <c r="AQ55" s="382"/>
      <c r="AR55" s="382"/>
      <c r="AS55" s="382"/>
    </row>
    <row r="56" spans="1:45" s="427" customFormat="1" ht="15" customHeight="1">
      <c r="A56" s="427" t="s">
        <v>353</v>
      </c>
      <c r="B56" s="437"/>
      <c r="C56" s="437"/>
      <c r="D56" s="437"/>
      <c r="E56" s="437"/>
      <c r="F56" s="437"/>
      <c r="G56" s="43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P56" s="382"/>
      <c r="AQ56" s="382"/>
      <c r="AR56" s="382"/>
      <c r="AS56" s="382"/>
    </row>
    <row r="57" spans="1:45" s="427" customFormat="1" ht="15" customHeight="1">
      <c r="A57" s="427" t="s">
        <v>354</v>
      </c>
      <c r="B57" s="437"/>
      <c r="C57" s="437"/>
      <c r="D57" s="437"/>
      <c r="E57" s="437"/>
      <c r="F57" s="437"/>
      <c r="G57" s="43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P57" s="382"/>
      <c r="AQ57" s="382"/>
      <c r="AR57" s="382"/>
      <c r="AS57" s="382"/>
    </row>
    <row r="58" spans="1:45" s="427" customFormat="1" ht="15" customHeight="1">
      <c r="A58" s="427" t="s">
        <v>355</v>
      </c>
      <c r="B58" s="437"/>
      <c r="C58" s="437"/>
      <c r="D58" s="437"/>
      <c r="E58" s="437"/>
      <c r="F58" s="437"/>
      <c r="G58" s="43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P58" s="382"/>
      <c r="AQ58" s="382"/>
      <c r="AR58" s="382"/>
      <c r="AS58" s="382"/>
    </row>
    <row r="59" spans="1:45" ht="15" customHeight="1">
      <c r="A59" s="427" t="s">
        <v>281</v>
      </c>
      <c r="B59" s="461"/>
      <c r="C59" s="427"/>
      <c r="D59" s="427"/>
      <c r="E59" s="427"/>
      <c r="F59" s="427"/>
      <c r="G59" s="427"/>
    </row>
    <row r="60" spans="1:45" ht="15" customHeight="1">
      <c r="A60" s="427" t="s">
        <v>356</v>
      </c>
      <c r="B60" s="461"/>
      <c r="C60" s="427"/>
      <c r="D60" s="427"/>
      <c r="E60" s="427"/>
      <c r="F60" s="427"/>
      <c r="G60" s="427"/>
    </row>
    <row r="61" spans="1:45" ht="15" customHeight="1">
      <c r="A61" s="427"/>
      <c r="B61" s="450" t="s">
        <v>283</v>
      </c>
      <c r="C61" s="398" t="s">
        <v>284</v>
      </c>
      <c r="D61" s="398"/>
      <c r="E61" s="398"/>
      <c r="F61" s="427"/>
      <c r="G61" s="427"/>
    </row>
    <row r="62" spans="1:45" ht="15" customHeight="1">
      <c r="A62" s="427"/>
      <c r="B62" s="462" t="s">
        <v>250</v>
      </c>
      <c r="C62" s="434" t="s">
        <v>285</v>
      </c>
      <c r="D62" s="434"/>
      <c r="E62" s="434"/>
      <c r="F62" s="427"/>
      <c r="G62" s="427"/>
    </row>
    <row r="63" spans="1:45" ht="15" customHeight="1">
      <c r="A63" s="427"/>
      <c r="B63" s="462" t="s">
        <v>252</v>
      </c>
      <c r="C63" s="434" t="s">
        <v>286</v>
      </c>
      <c r="D63" s="434"/>
      <c r="E63" s="434"/>
      <c r="F63" s="427"/>
      <c r="G63" s="427"/>
    </row>
    <row r="64" spans="1:45" ht="15" customHeight="1">
      <c r="A64" s="427"/>
      <c r="B64" s="462" t="s">
        <v>254</v>
      </c>
      <c r="C64" s="434" t="s">
        <v>287</v>
      </c>
      <c r="D64" s="434"/>
      <c r="E64" s="434"/>
      <c r="F64" s="427"/>
      <c r="G64" s="427"/>
    </row>
    <row r="65" spans="1:7" ht="15" customHeight="1">
      <c r="A65" s="427"/>
      <c r="B65" s="462" t="s">
        <v>256</v>
      </c>
      <c r="C65" s="434" t="s">
        <v>288</v>
      </c>
      <c r="D65" s="434"/>
      <c r="E65" s="434"/>
      <c r="F65" s="427"/>
      <c r="G65" s="427"/>
    </row>
    <row r="66" spans="1:7" ht="15" customHeight="1">
      <c r="A66" s="427"/>
      <c r="B66" s="427" t="s">
        <v>289</v>
      </c>
      <c r="C66" s="427"/>
      <c r="D66" s="427"/>
      <c r="E66" s="427"/>
      <c r="F66" s="427"/>
      <c r="G66" s="427"/>
    </row>
    <row r="67" spans="1:7" ht="15" customHeight="1">
      <c r="A67" s="427"/>
      <c r="B67" s="427" t="s">
        <v>290</v>
      </c>
      <c r="C67" s="427"/>
      <c r="D67" s="427"/>
      <c r="E67" s="427"/>
      <c r="F67" s="427"/>
      <c r="G67" s="427"/>
    </row>
    <row r="68" spans="1:7" ht="15" customHeight="1">
      <c r="A68" s="427"/>
      <c r="B68" s="427" t="s">
        <v>291</v>
      </c>
      <c r="C68" s="427"/>
      <c r="D68" s="427"/>
      <c r="E68" s="427"/>
      <c r="F68" s="427"/>
      <c r="G68" s="427"/>
    </row>
    <row r="69" spans="1:7" ht="15" customHeight="1">
      <c r="A69" s="427" t="s">
        <v>357</v>
      </c>
      <c r="B69" s="461"/>
      <c r="C69" s="427"/>
      <c r="D69" s="427"/>
      <c r="E69" s="427"/>
      <c r="F69" s="427"/>
      <c r="G69" s="427"/>
    </row>
    <row r="70" spans="1:7" ht="15" customHeight="1">
      <c r="A70" s="427" t="s">
        <v>293</v>
      </c>
      <c r="B70" s="461"/>
      <c r="C70" s="427"/>
      <c r="D70" s="427"/>
      <c r="E70" s="427"/>
      <c r="F70" s="427"/>
      <c r="G70" s="427"/>
    </row>
    <row r="71" spans="1:7" ht="15" customHeight="1">
      <c r="A71" s="427" t="s">
        <v>294</v>
      </c>
      <c r="B71" s="461"/>
      <c r="C71" s="427"/>
      <c r="D71" s="427"/>
      <c r="E71" s="427"/>
      <c r="F71" s="427"/>
      <c r="G71" s="427"/>
    </row>
    <row r="72" spans="1:7" ht="15" customHeight="1">
      <c r="A72" s="427" t="s">
        <v>358</v>
      </c>
      <c r="B72" s="461"/>
      <c r="C72" s="427"/>
      <c r="D72" s="427"/>
      <c r="E72" s="427"/>
      <c r="F72" s="427"/>
      <c r="G72" s="427"/>
    </row>
    <row r="73" spans="1:7" ht="15" customHeight="1">
      <c r="A73" s="427" t="s">
        <v>359</v>
      </c>
      <c r="B73" s="461"/>
      <c r="C73" s="427"/>
      <c r="D73" s="427"/>
      <c r="E73" s="427"/>
      <c r="F73" s="427"/>
      <c r="G73" s="427"/>
    </row>
    <row r="74" spans="1:7" ht="15" customHeight="1">
      <c r="A74" s="427" t="s">
        <v>360</v>
      </c>
      <c r="B74" s="461"/>
      <c r="C74" s="427"/>
      <c r="D74" s="427"/>
      <c r="E74" s="427"/>
      <c r="F74" s="427"/>
      <c r="G74" s="427"/>
    </row>
    <row r="75" spans="1:7" ht="15" customHeight="1">
      <c r="A75" s="427"/>
      <c r="B75" s="427" t="s">
        <v>298</v>
      </c>
      <c r="C75" s="427"/>
      <c r="D75" s="427"/>
      <c r="E75" s="427"/>
      <c r="F75" s="427"/>
      <c r="G75" s="427"/>
    </row>
    <row r="76" spans="1:7" ht="15" customHeight="1">
      <c r="A76" s="427"/>
      <c r="B76" s="427" t="s">
        <v>299</v>
      </c>
      <c r="C76" s="427"/>
      <c r="D76" s="427"/>
      <c r="E76" s="427"/>
      <c r="F76" s="427"/>
      <c r="G76" s="427"/>
    </row>
    <row r="77" spans="1:7" ht="15" customHeight="1">
      <c r="A77" s="427" t="s">
        <v>300</v>
      </c>
      <c r="B77" s="461"/>
      <c r="C77" s="427"/>
      <c r="D77" s="427"/>
      <c r="E77" s="427"/>
      <c r="F77" s="427"/>
      <c r="G77" s="427"/>
    </row>
    <row r="78" spans="1:7" ht="15" customHeight="1">
      <c r="A78" s="427" t="s">
        <v>301</v>
      </c>
      <c r="B78" s="461"/>
      <c r="C78" s="427"/>
      <c r="D78" s="427"/>
      <c r="E78" s="427"/>
      <c r="F78" s="427"/>
      <c r="G78" s="427"/>
    </row>
    <row r="79" spans="1:7" ht="15" customHeight="1">
      <c r="A79" s="427" t="s">
        <v>302</v>
      </c>
      <c r="B79" s="461"/>
      <c r="C79" s="427"/>
      <c r="D79" s="427"/>
      <c r="E79" s="427"/>
      <c r="F79" s="427"/>
      <c r="G79" s="427"/>
    </row>
    <row r="80" spans="1:7" ht="15" customHeight="1">
      <c r="A80" s="427" t="s">
        <v>303</v>
      </c>
      <c r="B80" s="461"/>
      <c r="C80" s="427"/>
      <c r="D80" s="427"/>
      <c r="E80" s="427"/>
      <c r="F80" s="427"/>
      <c r="G80" s="427"/>
    </row>
    <row r="81" spans="1:7" ht="15" customHeight="1">
      <c r="A81" s="427" t="s">
        <v>361</v>
      </c>
      <c r="B81" s="461"/>
      <c r="C81" s="427"/>
      <c r="D81" s="427"/>
      <c r="E81" s="427"/>
      <c r="F81" s="427"/>
      <c r="G81" s="427"/>
    </row>
    <row r="82" spans="1:7" ht="15" customHeight="1">
      <c r="A82" s="427" t="s">
        <v>362</v>
      </c>
      <c r="B82" s="461"/>
      <c r="C82" s="427"/>
      <c r="D82" s="427"/>
      <c r="E82" s="427"/>
      <c r="F82" s="427"/>
      <c r="G82" s="427"/>
    </row>
    <row r="83" spans="1:7" ht="15" customHeight="1">
      <c r="A83" s="427" t="s">
        <v>363</v>
      </c>
      <c r="B83" s="461"/>
      <c r="C83" s="427"/>
      <c r="D83" s="427"/>
      <c r="E83" s="427"/>
      <c r="F83" s="427"/>
      <c r="G83" s="427"/>
    </row>
  </sheetData>
  <mergeCells count="147">
    <mergeCell ref="C65:E65"/>
    <mergeCell ref="AG51:AK51"/>
    <mergeCell ref="AL51:AM51"/>
    <mergeCell ref="C61:E61"/>
    <mergeCell ref="C62:E62"/>
    <mergeCell ref="C63:E63"/>
    <mergeCell ref="C64:E64"/>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F50:H50"/>
    <mergeCell ref="I50:K50"/>
    <mergeCell ref="L50:N50"/>
    <mergeCell ref="O50:Q50"/>
    <mergeCell ref="R50:T50"/>
    <mergeCell ref="F49:H49"/>
    <mergeCell ref="I49:K49"/>
    <mergeCell ref="L49:N49"/>
    <mergeCell ref="O49:Q49"/>
    <mergeCell ref="R49:T49"/>
    <mergeCell ref="U49:W49"/>
    <mergeCell ref="U48:W48"/>
    <mergeCell ref="X48:Z48"/>
    <mergeCell ref="AA48:AC48"/>
    <mergeCell ref="AD48:AF48"/>
    <mergeCell ref="AG48:AI48"/>
    <mergeCell ref="AJ48:AK48"/>
    <mergeCell ref="O47:T47"/>
    <mergeCell ref="U47:Z47"/>
    <mergeCell ref="AA47:AF47"/>
    <mergeCell ref="AG47:AK47"/>
    <mergeCell ref="AL47:AM47"/>
    <mergeCell ref="F48:H48"/>
    <mergeCell ref="I48:K48"/>
    <mergeCell ref="L48:N48"/>
    <mergeCell ref="O48:Q48"/>
    <mergeCell ref="R48:T48"/>
    <mergeCell ref="A44:B44"/>
    <mergeCell ref="C44:D44"/>
    <mergeCell ref="E44:H44"/>
    <mergeCell ref="I44:N44"/>
    <mergeCell ref="C47:D47"/>
    <mergeCell ref="E47:H47"/>
    <mergeCell ref="I47:N47"/>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4"/>
  <dataValidations count="8">
    <dataValidation type="whole" operator="greaterThanOrEqual" allowBlank="1" showInputMessage="1" showErrorMessage="1" sqref="I39:I40 D39:F40 AG39:AG40 AD39:AD40 AA39:AA40 X39:X40 U39:U40 R39:R40 O39:O40 L39:L40" xr:uid="{C23A661F-BB48-4867-93AA-F95319E372DC}">
      <formula1>0</formula1>
    </dataValidation>
    <dataValidation operator="greaterThanOrEqual" allowBlank="1" showInputMessage="1" showErrorMessage="1" sqref="I45 AJ39:AJ40 AL39 L41 L45 I41" xr:uid="{6ABB2E88-115A-445D-98DA-22FA96E6E90C}"/>
    <dataValidation type="list" allowBlank="1" showInputMessage="1" showErrorMessage="1" sqref="C12:C31" xr:uid="{B289D65C-DCD1-419F-9B59-B0688F4BFD26}">
      <formula1>"A,B,C,D"</formula1>
    </dataValidation>
    <dataValidation type="list" allowBlank="1" showInputMessage="1" showErrorMessage="1" sqref="AK4:AN4" xr:uid="{DFA1A536-3D9E-4A93-A8AC-E1F84F5EDD19}">
      <formula1>"予定,実績"</formula1>
    </dataValidation>
    <dataValidation type="list" allowBlank="1" showInputMessage="1" showErrorMessage="1" sqref="AK3:AN3" xr:uid="{060FCD05-6865-4950-8189-4C9A575D7AE9}">
      <formula1>"４週,歴月"</formula1>
    </dataValidation>
    <dataValidation type="list" allowBlank="1" showInputMessage="1" sqref="B14:B31" xr:uid="{9CEE21D1-521B-4451-9768-B6CA8D0BD9EF}">
      <formula1>INDIRECT($AK$1)</formula1>
    </dataValidation>
    <dataValidation allowBlank="1" showInputMessage="1" sqref="B12:B13" xr:uid="{CFEB0FA8-DEE9-4DD0-9FD2-71854DEE05FF}"/>
    <dataValidation type="list" allowBlank="1" showInputMessage="1" showErrorMessage="1" sqref="AK5:AN5" xr:uid="{5EA90A01-C039-4121-A43F-049642D72659}">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6F9C-0C74-4F9A-B2B1-E98F526F6705}">
  <dimension ref="A1:AS83"/>
  <sheetViews>
    <sheetView showGridLines="0" view="pageBreakPreview" zoomScaleNormal="100" zoomScaleSheetLayoutView="100" workbookViewId="0">
      <selection activeCell="AO1" sqref="AO1"/>
    </sheetView>
  </sheetViews>
  <sheetFormatPr defaultColWidth="9" defaultRowHeight="21" customHeight="1"/>
  <cols>
    <col min="1" max="1" width="2.81640625" style="382" customWidth="1"/>
    <col min="2" max="2" width="15.54296875" style="375" customWidth="1"/>
    <col min="3" max="3" width="7.1796875" style="382" customWidth="1"/>
    <col min="4" max="5" width="8.26953125" style="382" customWidth="1"/>
    <col min="6" max="36" width="2.81640625" style="382" customWidth="1"/>
    <col min="37" max="37" width="7.1796875" style="382" customWidth="1"/>
    <col min="38" max="39" width="8.26953125" style="382" customWidth="1"/>
    <col min="40" max="40" width="6.08984375" style="382" customWidth="1"/>
    <col min="41" max="42" width="9" style="382"/>
    <col min="43" max="44" width="50.54296875" style="382" customWidth="1"/>
    <col min="45" max="45" width="35.81640625" style="382" customWidth="1"/>
    <col min="46" max="16384" width="9" style="382"/>
  </cols>
  <sheetData>
    <row r="1" spans="1:41" ht="20.149999999999999"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t="s">
        <v>364</v>
      </c>
      <c r="AL1" s="381"/>
      <c r="AM1" s="381"/>
      <c r="AN1" s="381"/>
    </row>
    <row r="2" spans="1:41" ht="18" customHeight="1">
      <c r="A2" s="378"/>
      <c r="B2" s="383"/>
      <c r="C2" s="383"/>
      <c r="D2" s="383"/>
      <c r="E2" s="383"/>
      <c r="F2" s="383"/>
      <c r="G2" s="383"/>
      <c r="H2" s="383"/>
      <c r="I2" s="383"/>
      <c r="J2" s="383"/>
      <c r="K2" s="383"/>
      <c r="L2" s="383"/>
      <c r="M2" s="384">
        <v>2026</v>
      </c>
      <c r="N2" s="384"/>
      <c r="O2" s="384"/>
      <c r="P2" s="384"/>
      <c r="Q2" s="385" t="s">
        <v>222</v>
      </c>
      <c r="R2" s="385"/>
      <c r="S2" s="384">
        <v>4</v>
      </c>
      <c r="T2" s="384"/>
      <c r="U2" s="385" t="s">
        <v>223</v>
      </c>
      <c r="V2" s="385"/>
      <c r="W2" s="383"/>
      <c r="X2" s="383"/>
      <c r="Y2" s="383"/>
      <c r="Z2" s="378"/>
      <c r="AA2" s="378"/>
      <c r="AC2" s="380"/>
      <c r="AD2" s="383"/>
      <c r="AE2" s="383"/>
      <c r="AF2" s="383"/>
      <c r="AG2" s="383"/>
      <c r="AH2" s="383"/>
      <c r="AI2" s="380" t="s">
        <v>224</v>
      </c>
      <c r="AJ2" s="380"/>
      <c r="AK2" s="386"/>
      <c r="AL2" s="386"/>
      <c r="AM2" s="386"/>
      <c r="AN2" s="386"/>
    </row>
    <row r="3" spans="1:41"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t="s">
        <v>226</v>
      </c>
      <c r="AL3" s="390"/>
      <c r="AM3" s="390"/>
      <c r="AN3" s="390"/>
      <c r="AO3" s="391" t="s">
        <v>227</v>
      </c>
    </row>
    <row r="4" spans="1:41"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t="s">
        <v>229</v>
      </c>
      <c r="AL4" s="390"/>
      <c r="AM4" s="390"/>
      <c r="AN4" s="390"/>
      <c r="AO4" s="391" t="s">
        <v>230</v>
      </c>
    </row>
    <row r="5" spans="1:41" ht="18" customHeight="1">
      <c r="A5" s="387"/>
      <c r="B5" s="387"/>
      <c r="C5" s="387"/>
      <c r="D5" s="387"/>
      <c r="E5" s="387"/>
      <c r="F5" s="387"/>
      <c r="G5" s="387"/>
      <c r="H5" s="387"/>
      <c r="I5" s="387"/>
      <c r="J5" s="387"/>
      <c r="K5" s="387"/>
      <c r="L5" s="387"/>
      <c r="M5" s="387"/>
      <c r="N5" s="387"/>
      <c r="O5" s="387"/>
      <c r="P5" s="387"/>
      <c r="Q5" s="387"/>
      <c r="R5" s="387"/>
      <c r="S5" s="387"/>
      <c r="T5" s="387"/>
      <c r="U5" s="387"/>
      <c r="V5" s="387"/>
      <c r="W5" s="387"/>
      <c r="Y5" s="388"/>
      <c r="Z5" s="388"/>
      <c r="AA5" s="388"/>
      <c r="AB5" s="378"/>
      <c r="AC5" s="485"/>
      <c r="AD5" s="485"/>
      <c r="AE5" s="485"/>
      <c r="AF5" s="485"/>
      <c r="AG5" s="485"/>
      <c r="AH5" s="485"/>
      <c r="AI5" s="486" t="s">
        <v>335</v>
      </c>
      <c r="AJ5" s="487"/>
      <c r="AK5" s="488" t="s">
        <v>336</v>
      </c>
      <c r="AL5" s="489"/>
      <c r="AM5" s="489"/>
      <c r="AN5" s="490"/>
    </row>
    <row r="6" spans="1:41" ht="18" customHeight="1">
      <c r="A6" s="387"/>
      <c r="B6" s="387"/>
      <c r="C6" s="387"/>
      <c r="D6" s="387"/>
      <c r="E6" s="387"/>
      <c r="F6" s="387"/>
      <c r="G6" s="387"/>
      <c r="H6" s="387"/>
      <c r="I6" s="387"/>
      <c r="J6" s="387"/>
      <c r="K6" s="387"/>
      <c r="L6" s="387"/>
      <c r="M6" s="387"/>
      <c r="N6" s="387"/>
      <c r="O6" s="387"/>
      <c r="P6" s="387"/>
      <c r="Q6" s="387"/>
      <c r="R6" s="387"/>
      <c r="S6" s="387"/>
      <c r="U6" s="387"/>
      <c r="V6" s="387"/>
      <c r="W6" s="387"/>
      <c r="Y6" s="388"/>
      <c r="Z6" s="388"/>
      <c r="AA6" s="388"/>
      <c r="AB6" s="378"/>
      <c r="AC6" s="388"/>
      <c r="AD6" s="388"/>
      <c r="AE6" s="388"/>
      <c r="AF6" s="388"/>
      <c r="AG6" s="492" t="s">
        <v>337</v>
      </c>
      <c r="AH6" s="494">
        <v>40</v>
      </c>
      <c r="AI6" s="495"/>
      <c r="AJ6" s="496"/>
      <c r="AK6" s="388" t="s">
        <v>232</v>
      </c>
      <c r="AL6" s="497"/>
      <c r="AM6" s="388" t="s">
        <v>233</v>
      </c>
      <c r="AN6" s="378"/>
    </row>
    <row r="7" spans="1:41" ht="10" customHeight="1">
      <c r="A7" s="378"/>
      <c r="B7" s="394"/>
      <c r="C7" s="394"/>
      <c r="D7" s="394"/>
      <c r="E7" s="394"/>
      <c r="F7" s="394"/>
      <c r="G7" s="394"/>
      <c r="H7" s="394"/>
      <c r="I7" s="394"/>
      <c r="J7" s="394"/>
      <c r="K7" s="394"/>
      <c r="L7" s="394"/>
      <c r="M7" s="394"/>
      <c r="N7" s="394"/>
      <c r="O7" s="394"/>
      <c r="P7" s="394"/>
      <c r="Q7" s="394"/>
      <c r="R7" s="394"/>
      <c r="S7" s="394"/>
      <c r="T7" s="394"/>
      <c r="U7" s="394"/>
      <c r="V7" s="394"/>
      <c r="W7" s="394"/>
      <c r="X7" s="383"/>
      <c r="Y7" s="383"/>
      <c r="Z7" s="383"/>
      <c r="AA7" s="383"/>
      <c r="AB7" s="383"/>
      <c r="AC7" s="383"/>
      <c r="AD7" s="383"/>
      <c r="AE7" s="383"/>
      <c r="AF7" s="383"/>
      <c r="AG7" s="383"/>
      <c r="AH7" s="383"/>
      <c r="AI7" s="383"/>
      <c r="AJ7" s="383"/>
      <c r="AK7" s="383"/>
      <c r="AL7" s="383"/>
      <c r="AM7" s="378"/>
      <c r="AN7" s="378"/>
    </row>
    <row r="8" spans="1:41" ht="15" customHeight="1">
      <c r="A8" s="395" t="s">
        <v>234</v>
      </c>
      <c r="B8" s="396" t="s">
        <v>338</v>
      </c>
      <c r="C8" s="397" t="s">
        <v>339</v>
      </c>
      <c r="D8" s="398" t="s">
        <v>340</v>
      </c>
      <c r="E8" s="399" t="s">
        <v>341</v>
      </c>
      <c r="F8" s="400" t="s">
        <v>342</v>
      </c>
      <c r="G8" s="400"/>
      <c r="H8" s="400"/>
      <c r="I8" s="400"/>
      <c r="J8" s="400"/>
      <c r="K8" s="400"/>
      <c r="L8" s="400"/>
      <c r="M8" s="400"/>
      <c r="N8" s="400"/>
      <c r="O8" s="400"/>
      <c r="P8" s="400"/>
      <c r="Q8" s="400"/>
      <c r="R8" s="400"/>
      <c r="S8" s="400"/>
      <c r="T8" s="400"/>
      <c r="U8" s="400"/>
      <c r="V8" s="400"/>
      <c r="W8" s="400"/>
      <c r="X8" s="400"/>
      <c r="Y8" s="400"/>
      <c r="Z8" s="400"/>
      <c r="AA8" s="400"/>
      <c r="AB8" s="400"/>
      <c r="AC8" s="400"/>
      <c r="AD8" s="400"/>
      <c r="AE8" s="400"/>
      <c r="AF8" s="400"/>
      <c r="AG8" s="400"/>
      <c r="AH8" s="400"/>
      <c r="AI8" s="400"/>
      <c r="AJ8" s="400"/>
      <c r="AK8" s="498" t="s">
        <v>343</v>
      </c>
      <c r="AL8" s="402" t="s">
        <v>344</v>
      </c>
      <c r="AM8" s="403" t="s">
        <v>345</v>
      </c>
      <c r="AN8" s="403"/>
    </row>
    <row r="9" spans="1:41" ht="15" customHeight="1">
      <c r="A9" s="395"/>
      <c r="B9" s="404"/>
      <c r="C9" s="405"/>
      <c r="D9" s="398"/>
      <c r="E9" s="399"/>
      <c r="F9" s="398" t="s">
        <v>243</v>
      </c>
      <c r="G9" s="398"/>
      <c r="H9" s="398"/>
      <c r="I9" s="398"/>
      <c r="J9" s="398"/>
      <c r="K9" s="398"/>
      <c r="L9" s="398"/>
      <c r="M9" s="398" t="s">
        <v>244</v>
      </c>
      <c r="N9" s="398"/>
      <c r="O9" s="398"/>
      <c r="P9" s="398"/>
      <c r="Q9" s="398"/>
      <c r="R9" s="398"/>
      <c r="S9" s="398"/>
      <c r="T9" s="398" t="s">
        <v>245</v>
      </c>
      <c r="U9" s="398"/>
      <c r="V9" s="398"/>
      <c r="W9" s="398"/>
      <c r="X9" s="398"/>
      <c r="Y9" s="398"/>
      <c r="Z9" s="398"/>
      <c r="AA9" s="398" t="s">
        <v>246</v>
      </c>
      <c r="AB9" s="398"/>
      <c r="AC9" s="398"/>
      <c r="AD9" s="398"/>
      <c r="AE9" s="398"/>
      <c r="AF9" s="398"/>
      <c r="AG9" s="398"/>
      <c r="AH9" s="398" t="s">
        <v>247</v>
      </c>
      <c r="AI9" s="398"/>
      <c r="AJ9" s="398"/>
      <c r="AK9" s="498"/>
      <c r="AL9" s="402"/>
      <c r="AM9" s="403"/>
      <c r="AN9" s="403"/>
    </row>
    <row r="10" spans="1:41" ht="15" customHeight="1">
      <c r="A10" s="395"/>
      <c r="B10" s="406" t="s">
        <v>248</v>
      </c>
      <c r="C10" s="405"/>
      <c r="D10" s="398"/>
      <c r="E10" s="399"/>
      <c r="F10" s="407">
        <f>DATE($M$2,$S$2,1)</f>
        <v>46113</v>
      </c>
      <c r="G10" s="407">
        <f>DATE($M$2,$S$2,2)</f>
        <v>46114</v>
      </c>
      <c r="H10" s="407">
        <f>DATE($M$2,$S$2,3)</f>
        <v>46115</v>
      </c>
      <c r="I10" s="407">
        <f>DATE($M$2,$S$2,4)</f>
        <v>46116</v>
      </c>
      <c r="J10" s="407">
        <f>DATE($M$2,$S$2,5)</f>
        <v>46117</v>
      </c>
      <c r="K10" s="407">
        <f>DATE($M$2,$S$2,6)</f>
        <v>46118</v>
      </c>
      <c r="L10" s="407">
        <f>DATE($M$2,$S$2,7)</f>
        <v>46119</v>
      </c>
      <c r="M10" s="407">
        <f>DATE($M$2,$S$2,8)</f>
        <v>46120</v>
      </c>
      <c r="N10" s="407">
        <f>DATE($M$2,$S$2,9)</f>
        <v>46121</v>
      </c>
      <c r="O10" s="407">
        <f>DATE($M$2,$S$2,10)</f>
        <v>46122</v>
      </c>
      <c r="P10" s="407">
        <f>DATE($M$2,$S$2,11)</f>
        <v>46123</v>
      </c>
      <c r="Q10" s="407">
        <f>DATE($M$2,$S$2,12)</f>
        <v>46124</v>
      </c>
      <c r="R10" s="407">
        <f>DATE($M$2,$S$2,13)</f>
        <v>46125</v>
      </c>
      <c r="S10" s="407">
        <f>DATE($M$2,$S$2,14)</f>
        <v>46126</v>
      </c>
      <c r="T10" s="407">
        <f>DATE($M$2,$S$2,15)</f>
        <v>46127</v>
      </c>
      <c r="U10" s="407">
        <f>DATE($M$2,$S$2,16)</f>
        <v>46128</v>
      </c>
      <c r="V10" s="407">
        <f>DATE($M$2,$S$2,17)</f>
        <v>46129</v>
      </c>
      <c r="W10" s="407">
        <f>DATE($M$2,$S$2,18)</f>
        <v>46130</v>
      </c>
      <c r="X10" s="407">
        <f>DATE($M$2,$S$2,19)</f>
        <v>46131</v>
      </c>
      <c r="Y10" s="407">
        <f>DATE($M$2,$S$2,20)</f>
        <v>46132</v>
      </c>
      <c r="Z10" s="407">
        <f>DATE($M$2,$S$2,21)</f>
        <v>46133</v>
      </c>
      <c r="AA10" s="407">
        <f>DATE($M$2,$S$2,22)</f>
        <v>46134</v>
      </c>
      <c r="AB10" s="407">
        <f>DATE($M$2,$S$2,23)</f>
        <v>46135</v>
      </c>
      <c r="AC10" s="407">
        <f>DATE($M$2,$S$2,24)</f>
        <v>46136</v>
      </c>
      <c r="AD10" s="407">
        <f>DATE($M$2,$S$2,25)</f>
        <v>46137</v>
      </c>
      <c r="AE10" s="407">
        <f>DATE($M$2,$S$2,26)</f>
        <v>46138</v>
      </c>
      <c r="AF10" s="407">
        <f>DATE($M$2,$S$2,27)</f>
        <v>46139</v>
      </c>
      <c r="AG10" s="407">
        <f>DATE($M$2,$S$2,28)</f>
        <v>46140</v>
      </c>
      <c r="AH10" s="407">
        <f>IF(DAY(EOMONTH(F10,0))&lt;29,"",DATE($M$2,$S$2,29))</f>
        <v>46141</v>
      </c>
      <c r="AI10" s="407">
        <f>IF(DAY(EOMONTH(F10,0))&lt;30,"",DATE($M$2,$S$2,30))</f>
        <v>46142</v>
      </c>
      <c r="AJ10" s="407" t="str">
        <f>IF(DAY(EOMONTH(F10,0))&lt;31,"",DATE($M$2,$S$2,31))</f>
        <v/>
      </c>
      <c r="AK10" s="498"/>
      <c r="AL10" s="402"/>
      <c r="AM10" s="403"/>
      <c r="AN10" s="403"/>
    </row>
    <row r="11" spans="1:41" ht="15" customHeight="1">
      <c r="A11" s="395"/>
      <c r="B11" s="408"/>
      <c r="C11" s="409"/>
      <c r="D11" s="398"/>
      <c r="E11" s="399"/>
      <c r="F11" s="410">
        <f>DATE($M$2,$S$2,1)</f>
        <v>46113</v>
      </c>
      <c r="G11" s="410">
        <f>DATE($M$2,$S$2,2)</f>
        <v>46114</v>
      </c>
      <c r="H11" s="410">
        <f>DATE($M$2,$S$2,3)</f>
        <v>46115</v>
      </c>
      <c r="I11" s="410">
        <f>DATE($M$2,$S$2,4)</f>
        <v>46116</v>
      </c>
      <c r="J11" s="410">
        <f>DATE($M$2,$S$2,5)</f>
        <v>46117</v>
      </c>
      <c r="K11" s="410">
        <f>DATE($M$2,$S$2,6)</f>
        <v>46118</v>
      </c>
      <c r="L11" s="410">
        <f>DATE($M$2,$S$2,7)</f>
        <v>46119</v>
      </c>
      <c r="M11" s="410">
        <f>DATE($M$2,$S$2,8)</f>
        <v>46120</v>
      </c>
      <c r="N11" s="410">
        <f>DATE($M$2,$S$2,9)</f>
        <v>46121</v>
      </c>
      <c r="O11" s="410">
        <f>DATE($M$2,$S$2,10)</f>
        <v>46122</v>
      </c>
      <c r="P11" s="410">
        <f>DATE($M$2,$S$2,11)</f>
        <v>46123</v>
      </c>
      <c r="Q11" s="410">
        <f>DATE($M$2,$S$2,12)</f>
        <v>46124</v>
      </c>
      <c r="R11" s="410">
        <f>DATE($M$2,$S$2,13)</f>
        <v>46125</v>
      </c>
      <c r="S11" s="410">
        <f>DATE($M$2,$S$2,14)</f>
        <v>46126</v>
      </c>
      <c r="T11" s="410">
        <f>DATE($M$2,$S$2,15)</f>
        <v>46127</v>
      </c>
      <c r="U11" s="410">
        <f>DATE($M$2,$S$2,16)</f>
        <v>46128</v>
      </c>
      <c r="V11" s="410">
        <f>DATE($M$2,$S$2,17)</f>
        <v>46129</v>
      </c>
      <c r="W11" s="410">
        <f>DATE($M$2,$S$2,18)</f>
        <v>46130</v>
      </c>
      <c r="X11" s="410">
        <f>DATE($M$2,$S$2,19)</f>
        <v>46131</v>
      </c>
      <c r="Y11" s="410">
        <f>DATE($M$2,$S$2,20)</f>
        <v>46132</v>
      </c>
      <c r="Z11" s="410">
        <f>DATE($M$2,$S$2,21)</f>
        <v>46133</v>
      </c>
      <c r="AA11" s="410">
        <f>DATE($M$2,$S$2,22)</f>
        <v>46134</v>
      </c>
      <c r="AB11" s="410">
        <f>DATE($M$2,$S$2,23)</f>
        <v>46135</v>
      </c>
      <c r="AC11" s="410">
        <f>DATE($M$2,$S$2,24)</f>
        <v>46136</v>
      </c>
      <c r="AD11" s="410">
        <f>DATE($M$2,$S$2,25)</f>
        <v>46137</v>
      </c>
      <c r="AE11" s="410">
        <f>DATE($M$2,$S$2,26)</f>
        <v>46138</v>
      </c>
      <c r="AF11" s="410">
        <f>DATE($M$2,$S$2,27)</f>
        <v>46139</v>
      </c>
      <c r="AG11" s="410">
        <f>DATE($M$2,$S$2,28)</f>
        <v>46140</v>
      </c>
      <c r="AH11" s="410">
        <f>IF(DAY(EOMONTH(F11,0))&lt;29,"",DATE($M$2,$S$2,29))</f>
        <v>46141</v>
      </c>
      <c r="AI11" s="410">
        <f>IF(DAY(EOMONTH(F11,0))&lt;30,"",DATE($M$2,$S$2,30))</f>
        <v>46142</v>
      </c>
      <c r="AJ11" s="410" t="str">
        <f>IF(DAY(EOMONTH(F11,0))&lt;31,"",DATE($M$2,$S$2,31))</f>
        <v/>
      </c>
      <c r="AK11" s="498"/>
      <c r="AL11" s="402"/>
      <c r="AM11" s="403"/>
      <c r="AN11" s="403"/>
    </row>
    <row r="12" spans="1:41" ht="18" customHeight="1">
      <c r="A12" s="411">
        <v>1</v>
      </c>
      <c r="B12" s="412" t="s">
        <v>249</v>
      </c>
      <c r="C12" s="413" t="s">
        <v>250</v>
      </c>
      <c r="D12" s="414"/>
      <c r="E12" s="415" t="s">
        <v>250</v>
      </c>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+SUM(F12:AJ12)</f>
        <v>0</v>
      </c>
      <c r="AL12" s="419">
        <f t="shared" ref="AL12:AL32" si="0">IF($AK$3="４週",AK12/4,AK12/(DAY(EOMONTH($F$10,0))/7))</f>
        <v>0</v>
      </c>
      <c r="AM12" s="420"/>
      <c r="AN12" s="420"/>
    </row>
    <row r="13" spans="1:41" ht="18" customHeight="1">
      <c r="A13" s="411">
        <v>2</v>
      </c>
      <c r="B13" s="412" t="s">
        <v>251</v>
      </c>
      <c r="C13" s="413" t="s">
        <v>252</v>
      </c>
      <c r="D13" s="414"/>
      <c r="E13" s="415" t="s">
        <v>252</v>
      </c>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ref="AK13:AK32" si="1">+SUM(F13:AJ13)</f>
        <v>0</v>
      </c>
      <c r="AL13" s="419">
        <f t="shared" si="0"/>
        <v>0</v>
      </c>
      <c r="AM13" s="420"/>
      <c r="AN13" s="420"/>
    </row>
    <row r="14" spans="1:41" ht="18" customHeight="1">
      <c r="A14" s="411">
        <v>3</v>
      </c>
      <c r="B14" s="412" t="s">
        <v>347</v>
      </c>
      <c r="C14" s="413" t="s">
        <v>254</v>
      </c>
      <c r="D14" s="414"/>
      <c r="E14" s="415" t="s">
        <v>254</v>
      </c>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1"/>
        <v>0</v>
      </c>
      <c r="AL14" s="419">
        <f t="shared" si="0"/>
        <v>0</v>
      </c>
      <c r="AM14" s="420"/>
      <c r="AN14" s="420"/>
    </row>
    <row r="15" spans="1:41" ht="18" customHeight="1">
      <c r="A15" s="411">
        <v>4</v>
      </c>
      <c r="B15" s="412" t="s">
        <v>365</v>
      </c>
      <c r="C15" s="413" t="s">
        <v>256</v>
      </c>
      <c r="D15" s="414"/>
      <c r="E15" s="415" t="s">
        <v>256</v>
      </c>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1"/>
        <v>0</v>
      </c>
      <c r="AL15" s="419">
        <f t="shared" si="0"/>
        <v>0</v>
      </c>
      <c r="AM15" s="420"/>
      <c r="AN15" s="420"/>
    </row>
    <row r="16" spans="1:41" ht="18" customHeight="1">
      <c r="A16" s="411">
        <v>5</v>
      </c>
      <c r="B16" s="412"/>
      <c r="C16" s="413"/>
      <c r="D16" s="414"/>
      <c r="E16" s="415"/>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1"/>
        <v>0</v>
      </c>
      <c r="AL16" s="419">
        <f t="shared" si="0"/>
        <v>0</v>
      </c>
      <c r="AM16" s="420"/>
      <c r="AN16" s="420"/>
    </row>
    <row r="17" spans="1:43" ht="18" customHeight="1">
      <c r="A17" s="411">
        <v>6</v>
      </c>
      <c r="B17" s="412"/>
      <c r="C17" s="413"/>
      <c r="D17" s="414"/>
      <c r="E17" s="415"/>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1"/>
        <v>0</v>
      </c>
      <c r="AL17" s="419">
        <f t="shared" si="0"/>
        <v>0</v>
      </c>
      <c r="AM17" s="420"/>
      <c r="AN17" s="420"/>
    </row>
    <row r="18" spans="1:43" ht="18" customHeight="1">
      <c r="A18" s="411">
        <v>7</v>
      </c>
      <c r="B18" s="412"/>
      <c r="C18" s="413"/>
      <c r="D18" s="414"/>
      <c r="E18" s="415"/>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1"/>
        <v>0</v>
      </c>
      <c r="AL18" s="419">
        <f t="shared" si="0"/>
        <v>0</v>
      </c>
      <c r="AM18" s="420"/>
      <c r="AN18" s="420"/>
    </row>
    <row r="19" spans="1:43" ht="18" customHeight="1">
      <c r="A19" s="411">
        <v>8</v>
      </c>
      <c r="B19" s="412"/>
      <c r="C19" s="413"/>
      <c r="D19" s="414"/>
      <c r="E19" s="415"/>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1"/>
        <v>0</v>
      </c>
      <c r="AL19" s="419">
        <f t="shared" si="0"/>
        <v>0</v>
      </c>
      <c r="AM19" s="420"/>
      <c r="AN19" s="420"/>
    </row>
    <row r="20" spans="1:43" ht="18" customHeight="1">
      <c r="A20" s="411">
        <v>9</v>
      </c>
      <c r="B20" s="412"/>
      <c r="C20" s="413"/>
      <c r="D20" s="414"/>
      <c r="E20" s="415"/>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1"/>
        <v>0</v>
      </c>
      <c r="AL20" s="419">
        <f t="shared" si="0"/>
        <v>0</v>
      </c>
      <c r="AM20" s="420"/>
      <c r="AN20" s="420"/>
    </row>
    <row r="21" spans="1:43" ht="18" customHeight="1">
      <c r="A21" s="411">
        <v>10</v>
      </c>
      <c r="B21" s="412"/>
      <c r="C21" s="413"/>
      <c r="D21" s="414"/>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1"/>
        <v>0</v>
      </c>
      <c r="AL21" s="419">
        <f t="shared" si="0"/>
        <v>0</v>
      </c>
      <c r="AM21" s="420"/>
      <c r="AN21" s="420"/>
    </row>
    <row r="22" spans="1:43" ht="18" customHeight="1">
      <c r="A22" s="411">
        <v>11</v>
      </c>
      <c r="B22" s="412"/>
      <c r="C22" s="413"/>
      <c r="D22" s="414"/>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1"/>
        <v>0</v>
      </c>
      <c r="AL22" s="419">
        <f t="shared" si="0"/>
        <v>0</v>
      </c>
      <c r="AM22" s="420"/>
      <c r="AN22" s="420"/>
    </row>
    <row r="23" spans="1:43" ht="18" customHeight="1">
      <c r="A23" s="411">
        <v>12</v>
      </c>
      <c r="B23" s="412"/>
      <c r="C23" s="413"/>
      <c r="D23" s="414"/>
      <c r="E23" s="415"/>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1"/>
        <v>0</v>
      </c>
      <c r="AL23" s="419">
        <f t="shared" si="0"/>
        <v>0</v>
      </c>
      <c r="AM23" s="420"/>
      <c r="AN23" s="420"/>
    </row>
    <row r="24" spans="1:43" ht="18" customHeight="1">
      <c r="A24" s="411">
        <v>13</v>
      </c>
      <c r="B24" s="412"/>
      <c r="C24" s="413"/>
      <c r="D24" s="414"/>
      <c r="E24" s="415"/>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1"/>
        <v>0</v>
      </c>
      <c r="AL24" s="419">
        <f t="shared" si="0"/>
        <v>0</v>
      </c>
      <c r="AM24" s="420"/>
      <c r="AN24" s="420"/>
    </row>
    <row r="25" spans="1:43" ht="18" customHeight="1">
      <c r="A25" s="411">
        <v>14</v>
      </c>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1"/>
        <v>0</v>
      </c>
      <c r="AL25" s="419">
        <f t="shared" si="0"/>
        <v>0</v>
      </c>
      <c r="AM25" s="420"/>
      <c r="AN25" s="420"/>
    </row>
    <row r="26" spans="1:43" ht="18" customHeight="1">
      <c r="A26" s="411">
        <v>15</v>
      </c>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1"/>
        <v>0</v>
      </c>
      <c r="AL26" s="419">
        <f t="shared" si="0"/>
        <v>0</v>
      </c>
      <c r="AM26" s="420"/>
      <c r="AN26" s="420"/>
    </row>
    <row r="27" spans="1:43" ht="18" customHeight="1">
      <c r="A27" s="411">
        <v>16</v>
      </c>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1"/>
        <v>0</v>
      </c>
      <c r="AL27" s="419">
        <f t="shared" si="0"/>
        <v>0</v>
      </c>
      <c r="AM27" s="420"/>
      <c r="AN27" s="420"/>
    </row>
    <row r="28" spans="1:43" ht="18" customHeight="1">
      <c r="A28" s="411">
        <v>17</v>
      </c>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1"/>
        <v>0</v>
      </c>
      <c r="AL28" s="419">
        <f t="shared" si="0"/>
        <v>0</v>
      </c>
      <c r="AM28" s="420"/>
      <c r="AN28" s="420"/>
    </row>
    <row r="29" spans="1:43" ht="18" customHeight="1">
      <c r="A29" s="411">
        <v>18</v>
      </c>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1"/>
        <v>0</v>
      </c>
      <c r="AL29" s="419">
        <f t="shared" si="0"/>
        <v>0</v>
      </c>
      <c r="AM29" s="420"/>
      <c r="AN29" s="420"/>
    </row>
    <row r="30" spans="1:43" ht="18" customHeight="1">
      <c r="A30" s="411">
        <v>19</v>
      </c>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1"/>
        <v>0</v>
      </c>
      <c r="AL30" s="419">
        <f t="shared" si="0"/>
        <v>0</v>
      </c>
      <c r="AM30" s="420"/>
      <c r="AN30" s="420"/>
    </row>
    <row r="31" spans="1:43" ht="18" customHeight="1">
      <c r="A31" s="411">
        <v>20</v>
      </c>
      <c r="B31" s="412"/>
      <c r="C31" s="413"/>
      <c r="D31" s="414"/>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7"/>
      <c r="AI31" s="417"/>
      <c r="AJ31" s="417"/>
      <c r="AK31" s="418">
        <f t="shared" si="1"/>
        <v>0</v>
      </c>
      <c r="AL31" s="419">
        <f t="shared" si="0"/>
        <v>0</v>
      </c>
      <c r="AM31" s="420"/>
      <c r="AN31" s="420"/>
    </row>
    <row r="32" spans="1:43" ht="18" customHeight="1">
      <c r="A32" s="399" t="s">
        <v>257</v>
      </c>
      <c r="B32" s="421"/>
      <c r="C32" s="421"/>
      <c r="D32" s="421"/>
      <c r="E32" s="421"/>
      <c r="F32" s="422">
        <f>+SUM(F12:F31)</f>
        <v>0</v>
      </c>
      <c r="G32" s="422">
        <f t="shared" ref="G32:AJ32" si="2">+SUM(G12:G31)</f>
        <v>0</v>
      </c>
      <c r="H32" s="422">
        <f t="shared" si="2"/>
        <v>0</v>
      </c>
      <c r="I32" s="422">
        <f t="shared" si="2"/>
        <v>0</v>
      </c>
      <c r="J32" s="422">
        <f t="shared" si="2"/>
        <v>0</v>
      </c>
      <c r="K32" s="422">
        <f t="shared" si="2"/>
        <v>0</v>
      </c>
      <c r="L32" s="422">
        <f t="shared" si="2"/>
        <v>0</v>
      </c>
      <c r="M32" s="422">
        <f t="shared" si="2"/>
        <v>0</v>
      </c>
      <c r="N32" s="422">
        <f t="shared" si="2"/>
        <v>0</v>
      </c>
      <c r="O32" s="422">
        <f t="shared" si="2"/>
        <v>0</v>
      </c>
      <c r="P32" s="422">
        <f t="shared" si="2"/>
        <v>0</v>
      </c>
      <c r="Q32" s="422">
        <f t="shared" si="2"/>
        <v>0</v>
      </c>
      <c r="R32" s="422">
        <f t="shared" si="2"/>
        <v>0</v>
      </c>
      <c r="S32" s="422">
        <f t="shared" si="2"/>
        <v>0</v>
      </c>
      <c r="T32" s="422">
        <f t="shared" si="2"/>
        <v>0</v>
      </c>
      <c r="U32" s="422">
        <f t="shared" si="2"/>
        <v>0</v>
      </c>
      <c r="V32" s="422">
        <f t="shared" si="2"/>
        <v>0</v>
      </c>
      <c r="W32" s="422">
        <f t="shared" si="2"/>
        <v>0</v>
      </c>
      <c r="X32" s="422">
        <f t="shared" si="2"/>
        <v>0</v>
      </c>
      <c r="Y32" s="422">
        <f t="shared" si="2"/>
        <v>0</v>
      </c>
      <c r="Z32" s="422">
        <f t="shared" si="2"/>
        <v>0</v>
      </c>
      <c r="AA32" s="422">
        <f t="shared" si="2"/>
        <v>0</v>
      </c>
      <c r="AB32" s="422">
        <f t="shared" si="2"/>
        <v>0</v>
      </c>
      <c r="AC32" s="422">
        <f t="shared" si="2"/>
        <v>0</v>
      </c>
      <c r="AD32" s="422">
        <f t="shared" si="2"/>
        <v>0</v>
      </c>
      <c r="AE32" s="422">
        <f t="shared" si="2"/>
        <v>0</v>
      </c>
      <c r="AF32" s="422">
        <f t="shared" si="2"/>
        <v>0</v>
      </c>
      <c r="AG32" s="422">
        <f t="shared" si="2"/>
        <v>0</v>
      </c>
      <c r="AH32" s="417">
        <f t="shared" si="2"/>
        <v>0</v>
      </c>
      <c r="AI32" s="417">
        <f t="shared" si="2"/>
        <v>0</v>
      </c>
      <c r="AJ32" s="417">
        <f t="shared" si="2"/>
        <v>0</v>
      </c>
      <c r="AK32" s="418">
        <f t="shared" si="1"/>
        <v>0</v>
      </c>
      <c r="AL32" s="419">
        <f t="shared" si="0"/>
        <v>0</v>
      </c>
      <c r="AM32" s="395"/>
      <c r="AN32" s="395"/>
      <c r="AP32" s="431"/>
      <c r="AQ32" s="431"/>
    </row>
    <row r="33" spans="1:45" ht="18" customHeight="1">
      <c r="A33" s="421" t="s">
        <v>258</v>
      </c>
      <c r="B33" s="421"/>
      <c r="C33" s="421"/>
      <c r="D33" s="421"/>
      <c r="E33" s="423"/>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5"/>
      <c r="AI33" s="425"/>
      <c r="AJ33" s="425"/>
      <c r="AK33" s="422"/>
      <c r="AL33" s="426"/>
      <c r="AM33" s="395"/>
      <c r="AN33" s="395"/>
      <c r="AP33" s="431"/>
      <c r="AQ33" s="431"/>
    </row>
    <row r="34" spans="1:45" ht="15" customHeight="1">
      <c r="A34" s="394"/>
      <c r="B34" s="394"/>
      <c r="C34" s="394"/>
      <c r="D34" s="394"/>
      <c r="E34" s="394"/>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394"/>
      <c r="AL34" s="394"/>
      <c r="AM34" s="378"/>
      <c r="AP34" s="431"/>
      <c r="AQ34" s="431"/>
    </row>
    <row r="35" spans="1:45" ht="15" customHeight="1">
      <c r="A35" s="394"/>
      <c r="B35" s="394"/>
      <c r="C35" s="394"/>
      <c r="D35" s="394"/>
      <c r="E35" s="394"/>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94"/>
      <c r="AL35" s="394"/>
      <c r="AM35" s="378"/>
    </row>
    <row r="36" spans="1:45" ht="15" customHeight="1">
      <c r="A36" s="394"/>
      <c r="B36" s="394"/>
      <c r="C36" s="394"/>
      <c r="D36" s="394"/>
      <c r="E36" s="394"/>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394"/>
      <c r="AL36" s="394"/>
      <c r="AM36" s="378"/>
    </row>
    <row r="37" spans="1:45" ht="21" customHeight="1">
      <c r="A37" s="377" t="s">
        <v>259</v>
      </c>
      <c r="B37" s="394"/>
      <c r="C37" s="394"/>
      <c r="D37" s="394"/>
      <c r="E37" s="394"/>
      <c r="F37" s="394"/>
      <c r="G37" s="427"/>
      <c r="H37" s="427"/>
      <c r="I37" s="427"/>
      <c r="J37" s="427"/>
      <c r="K37" s="427"/>
      <c r="L37" s="427"/>
      <c r="M37" s="427"/>
      <c r="N37" s="427"/>
      <c r="O37" s="427"/>
      <c r="AM37" s="394"/>
      <c r="AN37" s="378"/>
    </row>
    <row r="38" spans="1:45" ht="25" customHeight="1">
      <c r="A38" s="398"/>
      <c r="B38" s="398"/>
      <c r="C38" s="398"/>
      <c r="D38" s="428">
        <v>4</v>
      </c>
      <c r="E38" s="428">
        <v>5</v>
      </c>
      <c r="F38" s="429">
        <v>6</v>
      </c>
      <c r="G38" s="429"/>
      <c r="H38" s="429"/>
      <c r="I38" s="429">
        <v>7</v>
      </c>
      <c r="J38" s="429"/>
      <c r="K38" s="429"/>
      <c r="L38" s="429">
        <v>8</v>
      </c>
      <c r="M38" s="429"/>
      <c r="N38" s="429"/>
      <c r="O38" s="429">
        <v>9</v>
      </c>
      <c r="P38" s="429"/>
      <c r="Q38" s="429"/>
      <c r="R38" s="429">
        <v>10</v>
      </c>
      <c r="S38" s="429"/>
      <c r="T38" s="429"/>
      <c r="U38" s="429">
        <v>11</v>
      </c>
      <c r="V38" s="429"/>
      <c r="W38" s="429"/>
      <c r="X38" s="429">
        <v>12</v>
      </c>
      <c r="Y38" s="429"/>
      <c r="Z38" s="429"/>
      <c r="AA38" s="429">
        <v>1</v>
      </c>
      <c r="AB38" s="429"/>
      <c r="AC38" s="429"/>
      <c r="AD38" s="429">
        <v>2</v>
      </c>
      <c r="AE38" s="429"/>
      <c r="AF38" s="429"/>
      <c r="AG38" s="429">
        <v>3</v>
      </c>
      <c r="AH38" s="429"/>
      <c r="AI38" s="429"/>
      <c r="AJ38" s="398" t="s">
        <v>260</v>
      </c>
      <c r="AK38" s="398"/>
      <c r="AL38" s="430" t="s">
        <v>261</v>
      </c>
      <c r="AM38" s="431"/>
      <c r="AN38" s="431"/>
      <c r="AO38" s="431"/>
    </row>
    <row r="39" spans="1:45" ht="18" customHeight="1">
      <c r="A39" s="432" t="s">
        <v>262</v>
      </c>
      <c r="B39" s="432"/>
      <c r="C39" s="432"/>
      <c r="D39" s="416">
        <v>400</v>
      </c>
      <c r="E39" s="416">
        <v>380</v>
      </c>
      <c r="F39" s="433">
        <v>400</v>
      </c>
      <c r="G39" s="433"/>
      <c r="H39" s="433"/>
      <c r="I39" s="433">
        <v>420</v>
      </c>
      <c r="J39" s="433"/>
      <c r="K39" s="433"/>
      <c r="L39" s="433">
        <v>420</v>
      </c>
      <c r="M39" s="433"/>
      <c r="N39" s="433"/>
      <c r="O39" s="433">
        <v>380</v>
      </c>
      <c r="P39" s="433"/>
      <c r="Q39" s="433"/>
      <c r="R39" s="433">
        <v>400</v>
      </c>
      <c r="S39" s="433"/>
      <c r="T39" s="433"/>
      <c r="U39" s="433">
        <v>400</v>
      </c>
      <c r="V39" s="433"/>
      <c r="W39" s="433"/>
      <c r="X39" s="433">
        <v>380</v>
      </c>
      <c r="Y39" s="433"/>
      <c r="Z39" s="433"/>
      <c r="AA39" s="433">
        <v>380</v>
      </c>
      <c r="AB39" s="433"/>
      <c r="AC39" s="433"/>
      <c r="AD39" s="433">
        <v>380</v>
      </c>
      <c r="AE39" s="433"/>
      <c r="AF39" s="433"/>
      <c r="AG39" s="433">
        <v>400</v>
      </c>
      <c r="AH39" s="433"/>
      <c r="AI39" s="433"/>
      <c r="AJ39" s="434">
        <f>SUM(D39:AI39)</f>
        <v>4740</v>
      </c>
      <c r="AK39" s="434"/>
      <c r="AL39" s="435">
        <f>ROUNDUP(AJ39/AJ40,1)</f>
        <v>20</v>
      </c>
      <c r="AM39" s="431"/>
      <c r="AN39" s="431"/>
      <c r="AO39" s="431"/>
    </row>
    <row r="40" spans="1:45" ht="18" customHeight="1">
      <c r="A40" s="432" t="s">
        <v>263</v>
      </c>
      <c r="B40" s="432"/>
      <c r="C40" s="432"/>
      <c r="D40" s="416">
        <v>20</v>
      </c>
      <c r="E40" s="416">
        <v>19</v>
      </c>
      <c r="F40" s="433">
        <v>20</v>
      </c>
      <c r="G40" s="433"/>
      <c r="H40" s="433"/>
      <c r="I40" s="433">
        <v>21</v>
      </c>
      <c r="J40" s="433"/>
      <c r="K40" s="433"/>
      <c r="L40" s="433">
        <v>21</v>
      </c>
      <c r="M40" s="433"/>
      <c r="N40" s="433"/>
      <c r="O40" s="433">
        <v>19</v>
      </c>
      <c r="P40" s="433"/>
      <c r="Q40" s="433"/>
      <c r="R40" s="433">
        <v>20</v>
      </c>
      <c r="S40" s="433"/>
      <c r="T40" s="433"/>
      <c r="U40" s="433">
        <v>20</v>
      </c>
      <c r="V40" s="433"/>
      <c r="W40" s="433"/>
      <c r="X40" s="433">
        <v>19</v>
      </c>
      <c r="Y40" s="433"/>
      <c r="Z40" s="433"/>
      <c r="AA40" s="433">
        <v>19</v>
      </c>
      <c r="AB40" s="433"/>
      <c r="AC40" s="433"/>
      <c r="AD40" s="433">
        <v>19</v>
      </c>
      <c r="AE40" s="433"/>
      <c r="AF40" s="433"/>
      <c r="AG40" s="433">
        <v>20</v>
      </c>
      <c r="AH40" s="433"/>
      <c r="AI40" s="433"/>
      <c r="AJ40" s="434">
        <f>+SUM(D40:AI40)</f>
        <v>237</v>
      </c>
      <c r="AK40" s="434"/>
      <c r="AL40" s="436"/>
      <c r="AM40" s="431"/>
      <c r="AN40" s="431"/>
      <c r="AO40" s="431"/>
    </row>
    <row r="41" spans="1:45" ht="5.15" customHeight="1">
      <c r="A41" s="437"/>
      <c r="B41" s="437"/>
      <c r="C41" s="437"/>
      <c r="D41" s="431"/>
      <c r="E41" s="431"/>
      <c r="F41" s="431"/>
      <c r="G41" s="431"/>
      <c r="H41" s="431"/>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38"/>
      <c r="AK41" s="427"/>
      <c r="AL41" s="394"/>
      <c r="AM41" s="394"/>
      <c r="AN41" s="378"/>
    </row>
    <row r="42" spans="1:45" ht="18" customHeight="1">
      <c r="A42" s="377" t="s">
        <v>264</v>
      </c>
      <c r="B42" s="427"/>
      <c r="D42" s="427"/>
      <c r="E42" s="427"/>
      <c r="F42" s="427"/>
      <c r="G42" s="427"/>
      <c r="H42" s="427"/>
      <c r="I42" s="431"/>
      <c r="J42" s="431"/>
      <c r="K42" s="431"/>
      <c r="L42" s="431"/>
      <c r="M42" s="431"/>
      <c r="N42" s="431"/>
      <c r="O42" s="427"/>
      <c r="P42" s="427"/>
      <c r="Q42" s="427"/>
      <c r="R42" s="427"/>
      <c r="S42" s="427"/>
      <c r="T42" s="427"/>
      <c r="U42" s="427"/>
      <c r="V42" s="427"/>
      <c r="W42" s="394"/>
      <c r="X42" s="427"/>
      <c r="Y42" s="427"/>
      <c r="Z42" s="427"/>
      <c r="AA42" s="427"/>
      <c r="AB42" s="427"/>
      <c r="AC42" s="427"/>
      <c r="AD42" s="427"/>
      <c r="AE42" s="427"/>
      <c r="AF42" s="427"/>
      <c r="AG42" s="427"/>
      <c r="AH42" s="427"/>
      <c r="AI42" s="427"/>
      <c r="AJ42" s="438"/>
      <c r="AK42" s="427"/>
      <c r="AL42" s="394"/>
      <c r="AM42" s="394"/>
      <c r="AN42" s="378"/>
    </row>
    <row r="43" spans="1:45" ht="25" customHeight="1">
      <c r="A43" s="398" t="s">
        <v>265</v>
      </c>
      <c r="B43" s="398"/>
      <c r="C43" s="398" t="s">
        <v>251</v>
      </c>
      <c r="D43" s="398"/>
      <c r="E43" s="402" t="s">
        <v>348</v>
      </c>
      <c r="F43" s="402"/>
      <c r="G43" s="402"/>
      <c r="H43" s="402"/>
      <c r="I43" s="479"/>
      <c r="J43" s="479"/>
      <c r="K43" s="479"/>
      <c r="L43" s="479"/>
      <c r="M43" s="479"/>
      <c r="N43" s="479"/>
      <c r="O43" s="431"/>
      <c r="P43" s="431"/>
      <c r="Q43" s="431"/>
      <c r="R43" s="431"/>
      <c r="S43" s="431"/>
      <c r="T43" s="431"/>
      <c r="U43" s="431"/>
      <c r="W43" s="394"/>
      <c r="X43" s="427"/>
      <c r="Y43" s="427"/>
      <c r="Z43" s="427"/>
      <c r="AA43" s="427"/>
      <c r="AB43" s="427"/>
      <c r="AC43" s="427"/>
      <c r="AD43" s="427"/>
      <c r="AE43" s="427"/>
      <c r="AF43" s="427"/>
      <c r="AG43" s="427"/>
      <c r="AH43" s="427"/>
      <c r="AI43" s="427"/>
      <c r="AJ43" s="438"/>
      <c r="AK43" s="427"/>
      <c r="AL43" s="394"/>
      <c r="AM43" s="394"/>
      <c r="AN43" s="378"/>
    </row>
    <row r="44" spans="1:45" ht="18" customHeight="1">
      <c r="A44" s="402" t="s">
        <v>267</v>
      </c>
      <c r="B44" s="402"/>
      <c r="C44" s="439">
        <f>ROUNDDOWN(IF(AL39&lt;=60,1,1+ROUNDUP((AL39-60)/40,0)),1)</f>
        <v>1</v>
      </c>
      <c r="D44" s="439"/>
      <c r="E44" s="439">
        <f>ROUNDDOWN(AL39/10,1)</f>
        <v>2</v>
      </c>
      <c r="F44" s="439"/>
      <c r="G44" s="439"/>
      <c r="H44" s="439"/>
      <c r="I44" s="499"/>
      <c r="J44" s="499"/>
      <c r="K44" s="499"/>
      <c r="L44" s="499"/>
      <c r="M44" s="499"/>
      <c r="N44" s="499"/>
      <c r="O44" s="431"/>
      <c r="P44" s="431"/>
      <c r="Q44" s="431"/>
      <c r="R44" s="431"/>
      <c r="S44" s="431"/>
      <c r="T44" s="431"/>
      <c r="U44" s="431"/>
      <c r="W44" s="394"/>
      <c r="X44" s="427"/>
      <c r="Y44" s="427"/>
      <c r="Z44" s="427"/>
      <c r="AA44" s="427"/>
      <c r="AB44" s="427"/>
      <c r="AC44" s="427"/>
      <c r="AD44" s="427"/>
      <c r="AE44" s="427"/>
      <c r="AF44" s="427"/>
      <c r="AG44" s="427"/>
      <c r="AH44" s="427"/>
      <c r="AI44" s="427"/>
      <c r="AJ44" s="438"/>
      <c r="AK44" s="427"/>
      <c r="AL44" s="394"/>
      <c r="AM44" s="394"/>
      <c r="AN44" s="378"/>
    </row>
    <row r="45" spans="1:45" ht="5.15" customHeight="1">
      <c r="A45" s="437"/>
      <c r="B45" s="437"/>
      <c r="C45" s="437"/>
      <c r="D45" s="437"/>
      <c r="E45" s="437"/>
      <c r="F45" s="437"/>
      <c r="G45" s="437"/>
      <c r="H45" s="437"/>
      <c r="I45" s="437"/>
      <c r="J45" s="427"/>
      <c r="K45" s="427"/>
      <c r="L45" s="427"/>
      <c r="M45" s="438"/>
      <c r="N45" s="427"/>
      <c r="O45" s="427"/>
      <c r="P45" s="427"/>
      <c r="Q45" s="431"/>
      <c r="W45" s="394"/>
      <c r="X45" s="427"/>
      <c r="Y45" s="427"/>
      <c r="Z45" s="427"/>
      <c r="AA45" s="427"/>
      <c r="AB45" s="427"/>
      <c r="AC45" s="427"/>
      <c r="AD45" s="427"/>
      <c r="AE45" s="427"/>
      <c r="AF45" s="427"/>
      <c r="AG45" s="427"/>
      <c r="AH45" s="427"/>
      <c r="AI45" s="427"/>
      <c r="AJ45" s="438"/>
      <c r="AK45" s="427"/>
      <c r="AL45" s="394"/>
      <c r="AM45" s="394"/>
      <c r="AN45" s="378"/>
    </row>
    <row r="46" spans="1:45" ht="21" customHeight="1">
      <c r="A46" s="377" t="s">
        <v>268</v>
      </c>
      <c r="B46" s="382"/>
      <c r="C46" s="383"/>
      <c r="D46" s="383"/>
      <c r="E46" s="383"/>
      <c r="F46" s="383"/>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83"/>
      <c r="AM46" s="383"/>
      <c r="AN46" s="378"/>
    </row>
    <row r="47" spans="1:45" ht="25" customHeight="1">
      <c r="A47" s="378"/>
      <c r="B47" s="394"/>
      <c r="C47" s="440" t="s">
        <v>331</v>
      </c>
      <c r="D47" s="441"/>
      <c r="E47" s="442" t="s">
        <v>350</v>
      </c>
      <c r="F47" s="442"/>
      <c r="G47" s="442"/>
      <c r="H47" s="442"/>
      <c r="I47" s="440" t="s">
        <v>351</v>
      </c>
      <c r="J47" s="441"/>
      <c r="K47" s="441"/>
      <c r="L47" s="441"/>
      <c r="M47" s="441"/>
      <c r="N47" s="443"/>
      <c r="O47" s="440" t="s">
        <v>352</v>
      </c>
      <c r="P47" s="441"/>
      <c r="Q47" s="441"/>
      <c r="R47" s="441"/>
      <c r="S47" s="441"/>
      <c r="T47" s="443"/>
      <c r="U47" s="440" t="s">
        <v>333</v>
      </c>
      <c r="V47" s="441"/>
      <c r="W47" s="441"/>
      <c r="X47" s="441"/>
      <c r="Y47" s="441"/>
      <c r="Z47" s="443"/>
      <c r="AA47" s="440" t="s">
        <v>333</v>
      </c>
      <c r="AB47" s="441"/>
      <c r="AC47" s="441"/>
      <c r="AD47" s="441"/>
      <c r="AE47" s="441"/>
      <c r="AF47" s="443"/>
      <c r="AG47" s="442" t="s">
        <v>333</v>
      </c>
      <c r="AH47" s="442"/>
      <c r="AI47" s="442"/>
      <c r="AJ47" s="442"/>
      <c r="AK47" s="442"/>
      <c r="AL47" s="442" t="s">
        <v>333</v>
      </c>
      <c r="AM47" s="442"/>
      <c r="AN47" s="378"/>
    </row>
    <row r="48" spans="1:45" ht="18" customHeight="1">
      <c r="A48" s="378"/>
      <c r="B48" s="394"/>
      <c r="C48" s="444" t="s">
        <v>270</v>
      </c>
      <c r="D48" s="444" t="s">
        <v>272</v>
      </c>
      <c r="E48" s="445" t="s">
        <v>270</v>
      </c>
      <c r="F48" s="446" t="s">
        <v>272</v>
      </c>
      <c r="G48" s="446"/>
      <c r="H48" s="446"/>
      <c r="I48" s="447" t="s">
        <v>270</v>
      </c>
      <c r="J48" s="448"/>
      <c r="K48" s="449"/>
      <c r="L48" s="447" t="s">
        <v>272</v>
      </c>
      <c r="M48" s="448"/>
      <c r="N48" s="449"/>
      <c r="O48" s="447" t="s">
        <v>270</v>
      </c>
      <c r="P48" s="448"/>
      <c r="Q48" s="449"/>
      <c r="R48" s="447" t="s">
        <v>272</v>
      </c>
      <c r="S48" s="448"/>
      <c r="T48" s="449"/>
      <c r="U48" s="447" t="s">
        <v>270</v>
      </c>
      <c r="V48" s="448"/>
      <c r="W48" s="449"/>
      <c r="X48" s="447" t="s">
        <v>272</v>
      </c>
      <c r="Y48" s="448"/>
      <c r="Z48" s="449"/>
      <c r="AA48" s="447" t="s">
        <v>270</v>
      </c>
      <c r="AB48" s="448"/>
      <c r="AC48" s="449"/>
      <c r="AD48" s="447" t="s">
        <v>272</v>
      </c>
      <c r="AE48" s="448"/>
      <c r="AF48" s="449"/>
      <c r="AG48" s="447" t="s">
        <v>270</v>
      </c>
      <c r="AH48" s="448"/>
      <c r="AI48" s="449"/>
      <c r="AJ48" s="447" t="s">
        <v>272</v>
      </c>
      <c r="AK48" s="449"/>
      <c r="AL48" s="445" t="s">
        <v>269</v>
      </c>
      <c r="AM48" s="445" t="s">
        <v>271</v>
      </c>
      <c r="AN48" s="378"/>
      <c r="AP48" s="427"/>
      <c r="AQ48" s="427"/>
      <c r="AR48" s="427"/>
      <c r="AS48" s="427"/>
    </row>
    <row r="49" spans="1:45" ht="18" customHeight="1">
      <c r="A49" s="378"/>
      <c r="B49" s="450" t="s">
        <v>273</v>
      </c>
      <c r="C49" s="445">
        <f>COUNTIFS($B$12:$B$31,C$47,$C$12:$C$31,"A",$E$12:$E$31,"*")</f>
        <v>1</v>
      </c>
      <c r="D49" s="445">
        <f>COUNTIFS($B$12:$B$31,C$47,$C$12:$C$31,"B",$E$12:$E$31,"*")</f>
        <v>0</v>
      </c>
      <c r="E49" s="445">
        <f>COUNTIFS($B$12:$B$31,E$47,$C$12:$C$31,"A",$E$12:$E$31,"*")</f>
        <v>0</v>
      </c>
      <c r="F49" s="447">
        <f>COUNTIFS($B$12:$B$31,E$47,$C$12:$C$31,"B",$E$12:$E$31,"*")</f>
        <v>1</v>
      </c>
      <c r="G49" s="448"/>
      <c r="H49" s="449"/>
      <c r="I49" s="447">
        <f>COUNTIFS($B$12:$B$31,I$47,$C$12:$C$31,"A",$E$12:$E$31,"*")</f>
        <v>0</v>
      </c>
      <c r="J49" s="448"/>
      <c r="K49" s="449"/>
      <c r="L49" s="447">
        <f>COUNTIFS($B$12:$B$31,I$47,$C$12:$C$31,"B",$E$12:$E$31,"*")</f>
        <v>0</v>
      </c>
      <c r="M49" s="448"/>
      <c r="N49" s="449"/>
      <c r="O49" s="447">
        <f>COUNTIFS($B$12:$B$31,O$47,$C$12:$C$31,"A",$E$12:$E$31,"*")</f>
        <v>0</v>
      </c>
      <c r="P49" s="448"/>
      <c r="Q49" s="449"/>
      <c r="R49" s="447">
        <f>COUNTIFS($B$12:$B$31,O$47,$C$12:$C$31,"B",$E$12:$E$31,"*")</f>
        <v>0</v>
      </c>
      <c r="S49" s="448"/>
      <c r="T49" s="449"/>
      <c r="U49" s="447">
        <f>COUNTIFS($B$12:$B$31,U$47,$C$12:$C$31,"A",$E$12:$E$31,"*")</f>
        <v>0</v>
      </c>
      <c r="V49" s="448"/>
      <c r="W49" s="449"/>
      <c r="X49" s="447">
        <f>COUNTIFS($B$12:$B$31,U$47,$C$12:$C$31,"B",$E$12:$E$31,"*")</f>
        <v>0</v>
      </c>
      <c r="Y49" s="448"/>
      <c r="Z49" s="449"/>
      <c r="AA49" s="447">
        <f>COUNTIFS($B$12:$B$31,AA$47,$C$12:$C$31,"A",$E$12:$E$31,"*")</f>
        <v>0</v>
      </c>
      <c r="AB49" s="448"/>
      <c r="AC49" s="449"/>
      <c r="AD49" s="447">
        <f>COUNTIFS($B$12:$B$31,AA$47,$C$12:$C$31,"B",$E$12:$E$31,"*")</f>
        <v>0</v>
      </c>
      <c r="AE49" s="448"/>
      <c r="AF49" s="449"/>
      <c r="AG49" s="447">
        <f>COUNTIFS($B$12:$B$31,AG$47,$C$12:$C$31,"A",$E$12:$E$31,"*")</f>
        <v>0</v>
      </c>
      <c r="AH49" s="448"/>
      <c r="AI49" s="449"/>
      <c r="AJ49" s="447">
        <f>COUNTIFS($B$12:$B$31,AG$47,$C$12:$C$31,"B",$E$12:$E$31,"*")</f>
        <v>0</v>
      </c>
      <c r="AK49" s="449"/>
      <c r="AL49" s="445">
        <f>COUNTIFS($B$12:$B$31,AL$47,$C$12:$C$31,"A",$E$12:$E$31,"*")</f>
        <v>0</v>
      </c>
      <c r="AM49" s="445">
        <f>COUNTIFS($B$12:$B$31,AL$47,$C$12:$C$31,"B",$E$12:$E$31,"*")</f>
        <v>0</v>
      </c>
      <c r="AN49" s="378"/>
      <c r="AP49" s="427"/>
      <c r="AQ49" s="427"/>
      <c r="AR49" s="427"/>
      <c r="AS49" s="427"/>
    </row>
    <row r="50" spans="1:45" ht="18" customHeight="1">
      <c r="A50" s="378"/>
      <c r="B50" s="430" t="s">
        <v>274</v>
      </c>
      <c r="C50" s="445">
        <f>COUNTIFS($B$12:$B$31,C$47,$C$12:$C$31,"C",$E$12:$E$31,"*")</f>
        <v>0</v>
      </c>
      <c r="D50" s="445">
        <f>COUNTIFS($B$12:$B$31,C$47,$C$12:$C$31,"D",$E$12:$E$31,"*")</f>
        <v>0</v>
      </c>
      <c r="E50" s="445">
        <f>COUNTIFS($B$12:$B$31,E$47,$C$12:$C$31,"C",$E$12:$E$31,"*")</f>
        <v>0</v>
      </c>
      <c r="F50" s="447">
        <f>COUNTIFS($B$12:$B$31,E$47,$C$12:$C$31,"D",$E$12:$E$31,"*")</f>
        <v>0</v>
      </c>
      <c r="G50" s="448"/>
      <c r="H50" s="449"/>
      <c r="I50" s="447">
        <f>COUNTIFS($B$12:$B$31,I$47,$C$12:$C$31,"C",$E$12:$E$31,"*")</f>
        <v>1</v>
      </c>
      <c r="J50" s="448"/>
      <c r="K50" s="449"/>
      <c r="L50" s="447">
        <f>COUNTIFS($B$12:$B$31,I$47,$C$12:$C$31,"D",$E$12:$E$31,"*")</f>
        <v>0</v>
      </c>
      <c r="M50" s="448"/>
      <c r="N50" s="449"/>
      <c r="O50" s="447">
        <f>COUNTIFS($B$12:$B$31,O$47,$C$12:$C$31,"C",$E$12:$E$31,"*")</f>
        <v>0</v>
      </c>
      <c r="P50" s="448"/>
      <c r="Q50" s="449"/>
      <c r="R50" s="447">
        <f>COUNTIFS($B$12:$B$31,O$47,$C$12:$C$31,"D",$E$12:$E$31,"*")</f>
        <v>1</v>
      </c>
      <c r="S50" s="448"/>
      <c r="T50" s="449"/>
      <c r="U50" s="447">
        <f>COUNTIFS($B$12:$B$31,U$47,$C$12:$C$31,"C",$E$12:$E$31,"*")</f>
        <v>0</v>
      </c>
      <c r="V50" s="448"/>
      <c r="W50" s="449"/>
      <c r="X50" s="447">
        <f>COUNTIFS($B$12:$B$31,U$47,$C$12:$C$31,"D",$E$12:$E$31,"*")</f>
        <v>0</v>
      </c>
      <c r="Y50" s="448"/>
      <c r="Z50" s="449"/>
      <c r="AA50" s="447">
        <f>COUNTIFS($B$12:$B$31,AA$47,$C$12:$C$31,"C",$E$12:$E$31,"*")</f>
        <v>0</v>
      </c>
      <c r="AB50" s="448"/>
      <c r="AC50" s="449"/>
      <c r="AD50" s="447">
        <f>COUNTIFS($B$12:$B$31,AA$47,$C$12:$C$31,"D",$E$12:$E$31,"*")</f>
        <v>0</v>
      </c>
      <c r="AE50" s="448"/>
      <c r="AF50" s="449"/>
      <c r="AG50" s="447">
        <f>COUNTIFS($B$12:$B$31,AG$47,$C$12:$C$31,"C",$E$12:$E$31,"*")</f>
        <v>0</v>
      </c>
      <c r="AH50" s="448"/>
      <c r="AI50" s="449"/>
      <c r="AJ50" s="447">
        <f>COUNTIFS($B$12:$B$31,AG$47,$C$12:$C$31,"D",$E$12:$E$31,"*")</f>
        <v>0</v>
      </c>
      <c r="AK50" s="449"/>
      <c r="AL50" s="445">
        <f>COUNTIFS($B$12:$B$31,AL$47,$C$12:$C$31,"C",$E$12:$E$31,"*")</f>
        <v>0</v>
      </c>
      <c r="AM50" s="445">
        <f>COUNTIFS($B$12:$B$31,AL$47,$C$12:$C$31,"D",$E$12:$E$31,"*")</f>
        <v>0</v>
      </c>
      <c r="AN50" s="378"/>
      <c r="AP50" s="427"/>
      <c r="AQ50" s="427"/>
      <c r="AR50" s="427"/>
      <c r="AS50" s="427"/>
    </row>
    <row r="51" spans="1:45" ht="25" customHeight="1">
      <c r="A51" s="378"/>
      <c r="B51" s="430" t="s">
        <v>275</v>
      </c>
      <c r="C51" s="440">
        <f>IF($AK$3="４週",SUMIFS($AK$12:$AK$31,$B$12:$B$31,C47)/4/$AH$6,IF($AK$3="歴月",SUMIFS($AK$12:$AK$31,$B$12:$B$31,C47)/$AL$6,"記載する期間を選択してください"))</f>
        <v>0</v>
      </c>
      <c r="D51" s="443"/>
      <c r="E51" s="440">
        <f>IF($AK$3="４週",SUMIFS($AK$12:$AK$31,$B$12:$B$31,E47)/4/$AH$6,IF($AK$3="歴月",SUMIFS($AK$12:$AK$31,$B$12:$B$31,E47)/$AL$6,"記載する期間を選択してください"))</f>
        <v>0</v>
      </c>
      <c r="F51" s="441"/>
      <c r="G51" s="441"/>
      <c r="H51" s="443"/>
      <c r="I51" s="440">
        <f>IF($AK$3="４週",SUMIFS($AK$12:$AK$31,$B$12:$B$31,I47)/4/$AH$6,IF($AK$3="歴月",SUMIFS($AK$12:$AK$31,$B$12:$B$31,I47)/$AL$6,"記載する期間を選択してください"))</f>
        <v>0</v>
      </c>
      <c r="J51" s="441"/>
      <c r="K51" s="441"/>
      <c r="L51" s="441"/>
      <c r="M51" s="441"/>
      <c r="N51" s="443"/>
      <c r="O51" s="440">
        <f>IF($AK$3="４週",SUMIFS($AK$12:$AK$31,$B$12:$B$31,O47)/4/$AH$6,IF($AK$3="歴月",SUMIFS($AK$12:$AK$31,$B$12:$B$31,O47)/$AL$6,"記載する期間を選択してください"))</f>
        <v>0</v>
      </c>
      <c r="P51" s="441"/>
      <c r="Q51" s="441"/>
      <c r="R51" s="441"/>
      <c r="S51" s="441"/>
      <c r="T51" s="443"/>
      <c r="U51" s="440">
        <f>IF($AK$3="４週",SUMIFS($AK$12:$AK$31,$B$12:$B$31,U47)/4/$AH$6,IF($AK$3="歴月",SUMIFS($AK$12:$AK$31,$B$12:$B$31,U47)/$AL$6,"記載する期間を選択してください"))</f>
        <v>0</v>
      </c>
      <c r="V51" s="441"/>
      <c r="W51" s="441"/>
      <c r="X51" s="441"/>
      <c r="Y51" s="441"/>
      <c r="Z51" s="443"/>
      <c r="AA51" s="440">
        <f>IF($AK$3="４週",SUMIFS($AK$12:$AK$31,$B$12:$B$31,AA47)/4/$AH$6,IF($AK$3="歴月",SUMIFS($AK$12:$AK$31,$B$12:$B$31,AA47)/$AL$6,"記載する期間を選択してください"))</f>
        <v>0</v>
      </c>
      <c r="AB51" s="441"/>
      <c r="AC51" s="441"/>
      <c r="AD51" s="441"/>
      <c r="AE51" s="441"/>
      <c r="AF51" s="443"/>
      <c r="AG51" s="440">
        <f>IF($AK$3="４週",SUMIFS($AK$12:$AK$31,$B$12:$B$31,AG47)/4/$AH$6,IF($AK$3="歴月",SUMIFS($AK$12:$AK$31,$B$12:$B$31,AG47)/$AL$6,"記載する期間を選択してください"))</f>
        <v>0</v>
      </c>
      <c r="AH51" s="441"/>
      <c r="AI51" s="441"/>
      <c r="AJ51" s="441"/>
      <c r="AK51" s="443"/>
      <c r="AL51" s="440">
        <f>IF($AK$3="４週",SUMIFS($AK$12:$AK$31,$B$12:$B$31,AL47)/4/$AH$6,IF($AK$3="歴月",SUMIFS($AK$12:$AK$31,$B$12:$B$31,AL47)/$AL$6,"記載する期間を選択してください"))</f>
        <v>0</v>
      </c>
      <c r="AM51" s="443"/>
      <c r="AN51" s="378"/>
      <c r="AP51" s="427"/>
      <c r="AQ51" s="427"/>
      <c r="AR51" s="427"/>
      <c r="AS51" s="427"/>
    </row>
    <row r="52" spans="1:45" ht="5.15" customHeight="1">
      <c r="A52" s="378"/>
      <c r="B52" s="382"/>
      <c r="C52" s="454">
        <v>2</v>
      </c>
      <c r="D52" s="454"/>
      <c r="E52" s="454">
        <v>3</v>
      </c>
      <c r="F52" s="454"/>
      <c r="G52" s="454"/>
      <c r="H52" s="454"/>
      <c r="I52" s="454">
        <v>4</v>
      </c>
      <c r="J52" s="454"/>
      <c r="K52" s="454"/>
      <c r="L52" s="454"/>
      <c r="M52" s="454"/>
      <c r="N52" s="454"/>
      <c r="O52" s="454">
        <v>5</v>
      </c>
      <c r="P52" s="454"/>
      <c r="Q52" s="454"/>
      <c r="R52" s="454"/>
      <c r="S52" s="454"/>
      <c r="T52" s="454"/>
      <c r="U52" s="454">
        <v>6</v>
      </c>
      <c r="V52" s="454"/>
      <c r="W52" s="454"/>
      <c r="X52" s="454"/>
      <c r="Y52" s="454"/>
      <c r="Z52" s="454"/>
      <c r="AA52" s="454">
        <v>7</v>
      </c>
      <c r="AB52" s="454"/>
      <c r="AC52" s="454"/>
      <c r="AD52" s="454"/>
      <c r="AE52" s="454"/>
      <c r="AF52" s="454"/>
      <c r="AG52" s="454">
        <v>8</v>
      </c>
      <c r="AH52" s="454"/>
      <c r="AI52" s="454"/>
      <c r="AJ52" s="454"/>
      <c r="AK52" s="454"/>
      <c r="AL52" s="454">
        <v>9</v>
      </c>
      <c r="AM52" s="455"/>
      <c r="AN52" s="378"/>
      <c r="AP52" s="427"/>
      <c r="AQ52" s="427"/>
      <c r="AR52" s="427"/>
      <c r="AS52" s="427"/>
    </row>
    <row r="53" spans="1:45" ht="15" customHeight="1">
      <c r="A53" s="427" t="s">
        <v>276</v>
      </c>
      <c r="B53" s="456"/>
      <c r="C53" s="457"/>
      <c r="D53" s="457"/>
      <c r="E53" s="457"/>
      <c r="F53" s="458"/>
      <c r="G53" s="457"/>
      <c r="H53" s="454"/>
      <c r="I53" s="454"/>
      <c r="J53" s="454"/>
      <c r="K53" s="454"/>
      <c r="L53" s="454"/>
      <c r="M53" s="454"/>
      <c r="N53" s="454"/>
      <c r="O53" s="454"/>
      <c r="P53" s="454"/>
      <c r="Q53" s="454"/>
      <c r="R53" s="454">
        <v>6</v>
      </c>
      <c r="S53" s="454"/>
      <c r="T53" s="454"/>
      <c r="U53" s="454"/>
      <c r="V53" s="454"/>
      <c r="W53" s="454"/>
      <c r="X53" s="454">
        <v>7</v>
      </c>
      <c r="Y53" s="454"/>
      <c r="Z53" s="454"/>
      <c r="AA53" s="454"/>
      <c r="AB53" s="454"/>
      <c r="AC53" s="454"/>
      <c r="AD53" s="454">
        <v>8</v>
      </c>
      <c r="AE53" s="454"/>
      <c r="AF53" s="454"/>
      <c r="AG53" s="459"/>
      <c r="AH53" s="459"/>
      <c r="AI53" s="459"/>
      <c r="AJ53" s="459">
        <v>9</v>
      </c>
      <c r="AK53" s="460"/>
      <c r="AL53" s="460"/>
      <c r="AM53" s="378"/>
    </row>
    <row r="54" spans="1:45" s="427" customFormat="1" ht="15" customHeight="1">
      <c r="A54" s="427" t="s">
        <v>277</v>
      </c>
      <c r="B54" s="437"/>
      <c r="C54" s="437"/>
      <c r="D54" s="437"/>
      <c r="E54" s="437"/>
      <c r="F54" s="437"/>
      <c r="G54" s="43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c r="AP54" s="382"/>
      <c r="AQ54" s="382"/>
      <c r="AR54" s="382"/>
      <c r="AS54" s="382"/>
    </row>
    <row r="55" spans="1:45" s="427" customFormat="1" ht="15" customHeight="1">
      <c r="A55" s="427" t="s">
        <v>278</v>
      </c>
      <c r="B55" s="437"/>
      <c r="C55" s="437"/>
      <c r="D55" s="437"/>
      <c r="E55" s="437"/>
      <c r="F55" s="437"/>
      <c r="G55" s="43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P55" s="382"/>
      <c r="AQ55" s="382"/>
      <c r="AR55" s="382"/>
      <c r="AS55" s="382"/>
    </row>
    <row r="56" spans="1:45" s="427" customFormat="1" ht="15" customHeight="1">
      <c r="A56" s="427" t="s">
        <v>353</v>
      </c>
      <c r="B56" s="437"/>
      <c r="C56" s="437"/>
      <c r="D56" s="437"/>
      <c r="E56" s="437"/>
      <c r="F56" s="437"/>
      <c r="G56" s="43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P56" s="382"/>
      <c r="AQ56" s="382"/>
      <c r="AR56" s="382"/>
      <c r="AS56" s="382"/>
    </row>
    <row r="57" spans="1:45" s="427" customFormat="1" ht="15" customHeight="1">
      <c r="A57" s="427" t="s">
        <v>354</v>
      </c>
      <c r="B57" s="437"/>
      <c r="C57" s="437"/>
      <c r="D57" s="437"/>
      <c r="E57" s="437"/>
      <c r="F57" s="437"/>
      <c r="G57" s="43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P57" s="382"/>
      <c r="AQ57" s="382"/>
      <c r="AR57" s="382"/>
      <c r="AS57" s="382"/>
    </row>
    <row r="58" spans="1:45" s="427" customFormat="1" ht="15" customHeight="1">
      <c r="A58" s="427" t="s">
        <v>355</v>
      </c>
      <c r="B58" s="437"/>
      <c r="C58" s="437"/>
      <c r="D58" s="437"/>
      <c r="E58" s="437"/>
      <c r="F58" s="437"/>
      <c r="G58" s="43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P58" s="382"/>
      <c r="AQ58" s="382"/>
      <c r="AR58" s="382"/>
      <c r="AS58" s="382"/>
    </row>
    <row r="59" spans="1:45" ht="15" customHeight="1">
      <c r="A59" s="427" t="s">
        <v>281</v>
      </c>
      <c r="B59" s="461"/>
      <c r="C59" s="427"/>
      <c r="D59" s="427"/>
      <c r="E59" s="427"/>
      <c r="F59" s="427"/>
      <c r="G59" s="427"/>
    </row>
    <row r="60" spans="1:45" ht="15" customHeight="1">
      <c r="A60" s="427" t="s">
        <v>356</v>
      </c>
      <c r="B60" s="461"/>
      <c r="C60" s="427"/>
      <c r="D60" s="427"/>
      <c r="E60" s="427"/>
      <c r="F60" s="427"/>
      <c r="G60" s="427"/>
    </row>
    <row r="61" spans="1:45" ht="15" customHeight="1">
      <c r="A61" s="427"/>
      <c r="B61" s="450" t="s">
        <v>283</v>
      </c>
      <c r="C61" s="398" t="s">
        <v>284</v>
      </c>
      <c r="D61" s="398"/>
      <c r="E61" s="398"/>
      <c r="F61" s="427"/>
      <c r="G61" s="427"/>
    </row>
    <row r="62" spans="1:45" ht="15" customHeight="1">
      <c r="A62" s="427"/>
      <c r="B62" s="462" t="s">
        <v>250</v>
      </c>
      <c r="C62" s="434" t="s">
        <v>285</v>
      </c>
      <c r="D62" s="434"/>
      <c r="E62" s="434"/>
      <c r="F62" s="427"/>
      <c r="G62" s="427"/>
    </row>
    <row r="63" spans="1:45" ht="15" customHeight="1">
      <c r="A63" s="427"/>
      <c r="B63" s="462" t="s">
        <v>252</v>
      </c>
      <c r="C63" s="434" t="s">
        <v>286</v>
      </c>
      <c r="D63" s="434"/>
      <c r="E63" s="434"/>
      <c r="F63" s="427"/>
      <c r="G63" s="427"/>
    </row>
    <row r="64" spans="1:45" ht="15" customHeight="1">
      <c r="A64" s="427"/>
      <c r="B64" s="462" t="s">
        <v>254</v>
      </c>
      <c r="C64" s="434" t="s">
        <v>287</v>
      </c>
      <c r="D64" s="434"/>
      <c r="E64" s="434"/>
      <c r="F64" s="427"/>
      <c r="G64" s="427"/>
    </row>
    <row r="65" spans="1:7" ht="15" customHeight="1">
      <c r="A65" s="427"/>
      <c r="B65" s="462" t="s">
        <v>256</v>
      </c>
      <c r="C65" s="434" t="s">
        <v>288</v>
      </c>
      <c r="D65" s="434"/>
      <c r="E65" s="434"/>
      <c r="F65" s="427"/>
      <c r="G65" s="427"/>
    </row>
    <row r="66" spans="1:7" ht="15" customHeight="1">
      <c r="A66" s="427"/>
      <c r="B66" s="427" t="s">
        <v>289</v>
      </c>
      <c r="C66" s="427"/>
      <c r="D66" s="427"/>
      <c r="E66" s="427"/>
      <c r="F66" s="427"/>
      <c r="G66" s="427"/>
    </row>
    <row r="67" spans="1:7" ht="15" customHeight="1">
      <c r="A67" s="427"/>
      <c r="B67" s="427" t="s">
        <v>290</v>
      </c>
      <c r="C67" s="427"/>
      <c r="D67" s="427"/>
      <c r="E67" s="427"/>
      <c r="F67" s="427"/>
      <c r="G67" s="427"/>
    </row>
    <row r="68" spans="1:7" ht="15" customHeight="1">
      <c r="A68" s="427"/>
      <c r="B68" s="427" t="s">
        <v>291</v>
      </c>
      <c r="C68" s="427"/>
      <c r="D68" s="427"/>
      <c r="E68" s="427"/>
      <c r="F68" s="427"/>
      <c r="G68" s="427"/>
    </row>
    <row r="69" spans="1:7" ht="15" customHeight="1">
      <c r="A69" s="427" t="s">
        <v>357</v>
      </c>
      <c r="B69" s="461"/>
      <c r="C69" s="427"/>
      <c r="D69" s="427"/>
      <c r="E69" s="427"/>
      <c r="F69" s="427"/>
      <c r="G69" s="427"/>
    </row>
    <row r="70" spans="1:7" ht="15" customHeight="1">
      <c r="A70" s="427" t="s">
        <v>293</v>
      </c>
      <c r="B70" s="461"/>
      <c r="C70" s="427"/>
      <c r="D70" s="427"/>
      <c r="E70" s="427"/>
      <c r="F70" s="427"/>
      <c r="G70" s="427"/>
    </row>
    <row r="71" spans="1:7" ht="15" customHeight="1">
      <c r="A71" s="427" t="s">
        <v>294</v>
      </c>
      <c r="B71" s="461"/>
      <c r="C71" s="427"/>
      <c r="D71" s="427"/>
      <c r="E71" s="427"/>
      <c r="F71" s="427"/>
      <c r="G71" s="427"/>
    </row>
    <row r="72" spans="1:7" ht="15" customHeight="1">
      <c r="A72" s="427" t="s">
        <v>358</v>
      </c>
      <c r="B72" s="461"/>
      <c r="C72" s="427"/>
      <c r="D72" s="427"/>
      <c r="E72" s="427"/>
      <c r="F72" s="427"/>
      <c r="G72" s="427"/>
    </row>
    <row r="73" spans="1:7" ht="15" customHeight="1">
      <c r="A73" s="427" t="s">
        <v>359</v>
      </c>
      <c r="B73" s="461"/>
      <c r="C73" s="427"/>
      <c r="D73" s="427"/>
      <c r="E73" s="427"/>
      <c r="F73" s="427"/>
      <c r="G73" s="427"/>
    </row>
    <row r="74" spans="1:7" ht="15" customHeight="1">
      <c r="A74" s="427" t="s">
        <v>360</v>
      </c>
      <c r="B74" s="461"/>
      <c r="C74" s="427"/>
      <c r="D74" s="427"/>
      <c r="E74" s="427"/>
      <c r="F74" s="427"/>
      <c r="G74" s="427"/>
    </row>
    <row r="75" spans="1:7" ht="15" customHeight="1">
      <c r="A75" s="427"/>
      <c r="B75" s="427" t="s">
        <v>298</v>
      </c>
      <c r="C75" s="427"/>
      <c r="D75" s="427"/>
      <c r="E75" s="427"/>
      <c r="F75" s="427"/>
      <c r="G75" s="427"/>
    </row>
    <row r="76" spans="1:7" ht="15" customHeight="1">
      <c r="A76" s="427"/>
      <c r="B76" s="427" t="s">
        <v>299</v>
      </c>
      <c r="C76" s="427"/>
      <c r="D76" s="427"/>
      <c r="E76" s="427"/>
      <c r="F76" s="427"/>
      <c r="G76" s="427"/>
    </row>
    <row r="77" spans="1:7" ht="15" customHeight="1">
      <c r="A77" s="427" t="s">
        <v>366</v>
      </c>
      <c r="B77" s="461"/>
      <c r="C77" s="427"/>
      <c r="D77" s="427"/>
      <c r="E77" s="427"/>
      <c r="F77" s="427"/>
      <c r="G77" s="427"/>
    </row>
    <row r="78" spans="1:7" ht="15" customHeight="1">
      <c r="A78" s="427" t="s">
        <v>301</v>
      </c>
      <c r="B78" s="461"/>
      <c r="C78" s="427"/>
      <c r="D78" s="427"/>
      <c r="E78" s="427"/>
      <c r="F78" s="427"/>
      <c r="G78" s="427"/>
    </row>
    <row r="79" spans="1:7" ht="15" customHeight="1">
      <c r="A79" s="427" t="s">
        <v>367</v>
      </c>
      <c r="B79" s="461"/>
      <c r="C79" s="427"/>
      <c r="D79" s="427"/>
      <c r="E79" s="427"/>
      <c r="F79" s="427"/>
      <c r="G79" s="427"/>
    </row>
    <row r="80" spans="1:7" ht="15" customHeight="1">
      <c r="A80" s="427" t="s">
        <v>368</v>
      </c>
      <c r="B80" s="461"/>
      <c r="C80" s="427"/>
      <c r="D80" s="427"/>
      <c r="E80" s="427"/>
      <c r="F80" s="427"/>
      <c r="G80" s="427"/>
    </row>
    <row r="81" spans="1:7" ht="15" customHeight="1">
      <c r="A81" s="427" t="s">
        <v>361</v>
      </c>
      <c r="B81" s="461"/>
      <c r="C81" s="427"/>
      <c r="D81" s="427"/>
      <c r="E81" s="427"/>
      <c r="F81" s="427"/>
      <c r="G81" s="427"/>
    </row>
    <row r="82" spans="1:7" ht="15" customHeight="1">
      <c r="A82" s="427" t="s">
        <v>362</v>
      </c>
      <c r="B82" s="461"/>
      <c r="C82" s="427"/>
      <c r="D82" s="427"/>
      <c r="E82" s="427"/>
      <c r="F82" s="427"/>
      <c r="G82" s="427"/>
    </row>
    <row r="83" spans="1:7" ht="15" customHeight="1">
      <c r="A83" s="427" t="s">
        <v>363</v>
      </c>
      <c r="B83" s="461"/>
      <c r="C83" s="427"/>
      <c r="D83" s="427"/>
      <c r="E83" s="427"/>
      <c r="F83" s="427"/>
      <c r="G83" s="427"/>
    </row>
  </sheetData>
  <mergeCells count="147">
    <mergeCell ref="C65:E65"/>
    <mergeCell ref="AG51:AK51"/>
    <mergeCell ref="AL51:AM51"/>
    <mergeCell ref="C61:E61"/>
    <mergeCell ref="C62:E62"/>
    <mergeCell ref="C63:E63"/>
    <mergeCell ref="C64:E64"/>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F50:H50"/>
    <mergeCell ref="I50:K50"/>
    <mergeCell ref="L50:N50"/>
    <mergeCell ref="O50:Q50"/>
    <mergeCell ref="R50:T50"/>
    <mergeCell ref="F49:H49"/>
    <mergeCell ref="I49:K49"/>
    <mergeCell ref="L49:N49"/>
    <mergeCell ref="O49:Q49"/>
    <mergeCell ref="R49:T49"/>
    <mergeCell ref="U49:W49"/>
    <mergeCell ref="U48:W48"/>
    <mergeCell ref="X48:Z48"/>
    <mergeCell ref="AA48:AC48"/>
    <mergeCell ref="AD48:AF48"/>
    <mergeCell ref="AG48:AI48"/>
    <mergeCell ref="AJ48:AK48"/>
    <mergeCell ref="O47:T47"/>
    <mergeCell ref="U47:Z47"/>
    <mergeCell ref="AA47:AF47"/>
    <mergeCell ref="AG47:AK47"/>
    <mergeCell ref="AL47:AM47"/>
    <mergeCell ref="F48:H48"/>
    <mergeCell ref="I48:K48"/>
    <mergeCell ref="L48:N48"/>
    <mergeCell ref="O48:Q48"/>
    <mergeCell ref="R48:T48"/>
    <mergeCell ref="A44:B44"/>
    <mergeCell ref="C44:D44"/>
    <mergeCell ref="E44:H44"/>
    <mergeCell ref="I44:N44"/>
    <mergeCell ref="C47:D47"/>
    <mergeCell ref="E47:H47"/>
    <mergeCell ref="I47:N47"/>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4"/>
  <dataValidations count="8">
    <dataValidation type="list" allowBlank="1" showInputMessage="1" sqref="B14:B31" xr:uid="{D14EE3E8-5AAE-4E77-8401-33EF1EE3FCD9}">
      <formula1>INDIRECT($AK$1)</formula1>
    </dataValidation>
    <dataValidation type="list" allowBlank="1" showInputMessage="1" showErrorMessage="1" sqref="AK3:AN3" xr:uid="{1B41178B-EDEB-4065-A4B1-C06362A86086}">
      <formula1>"４週,歴月"</formula1>
    </dataValidation>
    <dataValidation type="list" allowBlank="1" showInputMessage="1" showErrorMessage="1" sqref="AK4:AN4" xr:uid="{C68EC205-6248-44EE-B67D-FFA1328112A7}">
      <formula1>"予定,実績"</formula1>
    </dataValidation>
    <dataValidation type="list" allowBlank="1" showInputMessage="1" showErrorMessage="1" sqref="C12:C31" xr:uid="{72A5C628-F6AA-4677-B5FF-6EA643CB080C}">
      <formula1>"A,B,C,D"</formula1>
    </dataValidation>
    <dataValidation operator="greaterThanOrEqual" allowBlank="1" showInputMessage="1" showErrorMessage="1" sqref="I45 AJ39:AJ40 AL39 L41 L45 I41" xr:uid="{6E37185B-8A38-469B-9E1F-8336C96BB72F}"/>
    <dataValidation type="whole" operator="greaterThanOrEqual" allowBlank="1" showInputMessage="1" showErrorMessage="1" sqref="I39:I40 D39:F40 AG39:AG40 AD39:AD40 AA39:AA40 X39:X40 U39:U40 R39:R40 O39:O40 L39:L40" xr:uid="{20EEC033-8E0C-41C4-8A23-E2C0956AE137}">
      <formula1>0</formula1>
    </dataValidation>
    <dataValidation allowBlank="1" showInputMessage="1" sqref="B12:B13" xr:uid="{B7B3DF0B-CA7D-469B-9DF2-C277BB77906D}"/>
    <dataValidation type="list" allowBlank="1" showInputMessage="1" showErrorMessage="1" sqref="AK5:AN5" xr:uid="{88903B95-A848-47BB-86B6-A7FAEB97CE1A}">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9AF9C-37AE-40C4-BE71-BA265B055354}">
  <dimension ref="A1:AS84"/>
  <sheetViews>
    <sheetView showGridLines="0" view="pageBreakPreview" zoomScaleNormal="106" zoomScaleSheetLayoutView="100" workbookViewId="0">
      <selection activeCell="AO1" sqref="AO1"/>
    </sheetView>
  </sheetViews>
  <sheetFormatPr defaultColWidth="9" defaultRowHeight="21" customHeight="1"/>
  <cols>
    <col min="1" max="1" width="2.81640625" style="382" customWidth="1"/>
    <col min="2" max="2" width="16.36328125" style="375" customWidth="1"/>
    <col min="3" max="3" width="7.1796875" style="382" customWidth="1"/>
    <col min="4" max="5" width="8.26953125" style="382" customWidth="1"/>
    <col min="6" max="36" width="2.81640625" style="382" customWidth="1"/>
    <col min="37" max="37" width="7.1796875" style="382" customWidth="1"/>
    <col min="38" max="39" width="8.26953125" style="382" customWidth="1"/>
    <col min="40" max="40" width="6.08984375" style="382" customWidth="1"/>
    <col min="41" max="42" width="9" style="382"/>
    <col min="43" max="44" width="49.90625" style="382" customWidth="1"/>
    <col min="45" max="45" width="35" style="382" customWidth="1"/>
    <col min="46" max="16384" width="9" style="382"/>
  </cols>
  <sheetData>
    <row r="1" spans="1:45" ht="20.149999999999999"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t="s">
        <v>369</v>
      </c>
      <c r="AL1" s="381"/>
      <c r="AM1" s="381"/>
      <c r="AN1" s="381"/>
    </row>
    <row r="2" spans="1:45" ht="18" customHeight="1">
      <c r="A2" s="378"/>
      <c r="B2" s="383"/>
      <c r="C2" s="383"/>
      <c r="D2" s="383"/>
      <c r="E2" s="383"/>
      <c r="F2" s="383"/>
      <c r="G2" s="383"/>
      <c r="H2" s="383"/>
      <c r="I2" s="383"/>
      <c r="J2" s="383"/>
      <c r="K2" s="383"/>
      <c r="L2" s="383"/>
      <c r="M2" s="384">
        <v>2026</v>
      </c>
      <c r="N2" s="384"/>
      <c r="O2" s="384"/>
      <c r="P2" s="384"/>
      <c r="Q2" s="385" t="s">
        <v>222</v>
      </c>
      <c r="R2" s="385"/>
      <c r="S2" s="384">
        <v>4</v>
      </c>
      <c r="T2" s="384"/>
      <c r="U2" s="385" t="s">
        <v>223</v>
      </c>
      <c r="V2" s="385"/>
      <c r="W2" s="383"/>
      <c r="X2" s="383"/>
      <c r="Y2" s="383"/>
      <c r="Z2" s="378"/>
      <c r="AA2" s="378"/>
      <c r="AC2" s="380"/>
      <c r="AD2" s="383"/>
      <c r="AE2" s="383"/>
      <c r="AF2" s="383"/>
      <c r="AG2" s="383"/>
      <c r="AH2" s="383"/>
      <c r="AI2" s="380" t="s">
        <v>224</v>
      </c>
      <c r="AJ2" s="380"/>
      <c r="AK2" s="386"/>
      <c r="AL2" s="386"/>
      <c r="AM2" s="386"/>
      <c r="AN2" s="386"/>
    </row>
    <row r="3" spans="1:45"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t="s">
        <v>226</v>
      </c>
      <c r="AL3" s="390"/>
      <c r="AM3" s="390"/>
      <c r="AN3" s="390"/>
      <c r="AO3" s="391" t="s">
        <v>227</v>
      </c>
    </row>
    <row r="4" spans="1:45"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t="s">
        <v>229</v>
      </c>
      <c r="AL4" s="390"/>
      <c r="AM4" s="390"/>
      <c r="AN4" s="390"/>
      <c r="AO4" s="391" t="s">
        <v>230</v>
      </c>
    </row>
    <row r="5" spans="1:45" ht="18" customHeight="1">
      <c r="A5" s="387"/>
      <c r="B5" s="387"/>
      <c r="C5" s="387"/>
      <c r="D5" s="387"/>
      <c r="E5" s="387"/>
      <c r="F5" s="387"/>
      <c r="G5" s="387"/>
      <c r="H5" s="387"/>
      <c r="I5" s="387"/>
      <c r="J5" s="387"/>
      <c r="K5" s="387"/>
      <c r="L5" s="387"/>
      <c r="M5" s="387"/>
      <c r="N5" s="387"/>
      <c r="O5" s="387"/>
      <c r="P5" s="387"/>
      <c r="Q5" s="387"/>
      <c r="R5" s="387"/>
      <c r="S5" s="387"/>
      <c r="T5" s="387"/>
      <c r="U5" s="387"/>
      <c r="V5" s="387"/>
      <c r="W5" s="387"/>
      <c r="Y5" s="388"/>
      <c r="Z5" s="388"/>
      <c r="AA5" s="388"/>
      <c r="AB5" s="378"/>
      <c r="AC5" s="500"/>
      <c r="AD5" s="485"/>
      <c r="AE5" s="485"/>
      <c r="AF5" s="485"/>
      <c r="AG5" s="485"/>
      <c r="AH5" s="485"/>
      <c r="AI5" s="486" t="s">
        <v>335</v>
      </c>
      <c r="AJ5" s="487"/>
      <c r="AK5" s="390" t="s">
        <v>370</v>
      </c>
      <c r="AL5" s="390"/>
      <c r="AM5" s="390"/>
      <c r="AN5" s="390"/>
    </row>
    <row r="6" spans="1:45" ht="18" customHeight="1">
      <c r="A6" s="387"/>
      <c r="B6" s="387"/>
      <c r="C6" s="387"/>
      <c r="D6" s="387"/>
      <c r="E6" s="387"/>
      <c r="F6" s="387"/>
      <c r="G6" s="387"/>
      <c r="H6" s="387"/>
      <c r="I6" s="387"/>
      <c r="J6" s="387"/>
      <c r="K6" s="387"/>
      <c r="L6" s="387"/>
      <c r="M6" s="387"/>
      <c r="N6" s="387"/>
      <c r="O6" s="387"/>
      <c r="P6" s="387"/>
      <c r="Q6" s="387"/>
      <c r="R6" s="387"/>
      <c r="S6" s="387"/>
      <c r="U6" s="387"/>
      <c r="V6" s="387"/>
      <c r="W6" s="387"/>
      <c r="Y6" s="388"/>
      <c r="Z6" s="388"/>
      <c r="AA6" s="388"/>
      <c r="AB6" s="378"/>
      <c r="AC6" s="388"/>
      <c r="AD6" s="388"/>
      <c r="AE6" s="388"/>
      <c r="AF6" s="388"/>
      <c r="AG6" s="492" t="s">
        <v>337</v>
      </c>
      <c r="AH6" s="392">
        <v>40</v>
      </c>
      <c r="AI6" s="392"/>
      <c r="AJ6" s="392"/>
      <c r="AK6" s="388" t="s">
        <v>232</v>
      </c>
      <c r="AL6" s="393"/>
      <c r="AM6" s="388" t="s">
        <v>233</v>
      </c>
      <c r="AN6" s="378"/>
    </row>
    <row r="7" spans="1:45" ht="17.25" customHeight="1">
      <c r="A7" s="378"/>
      <c r="B7" s="394"/>
      <c r="C7" s="394"/>
      <c r="D7" s="394"/>
      <c r="E7" s="394"/>
      <c r="F7" s="394"/>
      <c r="G7" s="394"/>
      <c r="H7" s="394"/>
      <c r="I7" s="394"/>
      <c r="J7" s="394"/>
      <c r="K7" s="394"/>
      <c r="L7" s="394"/>
      <c r="M7" s="394"/>
      <c r="N7" s="394"/>
      <c r="O7" s="394"/>
      <c r="P7" s="394"/>
      <c r="Q7" s="394"/>
      <c r="R7" s="394"/>
      <c r="S7" s="394"/>
      <c r="T7" s="394"/>
      <c r="U7" s="394"/>
      <c r="V7" s="394"/>
      <c r="W7" s="394"/>
      <c r="X7" s="383"/>
      <c r="Y7" s="383"/>
      <c r="Z7" s="383"/>
      <c r="AA7" s="383"/>
      <c r="AB7" s="383"/>
      <c r="AC7" s="383"/>
      <c r="AD7" s="383"/>
      <c r="AE7" s="383"/>
      <c r="AF7" s="383"/>
      <c r="AG7" s="383"/>
      <c r="AH7" s="383"/>
      <c r="AI7" s="383"/>
      <c r="AJ7" s="383"/>
      <c r="AK7" s="383"/>
      <c r="AL7" s="383"/>
      <c r="AM7" s="378"/>
      <c r="AN7" s="378"/>
      <c r="AS7" s="501"/>
    </row>
    <row r="8" spans="1:45" ht="15" customHeight="1">
      <c r="A8" s="395" t="s">
        <v>234</v>
      </c>
      <c r="B8" s="396" t="s">
        <v>338</v>
      </c>
      <c r="C8" s="397" t="s">
        <v>339</v>
      </c>
      <c r="D8" s="398" t="s">
        <v>340</v>
      </c>
      <c r="E8" s="399" t="s">
        <v>341</v>
      </c>
      <c r="F8" s="400" t="s">
        <v>342</v>
      </c>
      <c r="G8" s="400"/>
      <c r="H8" s="400"/>
      <c r="I8" s="400"/>
      <c r="J8" s="400"/>
      <c r="K8" s="400"/>
      <c r="L8" s="400"/>
      <c r="M8" s="400"/>
      <c r="N8" s="400"/>
      <c r="O8" s="400"/>
      <c r="P8" s="400"/>
      <c r="Q8" s="400"/>
      <c r="R8" s="400"/>
      <c r="S8" s="400"/>
      <c r="T8" s="400"/>
      <c r="U8" s="400"/>
      <c r="V8" s="400"/>
      <c r="W8" s="400"/>
      <c r="X8" s="400"/>
      <c r="Y8" s="400"/>
      <c r="Z8" s="400"/>
      <c r="AA8" s="400"/>
      <c r="AB8" s="400"/>
      <c r="AC8" s="400"/>
      <c r="AD8" s="400"/>
      <c r="AE8" s="400"/>
      <c r="AF8" s="400"/>
      <c r="AG8" s="400"/>
      <c r="AH8" s="400"/>
      <c r="AI8" s="400"/>
      <c r="AJ8" s="400"/>
      <c r="AK8" s="401" t="s">
        <v>343</v>
      </c>
      <c r="AL8" s="402" t="s">
        <v>344</v>
      </c>
      <c r="AM8" s="403" t="s">
        <v>345</v>
      </c>
      <c r="AN8" s="403"/>
    </row>
    <row r="9" spans="1:45" ht="15" customHeight="1">
      <c r="A9" s="395"/>
      <c r="B9" s="404"/>
      <c r="C9" s="405"/>
      <c r="D9" s="398"/>
      <c r="E9" s="399"/>
      <c r="F9" s="398" t="s">
        <v>243</v>
      </c>
      <c r="G9" s="398"/>
      <c r="H9" s="398"/>
      <c r="I9" s="398"/>
      <c r="J9" s="398"/>
      <c r="K9" s="398"/>
      <c r="L9" s="398"/>
      <c r="M9" s="398" t="s">
        <v>244</v>
      </c>
      <c r="N9" s="398"/>
      <c r="O9" s="398"/>
      <c r="P9" s="398"/>
      <c r="Q9" s="398"/>
      <c r="R9" s="398"/>
      <c r="S9" s="398"/>
      <c r="T9" s="398" t="s">
        <v>245</v>
      </c>
      <c r="U9" s="398"/>
      <c r="V9" s="398"/>
      <c r="W9" s="398"/>
      <c r="X9" s="398"/>
      <c r="Y9" s="398"/>
      <c r="Z9" s="398"/>
      <c r="AA9" s="398" t="s">
        <v>246</v>
      </c>
      <c r="AB9" s="398"/>
      <c r="AC9" s="398"/>
      <c r="AD9" s="398"/>
      <c r="AE9" s="398"/>
      <c r="AF9" s="398"/>
      <c r="AG9" s="398"/>
      <c r="AH9" s="398" t="s">
        <v>247</v>
      </c>
      <c r="AI9" s="398"/>
      <c r="AJ9" s="398"/>
      <c r="AK9" s="401"/>
      <c r="AL9" s="402"/>
      <c r="AM9" s="403"/>
      <c r="AN9" s="403"/>
    </row>
    <row r="10" spans="1:45" ht="15" customHeight="1">
      <c r="A10" s="395"/>
      <c r="B10" s="406" t="s">
        <v>248</v>
      </c>
      <c r="C10" s="405"/>
      <c r="D10" s="398"/>
      <c r="E10" s="399"/>
      <c r="F10" s="407">
        <f>DATE($M$2,$S$2,1)</f>
        <v>46113</v>
      </c>
      <c r="G10" s="407">
        <f>DATE($M$2,$S$2,2)</f>
        <v>46114</v>
      </c>
      <c r="H10" s="407">
        <f>DATE($M$2,$S$2,3)</f>
        <v>46115</v>
      </c>
      <c r="I10" s="407">
        <f>DATE($M$2,$S$2,4)</f>
        <v>46116</v>
      </c>
      <c r="J10" s="407">
        <f>DATE($M$2,$S$2,5)</f>
        <v>46117</v>
      </c>
      <c r="K10" s="407">
        <f>DATE($M$2,$S$2,6)</f>
        <v>46118</v>
      </c>
      <c r="L10" s="407">
        <f>DATE($M$2,$S$2,7)</f>
        <v>46119</v>
      </c>
      <c r="M10" s="407">
        <f>DATE($M$2,$S$2,8)</f>
        <v>46120</v>
      </c>
      <c r="N10" s="407">
        <f>DATE($M$2,$S$2,9)</f>
        <v>46121</v>
      </c>
      <c r="O10" s="407">
        <f>DATE($M$2,$S$2,10)</f>
        <v>46122</v>
      </c>
      <c r="P10" s="407">
        <f>DATE($M$2,$S$2,11)</f>
        <v>46123</v>
      </c>
      <c r="Q10" s="407">
        <f>DATE($M$2,$S$2,12)</f>
        <v>46124</v>
      </c>
      <c r="R10" s="407">
        <f>DATE($M$2,$S$2,13)</f>
        <v>46125</v>
      </c>
      <c r="S10" s="407">
        <f>DATE($M$2,$S$2,14)</f>
        <v>46126</v>
      </c>
      <c r="T10" s="407">
        <f>DATE($M$2,$S$2,15)</f>
        <v>46127</v>
      </c>
      <c r="U10" s="407">
        <f>DATE($M$2,$S$2,16)</f>
        <v>46128</v>
      </c>
      <c r="V10" s="407">
        <f>DATE($M$2,$S$2,17)</f>
        <v>46129</v>
      </c>
      <c r="W10" s="407">
        <f>DATE($M$2,$S$2,18)</f>
        <v>46130</v>
      </c>
      <c r="X10" s="407">
        <f>DATE($M$2,$S$2,19)</f>
        <v>46131</v>
      </c>
      <c r="Y10" s="407">
        <f>DATE($M$2,$S$2,20)</f>
        <v>46132</v>
      </c>
      <c r="Z10" s="407">
        <f>DATE($M$2,$S$2,21)</f>
        <v>46133</v>
      </c>
      <c r="AA10" s="407">
        <f>DATE($M$2,$S$2,22)</f>
        <v>46134</v>
      </c>
      <c r="AB10" s="407">
        <f>DATE($M$2,$S$2,23)</f>
        <v>46135</v>
      </c>
      <c r="AC10" s="407">
        <f>DATE($M$2,$S$2,24)</f>
        <v>46136</v>
      </c>
      <c r="AD10" s="407">
        <f>DATE($M$2,$S$2,25)</f>
        <v>46137</v>
      </c>
      <c r="AE10" s="407">
        <f>DATE($M$2,$S$2,26)</f>
        <v>46138</v>
      </c>
      <c r="AF10" s="407">
        <f>DATE($M$2,$S$2,27)</f>
        <v>46139</v>
      </c>
      <c r="AG10" s="407">
        <f>DATE($M$2,$S$2,28)</f>
        <v>46140</v>
      </c>
      <c r="AH10" s="407">
        <f>IF(DAY(EOMONTH(F10,0))&lt;29,"",DATE($M$2,$S$2,29))</f>
        <v>46141</v>
      </c>
      <c r="AI10" s="407">
        <f>IF(DAY(EOMONTH(F10,0))&lt;30,"",DATE($M$2,$S$2,30))</f>
        <v>46142</v>
      </c>
      <c r="AJ10" s="407" t="str">
        <f>IF(DAY(EOMONTH(F10,0))&lt;31,"",DATE($M$2,$S$2,31))</f>
        <v/>
      </c>
      <c r="AK10" s="401"/>
      <c r="AL10" s="402"/>
      <c r="AM10" s="403"/>
      <c r="AN10" s="403"/>
    </row>
    <row r="11" spans="1:45" ht="15" customHeight="1">
      <c r="A11" s="395"/>
      <c r="B11" s="408"/>
      <c r="C11" s="409"/>
      <c r="D11" s="398"/>
      <c r="E11" s="399"/>
      <c r="F11" s="410">
        <f>DATE($M$2,$S$2,1)</f>
        <v>46113</v>
      </c>
      <c r="G11" s="410">
        <f>DATE($M$2,$S$2,2)</f>
        <v>46114</v>
      </c>
      <c r="H11" s="410">
        <f>DATE($M$2,$S$2,3)</f>
        <v>46115</v>
      </c>
      <c r="I11" s="410">
        <f>DATE($M$2,$S$2,4)</f>
        <v>46116</v>
      </c>
      <c r="J11" s="410">
        <f>DATE($M$2,$S$2,5)</f>
        <v>46117</v>
      </c>
      <c r="K11" s="410">
        <f>DATE($M$2,$S$2,6)</f>
        <v>46118</v>
      </c>
      <c r="L11" s="410">
        <f>DATE($M$2,$S$2,7)</f>
        <v>46119</v>
      </c>
      <c r="M11" s="410">
        <f>DATE($M$2,$S$2,8)</f>
        <v>46120</v>
      </c>
      <c r="N11" s="410">
        <f>DATE($M$2,$S$2,9)</f>
        <v>46121</v>
      </c>
      <c r="O11" s="410">
        <f>DATE($M$2,$S$2,10)</f>
        <v>46122</v>
      </c>
      <c r="P11" s="410">
        <f>DATE($M$2,$S$2,11)</f>
        <v>46123</v>
      </c>
      <c r="Q11" s="410">
        <f>DATE($M$2,$S$2,12)</f>
        <v>46124</v>
      </c>
      <c r="R11" s="410">
        <f>DATE($M$2,$S$2,13)</f>
        <v>46125</v>
      </c>
      <c r="S11" s="410">
        <f>DATE($M$2,$S$2,14)</f>
        <v>46126</v>
      </c>
      <c r="T11" s="410">
        <f>DATE($M$2,$S$2,15)</f>
        <v>46127</v>
      </c>
      <c r="U11" s="410">
        <f>DATE($M$2,$S$2,16)</f>
        <v>46128</v>
      </c>
      <c r="V11" s="410">
        <f>DATE($M$2,$S$2,17)</f>
        <v>46129</v>
      </c>
      <c r="W11" s="410">
        <f>DATE($M$2,$S$2,18)</f>
        <v>46130</v>
      </c>
      <c r="X11" s="410">
        <f>DATE($M$2,$S$2,19)</f>
        <v>46131</v>
      </c>
      <c r="Y11" s="410">
        <f>DATE($M$2,$S$2,20)</f>
        <v>46132</v>
      </c>
      <c r="Z11" s="410">
        <f>DATE($M$2,$S$2,21)</f>
        <v>46133</v>
      </c>
      <c r="AA11" s="410">
        <f>DATE($M$2,$S$2,22)</f>
        <v>46134</v>
      </c>
      <c r="AB11" s="410">
        <f>DATE($M$2,$S$2,23)</f>
        <v>46135</v>
      </c>
      <c r="AC11" s="410">
        <f>DATE($M$2,$S$2,24)</f>
        <v>46136</v>
      </c>
      <c r="AD11" s="410">
        <f>DATE($M$2,$S$2,25)</f>
        <v>46137</v>
      </c>
      <c r="AE11" s="410">
        <f>DATE($M$2,$S$2,26)</f>
        <v>46138</v>
      </c>
      <c r="AF11" s="410">
        <f>DATE($M$2,$S$2,27)</f>
        <v>46139</v>
      </c>
      <c r="AG11" s="410">
        <f>DATE($M$2,$S$2,28)</f>
        <v>46140</v>
      </c>
      <c r="AH11" s="410">
        <f>IF(DAY(EOMONTH(F11,0))&lt;29,"",DATE($M$2,$S$2,29))</f>
        <v>46141</v>
      </c>
      <c r="AI11" s="410">
        <f>IF(DAY(EOMONTH(F11,0))&lt;30,"",DATE($M$2,$S$2,30))</f>
        <v>46142</v>
      </c>
      <c r="AJ11" s="410" t="str">
        <f>IF(DAY(EOMONTH(F11,0))&lt;31,"",DATE($M$2,$S$2,31))</f>
        <v/>
      </c>
      <c r="AK11" s="401"/>
      <c r="AL11" s="402"/>
      <c r="AM11" s="403"/>
      <c r="AN11" s="403"/>
    </row>
    <row r="12" spans="1:45" ht="18" customHeight="1">
      <c r="A12" s="411">
        <v>1</v>
      </c>
      <c r="B12" s="412" t="s">
        <v>249</v>
      </c>
      <c r="C12" s="413" t="s">
        <v>250</v>
      </c>
      <c r="D12" s="414"/>
      <c r="E12" s="415" t="s">
        <v>250</v>
      </c>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+SUM(F12:AJ12)</f>
        <v>0</v>
      </c>
      <c r="AL12" s="419">
        <f t="shared" ref="AL12:AL32" si="0">IF($AK$3="４週",AK12/4,AK12/(DAY(EOMONTH($F$10,0))/7))</f>
        <v>0</v>
      </c>
      <c r="AM12" s="420"/>
      <c r="AN12" s="420"/>
    </row>
    <row r="13" spans="1:45" ht="18" customHeight="1">
      <c r="A13" s="411">
        <v>2</v>
      </c>
      <c r="B13" s="412" t="s">
        <v>251</v>
      </c>
      <c r="C13" s="413" t="s">
        <v>252</v>
      </c>
      <c r="D13" s="414"/>
      <c r="E13" s="415" t="s">
        <v>252</v>
      </c>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ref="AK13:AK32" si="1">+SUM(F13:AJ13)</f>
        <v>0</v>
      </c>
      <c r="AL13" s="419">
        <f t="shared" si="0"/>
        <v>0</v>
      </c>
      <c r="AM13" s="420"/>
      <c r="AN13" s="420"/>
    </row>
    <row r="14" spans="1:45" ht="18" customHeight="1">
      <c r="A14" s="411">
        <v>3</v>
      </c>
      <c r="B14" s="412" t="s">
        <v>347</v>
      </c>
      <c r="C14" s="413" t="s">
        <v>254</v>
      </c>
      <c r="D14" s="414"/>
      <c r="E14" s="415" t="s">
        <v>254</v>
      </c>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1"/>
        <v>0</v>
      </c>
      <c r="AL14" s="419">
        <f t="shared" si="0"/>
        <v>0</v>
      </c>
      <c r="AM14" s="420"/>
      <c r="AN14" s="420"/>
    </row>
    <row r="15" spans="1:45" ht="18" customHeight="1">
      <c r="A15" s="411">
        <v>4</v>
      </c>
      <c r="B15" s="412" t="s">
        <v>365</v>
      </c>
      <c r="C15" s="413" t="s">
        <v>256</v>
      </c>
      <c r="D15" s="414"/>
      <c r="E15" s="415" t="s">
        <v>256</v>
      </c>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1"/>
        <v>0</v>
      </c>
      <c r="AL15" s="419">
        <f t="shared" si="0"/>
        <v>0</v>
      </c>
      <c r="AM15" s="420"/>
      <c r="AN15" s="420"/>
    </row>
    <row r="16" spans="1:45" ht="18" customHeight="1">
      <c r="A16" s="411">
        <v>5</v>
      </c>
      <c r="B16" s="412"/>
      <c r="C16" s="413"/>
      <c r="D16" s="414"/>
      <c r="E16" s="415"/>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1"/>
        <v>0</v>
      </c>
      <c r="AL16" s="419">
        <f t="shared" si="0"/>
        <v>0</v>
      </c>
      <c r="AM16" s="420"/>
      <c r="AN16" s="420"/>
    </row>
    <row r="17" spans="1:40" ht="18" customHeight="1">
      <c r="A17" s="411">
        <v>6</v>
      </c>
      <c r="B17" s="412"/>
      <c r="C17" s="413"/>
      <c r="D17" s="414"/>
      <c r="E17" s="415"/>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1"/>
        <v>0</v>
      </c>
      <c r="AL17" s="419">
        <f t="shared" si="0"/>
        <v>0</v>
      </c>
      <c r="AM17" s="420"/>
      <c r="AN17" s="420"/>
    </row>
    <row r="18" spans="1:40" ht="18" customHeight="1">
      <c r="A18" s="411">
        <v>7</v>
      </c>
      <c r="B18" s="412"/>
      <c r="C18" s="413"/>
      <c r="D18" s="414"/>
      <c r="E18" s="415"/>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1"/>
        <v>0</v>
      </c>
      <c r="AL18" s="419">
        <f t="shared" si="0"/>
        <v>0</v>
      </c>
      <c r="AM18" s="420"/>
      <c r="AN18" s="420"/>
    </row>
    <row r="19" spans="1:40" ht="18" customHeight="1">
      <c r="A19" s="411">
        <v>8</v>
      </c>
      <c r="B19" s="412"/>
      <c r="C19" s="413"/>
      <c r="D19" s="414"/>
      <c r="E19" s="415"/>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1"/>
        <v>0</v>
      </c>
      <c r="AL19" s="419">
        <f t="shared" si="0"/>
        <v>0</v>
      </c>
      <c r="AM19" s="420"/>
      <c r="AN19" s="420"/>
    </row>
    <row r="20" spans="1:40" ht="18" customHeight="1">
      <c r="A20" s="411">
        <v>9</v>
      </c>
      <c r="B20" s="412"/>
      <c r="C20" s="413"/>
      <c r="D20" s="414"/>
      <c r="E20" s="415"/>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1"/>
        <v>0</v>
      </c>
      <c r="AL20" s="419">
        <f t="shared" si="0"/>
        <v>0</v>
      </c>
      <c r="AM20" s="420"/>
      <c r="AN20" s="420"/>
    </row>
    <row r="21" spans="1:40" ht="18" customHeight="1">
      <c r="A21" s="411">
        <v>10</v>
      </c>
      <c r="B21" s="412"/>
      <c r="C21" s="413"/>
      <c r="D21" s="414"/>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1"/>
        <v>0</v>
      </c>
      <c r="AL21" s="419">
        <f t="shared" si="0"/>
        <v>0</v>
      </c>
      <c r="AM21" s="420"/>
      <c r="AN21" s="420"/>
    </row>
    <row r="22" spans="1:40" ht="18" customHeight="1">
      <c r="A22" s="411">
        <v>11</v>
      </c>
      <c r="B22" s="412"/>
      <c r="C22" s="413"/>
      <c r="D22" s="414"/>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1"/>
        <v>0</v>
      </c>
      <c r="AL22" s="419">
        <f t="shared" si="0"/>
        <v>0</v>
      </c>
      <c r="AM22" s="420"/>
      <c r="AN22" s="420"/>
    </row>
    <row r="23" spans="1:40" ht="18" customHeight="1">
      <c r="A23" s="411">
        <v>12</v>
      </c>
      <c r="B23" s="412"/>
      <c r="C23" s="413"/>
      <c r="D23" s="414"/>
      <c r="E23" s="415"/>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1"/>
        <v>0</v>
      </c>
      <c r="AL23" s="419">
        <f t="shared" si="0"/>
        <v>0</v>
      </c>
      <c r="AM23" s="420"/>
      <c r="AN23" s="420"/>
    </row>
    <row r="24" spans="1:40" ht="18" customHeight="1">
      <c r="A24" s="411">
        <v>13</v>
      </c>
      <c r="B24" s="412"/>
      <c r="C24" s="413"/>
      <c r="D24" s="414"/>
      <c r="E24" s="415"/>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1"/>
        <v>0</v>
      </c>
      <c r="AL24" s="419">
        <f t="shared" si="0"/>
        <v>0</v>
      </c>
      <c r="AM24" s="420"/>
      <c r="AN24" s="420"/>
    </row>
    <row r="25" spans="1:40" ht="18" customHeight="1">
      <c r="A25" s="411">
        <v>14</v>
      </c>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1"/>
        <v>0</v>
      </c>
      <c r="AL25" s="419">
        <f t="shared" si="0"/>
        <v>0</v>
      </c>
      <c r="AM25" s="420"/>
      <c r="AN25" s="420"/>
    </row>
    <row r="26" spans="1:40" ht="18" customHeight="1">
      <c r="A26" s="411">
        <v>15</v>
      </c>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1"/>
        <v>0</v>
      </c>
      <c r="AL26" s="419">
        <f t="shared" si="0"/>
        <v>0</v>
      </c>
      <c r="AM26" s="420"/>
      <c r="AN26" s="420"/>
    </row>
    <row r="27" spans="1:40" ht="18" customHeight="1">
      <c r="A27" s="411">
        <v>16</v>
      </c>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1"/>
        <v>0</v>
      </c>
      <c r="AL27" s="419">
        <f t="shared" si="0"/>
        <v>0</v>
      </c>
      <c r="AM27" s="420"/>
      <c r="AN27" s="420"/>
    </row>
    <row r="28" spans="1:40" ht="18" customHeight="1">
      <c r="A28" s="411">
        <v>17</v>
      </c>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1"/>
        <v>0</v>
      </c>
      <c r="AL28" s="419">
        <f t="shared" si="0"/>
        <v>0</v>
      </c>
      <c r="AM28" s="420"/>
      <c r="AN28" s="420"/>
    </row>
    <row r="29" spans="1:40" ht="18" customHeight="1">
      <c r="A29" s="411">
        <v>18</v>
      </c>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1"/>
        <v>0</v>
      </c>
      <c r="AL29" s="419">
        <f t="shared" si="0"/>
        <v>0</v>
      </c>
      <c r="AM29" s="420"/>
      <c r="AN29" s="420"/>
    </row>
    <row r="30" spans="1:40" ht="18" customHeight="1">
      <c r="A30" s="411">
        <v>19</v>
      </c>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1"/>
        <v>0</v>
      </c>
      <c r="AL30" s="419">
        <f t="shared" si="0"/>
        <v>0</v>
      </c>
      <c r="AM30" s="420"/>
      <c r="AN30" s="420"/>
    </row>
    <row r="31" spans="1:40" ht="18" customHeight="1">
      <c r="A31" s="411">
        <v>20</v>
      </c>
      <c r="B31" s="412"/>
      <c r="C31" s="413"/>
      <c r="D31" s="414"/>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7"/>
      <c r="AI31" s="417"/>
      <c r="AJ31" s="417"/>
      <c r="AK31" s="418">
        <f t="shared" si="1"/>
        <v>0</v>
      </c>
      <c r="AL31" s="419">
        <f t="shared" si="0"/>
        <v>0</v>
      </c>
      <c r="AM31" s="420"/>
      <c r="AN31" s="420"/>
    </row>
    <row r="32" spans="1:40" ht="18" customHeight="1">
      <c r="A32" s="399" t="s">
        <v>257</v>
      </c>
      <c r="B32" s="421"/>
      <c r="C32" s="421"/>
      <c r="D32" s="421"/>
      <c r="E32" s="421"/>
      <c r="F32" s="422">
        <f>+SUM(F12:F31)</f>
        <v>0</v>
      </c>
      <c r="G32" s="422">
        <f t="shared" ref="G32:AJ32" si="2">+SUM(G12:G31)</f>
        <v>0</v>
      </c>
      <c r="H32" s="422">
        <f t="shared" si="2"/>
        <v>0</v>
      </c>
      <c r="I32" s="422">
        <f t="shared" si="2"/>
        <v>0</v>
      </c>
      <c r="J32" s="422">
        <f t="shared" si="2"/>
        <v>0</v>
      </c>
      <c r="K32" s="422">
        <f t="shared" si="2"/>
        <v>0</v>
      </c>
      <c r="L32" s="422">
        <f t="shared" si="2"/>
        <v>0</v>
      </c>
      <c r="M32" s="422">
        <f t="shared" si="2"/>
        <v>0</v>
      </c>
      <c r="N32" s="422">
        <f t="shared" si="2"/>
        <v>0</v>
      </c>
      <c r="O32" s="422">
        <f t="shared" si="2"/>
        <v>0</v>
      </c>
      <c r="P32" s="422">
        <f t="shared" si="2"/>
        <v>0</v>
      </c>
      <c r="Q32" s="422">
        <f t="shared" si="2"/>
        <v>0</v>
      </c>
      <c r="R32" s="422">
        <f t="shared" si="2"/>
        <v>0</v>
      </c>
      <c r="S32" s="422">
        <f t="shared" si="2"/>
        <v>0</v>
      </c>
      <c r="T32" s="422">
        <f t="shared" si="2"/>
        <v>0</v>
      </c>
      <c r="U32" s="422">
        <f t="shared" si="2"/>
        <v>0</v>
      </c>
      <c r="V32" s="422">
        <f t="shared" si="2"/>
        <v>0</v>
      </c>
      <c r="W32" s="422">
        <f t="shared" si="2"/>
        <v>0</v>
      </c>
      <c r="X32" s="422">
        <f t="shared" si="2"/>
        <v>0</v>
      </c>
      <c r="Y32" s="422">
        <f t="shared" si="2"/>
        <v>0</v>
      </c>
      <c r="Z32" s="422">
        <f t="shared" si="2"/>
        <v>0</v>
      </c>
      <c r="AA32" s="422">
        <f t="shared" si="2"/>
        <v>0</v>
      </c>
      <c r="AB32" s="422">
        <f t="shared" si="2"/>
        <v>0</v>
      </c>
      <c r="AC32" s="422">
        <f t="shared" si="2"/>
        <v>0</v>
      </c>
      <c r="AD32" s="422">
        <f t="shared" si="2"/>
        <v>0</v>
      </c>
      <c r="AE32" s="422">
        <f t="shared" si="2"/>
        <v>0</v>
      </c>
      <c r="AF32" s="422">
        <f t="shared" si="2"/>
        <v>0</v>
      </c>
      <c r="AG32" s="422">
        <f t="shared" si="2"/>
        <v>0</v>
      </c>
      <c r="AH32" s="417">
        <f t="shared" si="2"/>
        <v>0</v>
      </c>
      <c r="AI32" s="417">
        <f t="shared" si="2"/>
        <v>0</v>
      </c>
      <c r="AJ32" s="417">
        <f t="shared" si="2"/>
        <v>0</v>
      </c>
      <c r="AK32" s="418">
        <f t="shared" si="1"/>
        <v>0</v>
      </c>
      <c r="AL32" s="419">
        <f t="shared" si="0"/>
        <v>0</v>
      </c>
      <c r="AM32" s="395"/>
      <c r="AN32" s="395"/>
    </row>
    <row r="33" spans="1:43" ht="18" customHeight="1">
      <c r="A33" s="421" t="s">
        <v>258</v>
      </c>
      <c r="B33" s="421"/>
      <c r="C33" s="421"/>
      <c r="D33" s="421"/>
      <c r="E33" s="423"/>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5"/>
      <c r="AI33" s="425"/>
      <c r="AJ33" s="425"/>
      <c r="AK33" s="422"/>
      <c r="AL33" s="426"/>
      <c r="AM33" s="395"/>
      <c r="AN33" s="395"/>
    </row>
    <row r="34" spans="1:43" ht="15" customHeight="1">
      <c r="A34" s="394"/>
      <c r="B34" s="394"/>
      <c r="C34" s="394"/>
      <c r="D34" s="394"/>
      <c r="E34" s="394"/>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394"/>
      <c r="AL34" s="394"/>
      <c r="AM34" s="378"/>
    </row>
    <row r="35" spans="1:43" ht="15" customHeight="1">
      <c r="A35" s="394"/>
      <c r="B35" s="394"/>
      <c r="C35" s="394"/>
      <c r="D35" s="394"/>
      <c r="E35" s="394"/>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94"/>
      <c r="AL35" s="394"/>
      <c r="AM35" s="378"/>
    </row>
    <row r="36" spans="1:43" ht="15" customHeight="1">
      <c r="A36" s="394"/>
      <c r="B36" s="394"/>
      <c r="C36" s="394"/>
      <c r="D36" s="394"/>
      <c r="E36" s="394"/>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394"/>
      <c r="AL36" s="394"/>
      <c r="AM36" s="378"/>
    </row>
    <row r="37" spans="1:43" ht="15" customHeight="1">
      <c r="A37" s="394"/>
      <c r="B37" s="394"/>
      <c r="C37" s="394"/>
      <c r="D37" s="394"/>
      <c r="E37" s="394"/>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394"/>
      <c r="AL37" s="394"/>
      <c r="AM37" s="378"/>
    </row>
    <row r="38" spans="1:43" ht="21" customHeight="1">
      <c r="A38" s="377" t="s">
        <v>259</v>
      </c>
      <c r="B38" s="394"/>
      <c r="C38" s="394"/>
      <c r="D38" s="394"/>
      <c r="E38" s="394"/>
      <c r="F38" s="394"/>
      <c r="G38" s="427"/>
      <c r="H38" s="427"/>
      <c r="I38" s="427"/>
      <c r="J38" s="427"/>
      <c r="K38" s="427"/>
      <c r="L38" s="427"/>
      <c r="M38" s="427"/>
      <c r="N38" s="427"/>
      <c r="O38" s="427"/>
      <c r="AM38" s="394"/>
      <c r="AN38" s="378"/>
    </row>
    <row r="39" spans="1:43" ht="25" customHeight="1">
      <c r="A39" s="398"/>
      <c r="B39" s="398"/>
      <c r="C39" s="398"/>
      <c r="D39" s="428">
        <v>4</v>
      </c>
      <c r="E39" s="428">
        <v>5</v>
      </c>
      <c r="F39" s="429">
        <v>6</v>
      </c>
      <c r="G39" s="429"/>
      <c r="H39" s="429"/>
      <c r="I39" s="429">
        <v>7</v>
      </c>
      <c r="J39" s="429"/>
      <c r="K39" s="429"/>
      <c r="L39" s="429">
        <v>8</v>
      </c>
      <c r="M39" s="429"/>
      <c r="N39" s="429"/>
      <c r="O39" s="429">
        <v>9</v>
      </c>
      <c r="P39" s="429"/>
      <c r="Q39" s="429"/>
      <c r="R39" s="429">
        <v>10</v>
      </c>
      <c r="S39" s="429"/>
      <c r="T39" s="429"/>
      <c r="U39" s="429">
        <v>11</v>
      </c>
      <c r="V39" s="429"/>
      <c r="W39" s="429"/>
      <c r="X39" s="429">
        <v>12</v>
      </c>
      <c r="Y39" s="429"/>
      <c r="Z39" s="429"/>
      <c r="AA39" s="429">
        <v>1</v>
      </c>
      <c r="AB39" s="429"/>
      <c r="AC39" s="429"/>
      <c r="AD39" s="429">
        <v>2</v>
      </c>
      <c r="AE39" s="429"/>
      <c r="AF39" s="429"/>
      <c r="AG39" s="429">
        <v>3</v>
      </c>
      <c r="AH39" s="429"/>
      <c r="AI39" s="429"/>
      <c r="AJ39" s="398" t="s">
        <v>260</v>
      </c>
      <c r="AK39" s="398"/>
      <c r="AL39" s="430" t="s">
        <v>261</v>
      </c>
      <c r="AM39" s="431"/>
      <c r="AN39" s="431"/>
      <c r="AO39" s="431"/>
      <c r="AP39" s="431"/>
      <c r="AQ39" s="431"/>
    </row>
    <row r="40" spans="1:43" ht="18" customHeight="1">
      <c r="A40" s="432" t="s">
        <v>262</v>
      </c>
      <c r="B40" s="432"/>
      <c r="C40" s="432"/>
      <c r="D40" s="416">
        <v>400</v>
      </c>
      <c r="E40" s="416">
        <v>380</v>
      </c>
      <c r="F40" s="466">
        <v>400</v>
      </c>
      <c r="G40" s="467"/>
      <c r="H40" s="468"/>
      <c r="I40" s="466">
        <v>420</v>
      </c>
      <c r="J40" s="467"/>
      <c r="K40" s="468"/>
      <c r="L40" s="466">
        <v>420</v>
      </c>
      <c r="M40" s="467"/>
      <c r="N40" s="468"/>
      <c r="O40" s="466">
        <v>380</v>
      </c>
      <c r="P40" s="467"/>
      <c r="Q40" s="468"/>
      <c r="R40" s="466">
        <v>400</v>
      </c>
      <c r="S40" s="467"/>
      <c r="T40" s="468"/>
      <c r="U40" s="466">
        <v>400</v>
      </c>
      <c r="V40" s="467"/>
      <c r="W40" s="468"/>
      <c r="X40" s="466">
        <v>380</v>
      </c>
      <c r="Y40" s="467"/>
      <c r="Z40" s="468"/>
      <c r="AA40" s="466">
        <v>380</v>
      </c>
      <c r="AB40" s="467"/>
      <c r="AC40" s="468"/>
      <c r="AD40" s="466">
        <v>380</v>
      </c>
      <c r="AE40" s="467"/>
      <c r="AF40" s="468"/>
      <c r="AG40" s="466">
        <v>400</v>
      </c>
      <c r="AH40" s="467"/>
      <c r="AI40" s="468"/>
      <c r="AJ40" s="434">
        <f>SUM(D40:AI40)</f>
        <v>4740</v>
      </c>
      <c r="AK40" s="434"/>
      <c r="AL40" s="435">
        <f>ROUNDUP(AJ40/AJ41,1)</f>
        <v>20</v>
      </c>
      <c r="AM40" s="431"/>
      <c r="AN40" s="431"/>
      <c r="AO40" s="431"/>
      <c r="AP40" s="431"/>
      <c r="AQ40" s="431"/>
    </row>
    <row r="41" spans="1:43" ht="18" customHeight="1">
      <c r="A41" s="432" t="s">
        <v>263</v>
      </c>
      <c r="B41" s="432"/>
      <c r="C41" s="432"/>
      <c r="D41" s="416">
        <v>20</v>
      </c>
      <c r="E41" s="416">
        <v>19</v>
      </c>
      <c r="F41" s="433">
        <v>20</v>
      </c>
      <c r="G41" s="433"/>
      <c r="H41" s="433"/>
      <c r="I41" s="433">
        <v>21</v>
      </c>
      <c r="J41" s="433"/>
      <c r="K41" s="433"/>
      <c r="L41" s="433">
        <v>21</v>
      </c>
      <c r="M41" s="433"/>
      <c r="N41" s="433"/>
      <c r="O41" s="433">
        <v>19</v>
      </c>
      <c r="P41" s="433"/>
      <c r="Q41" s="433"/>
      <c r="R41" s="433">
        <v>20</v>
      </c>
      <c r="S41" s="433"/>
      <c r="T41" s="433"/>
      <c r="U41" s="433">
        <v>20</v>
      </c>
      <c r="V41" s="433"/>
      <c r="W41" s="433"/>
      <c r="X41" s="433">
        <v>19</v>
      </c>
      <c r="Y41" s="433"/>
      <c r="Z41" s="433"/>
      <c r="AA41" s="433">
        <v>19</v>
      </c>
      <c r="AB41" s="433"/>
      <c r="AC41" s="433"/>
      <c r="AD41" s="433">
        <v>19</v>
      </c>
      <c r="AE41" s="433"/>
      <c r="AF41" s="433"/>
      <c r="AG41" s="433">
        <v>20</v>
      </c>
      <c r="AH41" s="433"/>
      <c r="AI41" s="433"/>
      <c r="AJ41" s="434">
        <f>+SUM(D41:AI41)</f>
        <v>237</v>
      </c>
      <c r="AK41" s="434"/>
      <c r="AL41" s="436"/>
      <c r="AM41" s="431"/>
      <c r="AN41" s="431"/>
      <c r="AO41" s="431"/>
      <c r="AP41" s="431"/>
      <c r="AQ41" s="431"/>
    </row>
    <row r="42" spans="1:43" ht="5.15" customHeight="1">
      <c r="A42" s="437"/>
      <c r="B42" s="437"/>
      <c r="C42" s="437"/>
      <c r="D42" s="431"/>
      <c r="E42" s="431"/>
      <c r="F42" s="431"/>
      <c r="G42" s="431"/>
      <c r="H42" s="431"/>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38"/>
      <c r="AK42" s="427"/>
      <c r="AL42" s="394"/>
      <c r="AM42" s="394"/>
      <c r="AN42" s="378"/>
    </row>
    <row r="43" spans="1:43" ht="18" customHeight="1">
      <c r="A43" s="377" t="s">
        <v>264</v>
      </c>
      <c r="B43" s="427"/>
      <c r="D43" s="427"/>
      <c r="E43" s="427"/>
      <c r="F43" s="427"/>
      <c r="G43" s="427"/>
      <c r="H43" s="427"/>
      <c r="I43" s="431"/>
      <c r="J43" s="431"/>
      <c r="K43" s="431"/>
      <c r="L43" s="431"/>
      <c r="M43" s="431"/>
      <c r="N43" s="431"/>
      <c r="O43" s="427"/>
      <c r="P43" s="427"/>
      <c r="Q43" s="427"/>
      <c r="R43" s="427"/>
      <c r="S43" s="427"/>
      <c r="T43" s="427"/>
      <c r="U43" s="427"/>
      <c r="V43" s="427"/>
      <c r="W43" s="394"/>
      <c r="X43" s="427"/>
      <c r="Y43" s="427"/>
      <c r="Z43" s="427"/>
      <c r="AA43" s="427"/>
      <c r="AB43" s="427"/>
      <c r="AC43" s="427"/>
      <c r="AD43" s="427"/>
      <c r="AE43" s="427"/>
      <c r="AF43" s="427"/>
      <c r="AG43" s="427"/>
      <c r="AH43" s="427"/>
      <c r="AI43" s="427"/>
      <c r="AJ43" s="438"/>
      <c r="AK43" s="427"/>
      <c r="AL43" s="394"/>
      <c r="AM43" s="394"/>
      <c r="AN43" s="378"/>
    </row>
    <row r="44" spans="1:43" ht="25" customHeight="1">
      <c r="A44" s="398" t="s">
        <v>265</v>
      </c>
      <c r="B44" s="398"/>
      <c r="C44" s="398" t="s">
        <v>251</v>
      </c>
      <c r="D44" s="398"/>
      <c r="E44" s="402" t="s">
        <v>348</v>
      </c>
      <c r="F44" s="402"/>
      <c r="G44" s="402"/>
      <c r="H44" s="402"/>
      <c r="I44" s="431"/>
      <c r="J44" s="431"/>
      <c r="K44" s="431"/>
      <c r="L44" s="431"/>
      <c r="M44" s="431"/>
      <c r="N44" s="431"/>
      <c r="O44" s="431"/>
      <c r="P44" s="431"/>
      <c r="Q44" s="431"/>
      <c r="R44" s="431"/>
      <c r="S44" s="431"/>
      <c r="T44" s="431"/>
      <c r="U44" s="431"/>
      <c r="W44" s="394"/>
      <c r="X44" s="427"/>
      <c r="Y44" s="427"/>
      <c r="Z44" s="427"/>
      <c r="AA44" s="427"/>
      <c r="AB44" s="427"/>
      <c r="AC44" s="427"/>
      <c r="AD44" s="427"/>
      <c r="AE44" s="427"/>
      <c r="AF44" s="427"/>
      <c r="AG44" s="427"/>
      <c r="AH44" s="427"/>
      <c r="AI44" s="427"/>
      <c r="AJ44" s="438"/>
      <c r="AK44" s="427"/>
      <c r="AL44" s="394"/>
      <c r="AM44" s="394"/>
      <c r="AN44" s="378"/>
    </row>
    <row r="45" spans="1:43" ht="18" customHeight="1">
      <c r="A45" s="402" t="s">
        <v>267</v>
      </c>
      <c r="B45" s="402"/>
      <c r="C45" s="439">
        <f>ROUNDDOWN(IF(AL40&lt;=60,1,1+ROUNDUP((AL40-60)/40,0)),1)</f>
        <v>1</v>
      </c>
      <c r="D45" s="439"/>
      <c r="E45" s="439">
        <f>ROUNDDOWN(AL40/10,1)</f>
        <v>2</v>
      </c>
      <c r="F45" s="439"/>
      <c r="G45" s="439"/>
      <c r="H45" s="439"/>
      <c r="I45" s="431"/>
      <c r="J45" s="431"/>
      <c r="K45" s="431"/>
      <c r="L45" s="431"/>
      <c r="M45" s="431"/>
      <c r="N45" s="431"/>
      <c r="O45" s="431"/>
      <c r="P45" s="431"/>
      <c r="Q45" s="431"/>
      <c r="R45" s="431"/>
      <c r="S45" s="431"/>
      <c r="T45" s="431"/>
      <c r="U45" s="431"/>
      <c r="W45" s="394"/>
      <c r="X45" s="427"/>
      <c r="Y45" s="427"/>
      <c r="Z45" s="427"/>
      <c r="AA45" s="427"/>
      <c r="AB45" s="427"/>
      <c r="AC45" s="427"/>
      <c r="AD45" s="427"/>
      <c r="AE45" s="427"/>
      <c r="AF45" s="427"/>
      <c r="AG45" s="427"/>
      <c r="AH45" s="427"/>
      <c r="AI45" s="427"/>
      <c r="AJ45" s="438"/>
      <c r="AK45" s="427"/>
      <c r="AL45" s="394"/>
      <c r="AM45" s="394"/>
      <c r="AN45" s="378"/>
    </row>
    <row r="46" spans="1:43" ht="5.15" customHeight="1">
      <c r="A46" s="437"/>
      <c r="B46" s="437"/>
      <c r="C46" s="437"/>
      <c r="D46" s="437"/>
      <c r="E46" s="437"/>
      <c r="F46" s="437"/>
      <c r="G46" s="437"/>
      <c r="H46" s="437"/>
      <c r="I46" s="437"/>
      <c r="J46" s="427"/>
      <c r="K46" s="427"/>
      <c r="L46" s="427"/>
      <c r="M46" s="438"/>
      <c r="N46" s="427"/>
      <c r="O46" s="427"/>
      <c r="P46" s="427"/>
      <c r="Q46" s="431"/>
      <c r="W46" s="394"/>
      <c r="X46" s="427"/>
      <c r="Y46" s="427"/>
      <c r="Z46" s="427"/>
      <c r="AA46" s="427"/>
      <c r="AB46" s="427"/>
      <c r="AC46" s="427"/>
      <c r="AD46" s="427"/>
      <c r="AE46" s="427"/>
      <c r="AF46" s="427"/>
      <c r="AG46" s="427"/>
      <c r="AH46" s="427"/>
      <c r="AI46" s="427"/>
      <c r="AJ46" s="438"/>
      <c r="AK46" s="427"/>
      <c r="AL46" s="394"/>
      <c r="AM46" s="394"/>
      <c r="AN46" s="378"/>
    </row>
    <row r="47" spans="1:43" ht="21" customHeight="1">
      <c r="A47" s="377" t="s">
        <v>268</v>
      </c>
      <c r="B47" s="382"/>
      <c r="C47" s="383"/>
      <c r="D47" s="383"/>
      <c r="E47" s="383"/>
      <c r="F47" s="383"/>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83"/>
      <c r="AM47" s="383"/>
      <c r="AN47" s="378"/>
    </row>
    <row r="48" spans="1:43" ht="25" customHeight="1">
      <c r="A48" s="378"/>
      <c r="B48" s="394"/>
      <c r="C48" s="440" t="s">
        <v>331</v>
      </c>
      <c r="D48" s="441"/>
      <c r="E48" s="442" t="s">
        <v>350</v>
      </c>
      <c r="F48" s="442"/>
      <c r="G48" s="442"/>
      <c r="H48" s="442"/>
      <c r="I48" s="440" t="s">
        <v>351</v>
      </c>
      <c r="J48" s="441"/>
      <c r="K48" s="441"/>
      <c r="L48" s="441"/>
      <c r="M48" s="441"/>
      <c r="N48" s="443"/>
      <c r="O48" s="440" t="s">
        <v>352</v>
      </c>
      <c r="P48" s="441"/>
      <c r="Q48" s="441"/>
      <c r="R48" s="441"/>
      <c r="S48" s="441"/>
      <c r="T48" s="443"/>
      <c r="U48" s="440" t="s">
        <v>333</v>
      </c>
      <c r="V48" s="441"/>
      <c r="W48" s="441"/>
      <c r="X48" s="441"/>
      <c r="Y48" s="441"/>
      <c r="Z48" s="443"/>
      <c r="AA48" s="440" t="s">
        <v>333</v>
      </c>
      <c r="AB48" s="441"/>
      <c r="AC48" s="441"/>
      <c r="AD48" s="441"/>
      <c r="AE48" s="441"/>
      <c r="AF48" s="443"/>
      <c r="AG48" s="442" t="s">
        <v>333</v>
      </c>
      <c r="AH48" s="442"/>
      <c r="AI48" s="442"/>
      <c r="AJ48" s="442"/>
      <c r="AK48" s="442"/>
      <c r="AL48" s="442" t="s">
        <v>333</v>
      </c>
      <c r="AM48" s="442"/>
      <c r="AN48" s="378"/>
    </row>
    <row r="49" spans="1:40" ht="18" customHeight="1">
      <c r="A49" s="378"/>
      <c r="B49" s="394"/>
      <c r="C49" s="444" t="s">
        <v>270</v>
      </c>
      <c r="D49" s="444" t="s">
        <v>272</v>
      </c>
      <c r="E49" s="445" t="s">
        <v>270</v>
      </c>
      <c r="F49" s="446" t="s">
        <v>272</v>
      </c>
      <c r="G49" s="446"/>
      <c r="H49" s="446"/>
      <c r="I49" s="447" t="s">
        <v>270</v>
      </c>
      <c r="J49" s="448"/>
      <c r="K49" s="449"/>
      <c r="L49" s="447" t="s">
        <v>272</v>
      </c>
      <c r="M49" s="448"/>
      <c r="N49" s="449"/>
      <c r="O49" s="447" t="s">
        <v>270</v>
      </c>
      <c r="P49" s="448"/>
      <c r="Q49" s="449"/>
      <c r="R49" s="447" t="s">
        <v>272</v>
      </c>
      <c r="S49" s="448"/>
      <c r="T49" s="449"/>
      <c r="U49" s="447" t="s">
        <v>270</v>
      </c>
      <c r="V49" s="448"/>
      <c r="W49" s="449"/>
      <c r="X49" s="447" t="s">
        <v>272</v>
      </c>
      <c r="Y49" s="448"/>
      <c r="Z49" s="449"/>
      <c r="AA49" s="447" t="s">
        <v>270</v>
      </c>
      <c r="AB49" s="448"/>
      <c r="AC49" s="449"/>
      <c r="AD49" s="447" t="s">
        <v>272</v>
      </c>
      <c r="AE49" s="448"/>
      <c r="AF49" s="449"/>
      <c r="AG49" s="447" t="s">
        <v>270</v>
      </c>
      <c r="AH49" s="448"/>
      <c r="AI49" s="449"/>
      <c r="AJ49" s="447" t="s">
        <v>272</v>
      </c>
      <c r="AK49" s="449"/>
      <c r="AL49" s="445" t="s">
        <v>269</v>
      </c>
      <c r="AM49" s="445" t="s">
        <v>271</v>
      </c>
      <c r="AN49" s="378"/>
    </row>
    <row r="50" spans="1:40" ht="18" customHeight="1">
      <c r="A50" s="378"/>
      <c r="B50" s="450" t="s">
        <v>273</v>
      </c>
      <c r="C50" s="445">
        <f>COUNTIFS($B$12:$B$31,C$48,$C$12:$C$31,"A",$E$12:$E$31,"*")</f>
        <v>1</v>
      </c>
      <c r="D50" s="445">
        <f>COUNTIFS($B$12:$B$31,C$48,$C$12:$C$31,"B",$E$12:$E$31,"*")</f>
        <v>0</v>
      </c>
      <c r="E50" s="445">
        <f>COUNTIFS($B$12:$B$31,E$48,$C$12:$C$31,"A",$E$12:$E$31,"*")</f>
        <v>0</v>
      </c>
      <c r="F50" s="447">
        <f>COUNTIFS($B$12:$B$31,E$48,$C$12:$C$31,"B",$E$12:$E$31,"*")</f>
        <v>1</v>
      </c>
      <c r="G50" s="448"/>
      <c r="H50" s="449"/>
      <c r="I50" s="447">
        <f>COUNTIFS($B$12:$B$31,I$48,$C$12:$C$31,"A",$E$12:$E$31,"*")</f>
        <v>0</v>
      </c>
      <c r="J50" s="448"/>
      <c r="K50" s="449"/>
      <c r="L50" s="447">
        <f>COUNTIFS($B$12:$B$31,I$48,$C$12:$C$31,"B",$E$12:$E$31,"*")</f>
        <v>0</v>
      </c>
      <c r="M50" s="448"/>
      <c r="N50" s="449"/>
      <c r="O50" s="447">
        <f>COUNTIFS($B$12:$B$31,O$48,$C$12:$C$31,"A",$E$12:$E$31,"*")</f>
        <v>0</v>
      </c>
      <c r="P50" s="448"/>
      <c r="Q50" s="449"/>
      <c r="R50" s="447">
        <f>COUNTIFS($B$12:$B$31,O$48,$C$12:$C$31,"B",$E$12:$E$31,"*")</f>
        <v>0</v>
      </c>
      <c r="S50" s="448"/>
      <c r="T50" s="449"/>
      <c r="U50" s="447">
        <f>COUNTIFS($B$12:$B$31,U$48,$C$12:$C$31,"A",$E$12:$E$31,"*")</f>
        <v>0</v>
      </c>
      <c r="V50" s="448"/>
      <c r="W50" s="449"/>
      <c r="X50" s="447">
        <f>COUNTIFS($B$12:$B$31,U$48,$C$12:$C$31,"B",$E$12:$E$31,"*")</f>
        <v>0</v>
      </c>
      <c r="Y50" s="448"/>
      <c r="Z50" s="449"/>
      <c r="AA50" s="447">
        <f>COUNTIFS($B$12:$B$31,AA$48,$C$12:$C$31,"A",$E$12:$E$31,"*")</f>
        <v>0</v>
      </c>
      <c r="AB50" s="448"/>
      <c r="AC50" s="449"/>
      <c r="AD50" s="447">
        <f>COUNTIFS($B$12:$B$31,AA$48,$C$12:$C$31,"B",$E$12:$E$31,"*")</f>
        <v>0</v>
      </c>
      <c r="AE50" s="448"/>
      <c r="AF50" s="449"/>
      <c r="AG50" s="447">
        <f>COUNTIFS($B$12:$B$31,AG$48,$C$12:$C$31,"A",$E$12:$E$31,"*")</f>
        <v>0</v>
      </c>
      <c r="AH50" s="448"/>
      <c r="AI50" s="449"/>
      <c r="AJ50" s="447">
        <f>COUNTIFS($B$12:$B$31,AG$48,$C$12:$C$31,"B",$E$12:$E$31,"*")</f>
        <v>0</v>
      </c>
      <c r="AK50" s="449"/>
      <c r="AL50" s="445">
        <f>COUNTIFS($B$12:$B$31,AL$48,$C$12:$C$31,"A",$E$12:$E$31,"*")</f>
        <v>0</v>
      </c>
      <c r="AM50" s="445">
        <f>COUNTIFS($B$12:$B$31,AL$48,$C$12:$C$31,"B",$E$12:$E$31,"*")</f>
        <v>0</v>
      </c>
      <c r="AN50" s="378"/>
    </row>
    <row r="51" spans="1:40" ht="18" customHeight="1">
      <c r="A51" s="378"/>
      <c r="B51" s="430" t="s">
        <v>274</v>
      </c>
      <c r="C51" s="445">
        <f>COUNTIFS($B$12:$B$31,C$48,$C$12:$C$31,"C",$E$12:$E$31,"*")</f>
        <v>0</v>
      </c>
      <c r="D51" s="445">
        <f>COUNTIFS($B$12:$B$31,C$48,$C$12:$C$31,"D",$E$12:$E$31,"*")</f>
        <v>0</v>
      </c>
      <c r="E51" s="445">
        <f>COUNTIFS($B$12:$B$31,E$48,$C$12:$C$31,"C",$E$12:$E$31,"*")</f>
        <v>0</v>
      </c>
      <c r="F51" s="447">
        <f>COUNTIFS($B$12:$B$31,E$48,$C$12:$C$31,"D",$E$12:$E$31,"*")</f>
        <v>0</v>
      </c>
      <c r="G51" s="448"/>
      <c r="H51" s="449"/>
      <c r="I51" s="447">
        <f>COUNTIFS($B$12:$B$31,I$48,$C$12:$C$31,"C",$E$12:$E$31,"*")</f>
        <v>1</v>
      </c>
      <c r="J51" s="448"/>
      <c r="K51" s="449"/>
      <c r="L51" s="447">
        <f>COUNTIFS($B$12:$B$31,I$48,$C$12:$C$31,"D",$E$12:$E$31,"*")</f>
        <v>0</v>
      </c>
      <c r="M51" s="448"/>
      <c r="N51" s="449"/>
      <c r="O51" s="447">
        <f>COUNTIFS($B$12:$B$31,O$48,$C$12:$C$31,"C",$E$12:$E$31,"*")</f>
        <v>0</v>
      </c>
      <c r="P51" s="448"/>
      <c r="Q51" s="449"/>
      <c r="R51" s="447">
        <f>COUNTIFS($B$12:$B$31,O$48,$C$12:$C$31,"D",$E$12:$E$31,"*")</f>
        <v>1</v>
      </c>
      <c r="S51" s="448"/>
      <c r="T51" s="449"/>
      <c r="U51" s="447">
        <f>COUNTIFS($B$12:$B$31,U$48,$C$12:$C$31,"C",$E$12:$E$31,"*")</f>
        <v>0</v>
      </c>
      <c r="V51" s="448"/>
      <c r="W51" s="449"/>
      <c r="X51" s="447">
        <f>COUNTIFS($B$12:$B$31,U$48,$C$12:$C$31,"D",$E$12:$E$31,"*")</f>
        <v>0</v>
      </c>
      <c r="Y51" s="448"/>
      <c r="Z51" s="449"/>
      <c r="AA51" s="447">
        <f>COUNTIFS($B$12:$B$31,AA$48,$C$12:$C$31,"C",$E$12:$E$31,"*")</f>
        <v>0</v>
      </c>
      <c r="AB51" s="448"/>
      <c r="AC51" s="449"/>
      <c r="AD51" s="447">
        <f>COUNTIFS($B$12:$B$31,AA$48,$C$12:$C$31,"D",$E$12:$E$31,"*")</f>
        <v>0</v>
      </c>
      <c r="AE51" s="448"/>
      <c r="AF51" s="449"/>
      <c r="AG51" s="447">
        <f>COUNTIFS($B$12:$B$31,AG$48,$C$12:$C$31,"C",$E$12:$E$31,"*")</f>
        <v>0</v>
      </c>
      <c r="AH51" s="448"/>
      <c r="AI51" s="449"/>
      <c r="AJ51" s="447">
        <f>COUNTIFS($B$12:$B$31,AG$48,$C$12:$C$31,"D",$E$12:$E$31,"*")</f>
        <v>0</v>
      </c>
      <c r="AK51" s="449"/>
      <c r="AL51" s="445">
        <f>COUNTIFS($B$12:$B$31,AL$48,$C$12:$C$31,"C",$E$12:$E$31,"*")</f>
        <v>0</v>
      </c>
      <c r="AM51" s="445">
        <f>COUNTIFS($B$12:$B$31,AL$48,$C$12:$C$31,"D",$E$12:$E$31,"*")</f>
        <v>0</v>
      </c>
      <c r="AN51" s="378"/>
    </row>
    <row r="52" spans="1:40" ht="25" customHeight="1">
      <c r="A52" s="378"/>
      <c r="B52" s="430" t="s">
        <v>275</v>
      </c>
      <c r="C52" s="440">
        <f>IF($AK$3="４週",SUMIFS($AK$12:$AK$31,$B$12:$B$31,C48)/4/$AH$6,IF($AK$3="歴月",SUMIFS($AK$12:$AK$31,$B$12:$B$31,C48)/$AL$6,"記載する期間を選択してください"))</f>
        <v>0</v>
      </c>
      <c r="D52" s="443"/>
      <c r="E52" s="440">
        <f>IF($AK$3="４週",SUMIFS($AK$12:$AK$31,$B$12:$B$31,E48)/4/$AH$6,IF($AK$3="歴月",SUMIFS($AK$12:$AK$31,$B$12:$B$31,E48)/$AL$6,"記載する期間を選択してください"))</f>
        <v>0</v>
      </c>
      <c r="F52" s="441"/>
      <c r="G52" s="441"/>
      <c r="H52" s="443"/>
      <c r="I52" s="440">
        <f>IF($AK$3="４週",SUMIFS($AK$12:$AK$31,$B$12:$B$31,I48)/4/$AH$6,IF($AK$3="歴月",SUMIFS($AK$12:$AK$31,$B$12:$B$31,I48)/$AL$6,"記載する期間を選択してください"))</f>
        <v>0</v>
      </c>
      <c r="J52" s="441"/>
      <c r="K52" s="441"/>
      <c r="L52" s="441"/>
      <c r="M52" s="441"/>
      <c r="N52" s="443"/>
      <c r="O52" s="440">
        <f>IF($AK$3="４週",SUMIFS($AK$12:$AK$31,$B$12:$B$31,O48)/4/$AH$6,IF($AK$3="歴月",SUMIFS($AK$12:$AK$31,$B$12:$B$31,O48)/$AL$6,"記載する期間を選択してください"))</f>
        <v>0</v>
      </c>
      <c r="P52" s="441"/>
      <c r="Q52" s="441"/>
      <c r="R52" s="441"/>
      <c r="S52" s="441"/>
      <c r="T52" s="443"/>
      <c r="U52" s="440">
        <f>IF($AK$3="４週",SUMIFS($AK$12:$AK$31,$B$12:$B$31,U48)/4/$AH$6,IF($AK$3="歴月",SUMIFS($AK$12:$AK$31,$B$12:$B$31,U48)/$AL$6,"記載する期間を選択してください"))</f>
        <v>0</v>
      </c>
      <c r="V52" s="441"/>
      <c r="W52" s="441"/>
      <c r="X52" s="441"/>
      <c r="Y52" s="441"/>
      <c r="Z52" s="443"/>
      <c r="AA52" s="440">
        <f>IF($AK$3="４週",SUMIFS($AK$12:$AK$31,$B$12:$B$31,AA48)/4/$AH$6,IF($AK$3="歴月",SUMIFS($AK$12:$AK$31,$B$12:$B$31,AA48)/$AL$6,"記載する期間を選択してください"))</f>
        <v>0</v>
      </c>
      <c r="AB52" s="441"/>
      <c r="AC52" s="441"/>
      <c r="AD52" s="441"/>
      <c r="AE52" s="441"/>
      <c r="AF52" s="443"/>
      <c r="AG52" s="440">
        <f>IF($AK$3="４週",SUMIFS($AK$12:$AK$31,$B$12:$B$31,AG48)/4/$AH$6,IF($AK$3="歴月",SUMIFS($AK$12:$AK$31,$B$12:$B$31,AG48)/$AL$6,"記載する期間を選択してください"))</f>
        <v>0</v>
      </c>
      <c r="AH52" s="441"/>
      <c r="AI52" s="441"/>
      <c r="AJ52" s="441"/>
      <c r="AK52" s="443"/>
      <c r="AL52" s="440">
        <f>IF($AK$3="４週",SUMIFS($AK$12:$AK$31,$B$12:$B$31,AL48)/4/$AH$6,IF($AK$3="歴月",SUMIFS($AK$12:$AK$31,$B$12:$B$31,AL48)/$AL$6,"記載する期間を選択してください"))</f>
        <v>0</v>
      </c>
      <c r="AM52" s="443"/>
      <c r="AN52" s="378"/>
    </row>
    <row r="53" spans="1:40" ht="5.15" customHeight="1">
      <c r="A53" s="378"/>
      <c r="B53" s="382"/>
      <c r="C53" s="454">
        <v>2</v>
      </c>
      <c r="D53" s="454"/>
      <c r="E53" s="454">
        <v>3</v>
      </c>
      <c r="F53" s="454"/>
      <c r="G53" s="454"/>
      <c r="H53" s="454"/>
      <c r="I53" s="454">
        <v>4</v>
      </c>
      <c r="J53" s="454"/>
      <c r="K53" s="454"/>
      <c r="L53" s="454"/>
      <c r="M53" s="454"/>
      <c r="N53" s="454"/>
      <c r="O53" s="454">
        <v>5</v>
      </c>
      <c r="P53" s="454"/>
      <c r="Q53" s="454"/>
      <c r="R53" s="454"/>
      <c r="S53" s="454"/>
      <c r="T53" s="454"/>
      <c r="U53" s="454">
        <v>6</v>
      </c>
      <c r="V53" s="454"/>
      <c r="W53" s="454"/>
      <c r="X53" s="454"/>
      <c r="Y53" s="454"/>
      <c r="Z53" s="454"/>
      <c r="AA53" s="454">
        <v>7</v>
      </c>
      <c r="AB53" s="454"/>
      <c r="AC53" s="454"/>
      <c r="AD53" s="454"/>
      <c r="AE53" s="454"/>
      <c r="AF53" s="454"/>
      <c r="AG53" s="454">
        <v>8</v>
      </c>
      <c r="AH53" s="454"/>
      <c r="AI53" s="454"/>
      <c r="AJ53" s="454"/>
      <c r="AK53" s="454"/>
      <c r="AL53" s="454">
        <v>9</v>
      </c>
      <c r="AM53" s="455"/>
      <c r="AN53" s="378"/>
    </row>
    <row r="54" spans="1:40" ht="15" customHeight="1">
      <c r="A54" s="427" t="s">
        <v>276</v>
      </c>
      <c r="B54" s="394"/>
      <c r="C54" s="502"/>
      <c r="D54" s="502"/>
      <c r="E54" s="502"/>
      <c r="F54" s="427"/>
      <c r="G54" s="502"/>
      <c r="H54" s="455"/>
      <c r="I54" s="455"/>
      <c r="J54" s="455"/>
      <c r="K54" s="455"/>
      <c r="L54" s="455"/>
      <c r="M54" s="455"/>
      <c r="N54" s="455"/>
      <c r="O54" s="455"/>
      <c r="P54" s="455"/>
      <c r="Q54" s="455"/>
      <c r="R54" s="455">
        <v>6</v>
      </c>
      <c r="S54" s="455"/>
      <c r="T54" s="455"/>
      <c r="U54" s="455"/>
      <c r="V54" s="455"/>
      <c r="W54" s="455"/>
      <c r="X54" s="455">
        <v>7</v>
      </c>
      <c r="Y54" s="455"/>
      <c r="Z54" s="455"/>
      <c r="AA54" s="455"/>
      <c r="AB54" s="455"/>
      <c r="AC54" s="455"/>
      <c r="AD54" s="455">
        <v>8</v>
      </c>
      <c r="AE54" s="455"/>
      <c r="AF54" s="455"/>
      <c r="AG54" s="378"/>
      <c r="AH54" s="378"/>
      <c r="AI54" s="378"/>
      <c r="AJ54" s="378">
        <v>9</v>
      </c>
      <c r="AK54" s="383"/>
      <c r="AL54" s="460"/>
      <c r="AM54" s="378"/>
    </row>
    <row r="55" spans="1:40" s="427" customFormat="1" ht="15" customHeight="1">
      <c r="A55" s="427" t="s">
        <v>277</v>
      </c>
      <c r="B55" s="437"/>
      <c r="C55" s="437"/>
      <c r="D55" s="437"/>
      <c r="E55" s="437"/>
      <c r="F55" s="437"/>
      <c r="G55" s="43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row>
    <row r="56" spans="1:40" s="427" customFormat="1" ht="15" customHeight="1">
      <c r="A56" s="427" t="s">
        <v>278</v>
      </c>
      <c r="B56" s="437"/>
      <c r="C56" s="437"/>
      <c r="D56" s="437"/>
      <c r="E56" s="437"/>
      <c r="F56" s="437"/>
      <c r="G56" s="43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row>
    <row r="57" spans="1:40" s="427" customFormat="1" ht="15" customHeight="1">
      <c r="A57" s="427" t="s">
        <v>353</v>
      </c>
      <c r="B57" s="437"/>
      <c r="C57" s="437"/>
      <c r="D57" s="437"/>
      <c r="E57" s="437"/>
      <c r="F57" s="437"/>
      <c r="G57" s="43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row>
    <row r="58" spans="1:40" s="427" customFormat="1" ht="15" customHeight="1">
      <c r="A58" s="427" t="s">
        <v>354</v>
      </c>
      <c r="B58" s="437"/>
      <c r="C58" s="437"/>
      <c r="D58" s="437"/>
      <c r="E58" s="437"/>
      <c r="F58" s="437"/>
      <c r="G58" s="43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row>
    <row r="59" spans="1:40" s="427" customFormat="1" ht="15" customHeight="1">
      <c r="A59" s="427" t="s">
        <v>355</v>
      </c>
      <c r="B59" s="437"/>
      <c r="C59" s="437"/>
      <c r="D59" s="437"/>
      <c r="E59" s="437"/>
      <c r="F59" s="437"/>
      <c r="G59" s="43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row>
    <row r="60" spans="1:40" ht="15" customHeight="1">
      <c r="A60" s="427" t="s">
        <v>281</v>
      </c>
      <c r="B60" s="461"/>
      <c r="C60" s="427"/>
      <c r="D60" s="427"/>
      <c r="E60" s="427"/>
      <c r="F60" s="427"/>
      <c r="G60" s="427"/>
    </row>
    <row r="61" spans="1:40" ht="15" customHeight="1">
      <c r="A61" s="427" t="s">
        <v>356</v>
      </c>
      <c r="B61" s="461"/>
      <c r="C61" s="427"/>
      <c r="D61" s="427"/>
      <c r="E61" s="427"/>
      <c r="F61" s="427"/>
      <c r="G61" s="427"/>
    </row>
    <row r="62" spans="1:40" ht="15" customHeight="1">
      <c r="A62" s="427"/>
      <c r="B62" s="450" t="s">
        <v>283</v>
      </c>
      <c r="C62" s="398" t="s">
        <v>284</v>
      </c>
      <c r="D62" s="398"/>
      <c r="E62" s="398"/>
      <c r="F62" s="427"/>
      <c r="G62" s="427"/>
    </row>
    <row r="63" spans="1:40" ht="15" customHeight="1">
      <c r="A63" s="427"/>
      <c r="B63" s="462" t="s">
        <v>250</v>
      </c>
      <c r="C63" s="434" t="s">
        <v>285</v>
      </c>
      <c r="D63" s="434"/>
      <c r="E63" s="434"/>
      <c r="F63" s="427"/>
      <c r="G63" s="427"/>
    </row>
    <row r="64" spans="1:40" ht="15" customHeight="1">
      <c r="A64" s="427"/>
      <c r="B64" s="462" t="s">
        <v>252</v>
      </c>
      <c r="C64" s="434" t="s">
        <v>286</v>
      </c>
      <c r="D64" s="434"/>
      <c r="E64" s="434"/>
      <c r="F64" s="427"/>
      <c r="G64" s="427"/>
    </row>
    <row r="65" spans="1:7" ht="15" customHeight="1">
      <c r="A65" s="427"/>
      <c r="B65" s="462" t="s">
        <v>254</v>
      </c>
      <c r="C65" s="434" t="s">
        <v>287</v>
      </c>
      <c r="D65" s="434"/>
      <c r="E65" s="434"/>
      <c r="F65" s="427"/>
      <c r="G65" s="427"/>
    </row>
    <row r="66" spans="1:7" ht="15" customHeight="1">
      <c r="A66" s="427"/>
      <c r="B66" s="462" t="s">
        <v>256</v>
      </c>
      <c r="C66" s="434" t="s">
        <v>288</v>
      </c>
      <c r="D66" s="434"/>
      <c r="E66" s="434"/>
      <c r="F66" s="427"/>
      <c r="G66" s="427"/>
    </row>
    <row r="67" spans="1:7" ht="15" customHeight="1">
      <c r="A67" s="427"/>
      <c r="B67" s="427" t="s">
        <v>289</v>
      </c>
      <c r="C67" s="427"/>
      <c r="D67" s="427"/>
      <c r="E67" s="427"/>
      <c r="F67" s="427"/>
      <c r="G67" s="427"/>
    </row>
    <row r="68" spans="1:7" ht="15" customHeight="1">
      <c r="A68" s="427"/>
      <c r="B68" s="427" t="s">
        <v>290</v>
      </c>
      <c r="C68" s="427"/>
      <c r="D68" s="427"/>
      <c r="E68" s="427"/>
      <c r="F68" s="427"/>
      <c r="G68" s="427"/>
    </row>
    <row r="69" spans="1:7" ht="15" customHeight="1">
      <c r="A69" s="427"/>
      <c r="B69" s="427" t="s">
        <v>291</v>
      </c>
      <c r="C69" s="427"/>
      <c r="D69" s="427"/>
      <c r="E69" s="427"/>
      <c r="F69" s="427"/>
      <c r="G69" s="427"/>
    </row>
    <row r="70" spans="1:7" ht="15" customHeight="1">
      <c r="A70" s="427" t="s">
        <v>357</v>
      </c>
      <c r="B70" s="461"/>
      <c r="C70" s="427"/>
      <c r="D70" s="427"/>
      <c r="E70" s="427"/>
      <c r="F70" s="427"/>
      <c r="G70" s="427"/>
    </row>
    <row r="71" spans="1:7" ht="15" customHeight="1">
      <c r="A71" s="427" t="s">
        <v>328</v>
      </c>
      <c r="B71" s="461"/>
      <c r="C71" s="427"/>
      <c r="D71" s="427"/>
      <c r="E71" s="427"/>
      <c r="F71" s="427"/>
      <c r="G71" s="427"/>
    </row>
    <row r="72" spans="1:7" ht="15" customHeight="1">
      <c r="A72" s="427" t="s">
        <v>294</v>
      </c>
      <c r="B72" s="461"/>
      <c r="C72" s="427"/>
      <c r="D72" s="427"/>
      <c r="E72" s="427"/>
      <c r="F72" s="427"/>
      <c r="G72" s="427"/>
    </row>
    <row r="73" spans="1:7" ht="15" customHeight="1">
      <c r="A73" s="427" t="s">
        <v>358</v>
      </c>
      <c r="B73" s="461"/>
      <c r="C73" s="427"/>
      <c r="D73" s="427"/>
      <c r="E73" s="427"/>
      <c r="F73" s="427"/>
      <c r="G73" s="427"/>
    </row>
    <row r="74" spans="1:7" ht="15" customHeight="1">
      <c r="A74" s="427" t="s">
        <v>359</v>
      </c>
      <c r="B74" s="461"/>
      <c r="C74" s="427"/>
      <c r="D74" s="427"/>
      <c r="E74" s="427"/>
      <c r="F74" s="427"/>
      <c r="G74" s="427"/>
    </row>
    <row r="75" spans="1:7" ht="15" customHeight="1">
      <c r="A75" s="427" t="s">
        <v>360</v>
      </c>
      <c r="B75" s="461"/>
      <c r="C75" s="427"/>
      <c r="D75" s="427"/>
      <c r="E75" s="427"/>
      <c r="F75" s="427"/>
      <c r="G75" s="427"/>
    </row>
    <row r="76" spans="1:7" ht="15" customHeight="1">
      <c r="A76" s="427"/>
      <c r="B76" s="427" t="s">
        <v>298</v>
      </c>
      <c r="C76" s="427"/>
      <c r="D76" s="427"/>
      <c r="E76" s="427"/>
      <c r="F76" s="427"/>
      <c r="G76" s="427"/>
    </row>
    <row r="77" spans="1:7" ht="15" customHeight="1">
      <c r="A77" s="427"/>
      <c r="B77" s="427" t="s">
        <v>299</v>
      </c>
      <c r="C77" s="427"/>
      <c r="D77" s="427"/>
      <c r="E77" s="427"/>
      <c r="F77" s="427"/>
      <c r="G77" s="427"/>
    </row>
    <row r="78" spans="1:7" ht="15" customHeight="1">
      <c r="A78" s="427" t="s">
        <v>366</v>
      </c>
      <c r="B78" s="461"/>
      <c r="C78" s="427"/>
      <c r="D78" s="427"/>
      <c r="E78" s="427"/>
      <c r="F78" s="427"/>
      <c r="G78" s="427"/>
    </row>
    <row r="79" spans="1:7" ht="15" customHeight="1">
      <c r="A79" s="427" t="s">
        <v>301</v>
      </c>
      <c r="B79" s="461"/>
      <c r="C79" s="427"/>
      <c r="D79" s="427"/>
      <c r="E79" s="427"/>
      <c r="F79" s="427"/>
      <c r="G79" s="427"/>
    </row>
    <row r="80" spans="1:7" ht="15" customHeight="1">
      <c r="A80" s="427" t="s">
        <v>367</v>
      </c>
      <c r="B80" s="461"/>
      <c r="C80" s="427"/>
      <c r="D80" s="427"/>
      <c r="E80" s="427"/>
      <c r="F80" s="427"/>
      <c r="G80" s="427"/>
    </row>
    <row r="81" spans="1:7" ht="15" customHeight="1">
      <c r="A81" s="427" t="s">
        <v>368</v>
      </c>
      <c r="B81" s="461"/>
      <c r="C81" s="427"/>
      <c r="D81" s="427"/>
      <c r="E81" s="427"/>
      <c r="F81" s="427"/>
      <c r="G81" s="427"/>
    </row>
    <row r="82" spans="1:7" ht="15" customHeight="1">
      <c r="A82" s="427" t="s">
        <v>361</v>
      </c>
      <c r="B82" s="461"/>
      <c r="C82" s="427"/>
      <c r="D82" s="427"/>
      <c r="E82" s="427"/>
      <c r="F82" s="427"/>
      <c r="G82" s="427"/>
    </row>
    <row r="83" spans="1:7" ht="15" customHeight="1">
      <c r="A83" s="427" t="s">
        <v>362</v>
      </c>
      <c r="B83" s="461"/>
      <c r="C83" s="427"/>
      <c r="D83" s="427"/>
      <c r="E83" s="427"/>
      <c r="F83" s="427"/>
      <c r="G83" s="427"/>
    </row>
    <row r="84" spans="1:7" ht="15" customHeight="1">
      <c r="A84" s="427" t="s">
        <v>363</v>
      </c>
      <c r="B84" s="461"/>
      <c r="C84" s="427"/>
      <c r="D84" s="427"/>
      <c r="E84" s="427"/>
      <c r="F84" s="427"/>
      <c r="G84" s="427"/>
    </row>
  </sheetData>
  <mergeCells count="145">
    <mergeCell ref="C66:E66"/>
    <mergeCell ref="AG52:AK52"/>
    <mergeCell ref="AL52:AM52"/>
    <mergeCell ref="C62:E62"/>
    <mergeCell ref="C63:E63"/>
    <mergeCell ref="C64:E64"/>
    <mergeCell ref="C65:E65"/>
    <mergeCell ref="C52:D52"/>
    <mergeCell ref="E52:H52"/>
    <mergeCell ref="I52:N52"/>
    <mergeCell ref="O52:T52"/>
    <mergeCell ref="U52:Z52"/>
    <mergeCell ref="AA52:AF52"/>
    <mergeCell ref="U51:W51"/>
    <mergeCell ref="X51:Z51"/>
    <mergeCell ref="AA51:AC51"/>
    <mergeCell ref="AD51:AF51"/>
    <mergeCell ref="AG51:AI51"/>
    <mergeCell ref="AJ51:AK51"/>
    <mergeCell ref="X50:Z50"/>
    <mergeCell ref="AA50:AC50"/>
    <mergeCell ref="AD50:AF50"/>
    <mergeCell ref="AG50:AI50"/>
    <mergeCell ref="AJ50:AK50"/>
    <mergeCell ref="F51:H51"/>
    <mergeCell ref="I51:K51"/>
    <mergeCell ref="L51:N51"/>
    <mergeCell ref="O51:Q51"/>
    <mergeCell ref="R51:T51"/>
    <mergeCell ref="F50:H50"/>
    <mergeCell ref="I50:K50"/>
    <mergeCell ref="L50:N50"/>
    <mergeCell ref="O50:Q50"/>
    <mergeCell ref="R50:T50"/>
    <mergeCell ref="U50:W50"/>
    <mergeCell ref="U49:W49"/>
    <mergeCell ref="X49:Z49"/>
    <mergeCell ref="AA49:AC49"/>
    <mergeCell ref="AD49:AF49"/>
    <mergeCell ref="AG49:AI49"/>
    <mergeCell ref="AJ49:AK49"/>
    <mergeCell ref="O48:T48"/>
    <mergeCell ref="U48:Z48"/>
    <mergeCell ref="AA48:AF48"/>
    <mergeCell ref="AG48:AK48"/>
    <mergeCell ref="AL48:AM48"/>
    <mergeCell ref="F49:H49"/>
    <mergeCell ref="I49:K49"/>
    <mergeCell ref="L49:N49"/>
    <mergeCell ref="O49:Q49"/>
    <mergeCell ref="R49:T49"/>
    <mergeCell ref="A45:B45"/>
    <mergeCell ref="C45:D45"/>
    <mergeCell ref="E45:H45"/>
    <mergeCell ref="C48:D48"/>
    <mergeCell ref="E48:H48"/>
    <mergeCell ref="I48:N48"/>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4"/>
  <dataValidations count="8">
    <dataValidation type="list" allowBlank="1" showInputMessage="1" showErrorMessage="1" sqref="C12:C31" xr:uid="{3CEFC649-AC3C-4DB5-A7DA-5D8CDD74DD5B}">
      <formula1>"A,B,C,D"</formula1>
    </dataValidation>
    <dataValidation operator="greaterThanOrEqual" allowBlank="1" showInputMessage="1" showErrorMessage="1" sqref="I46 AJ40:AJ41 AL40 L42 L46 I42" xr:uid="{A76A0922-3C47-4590-9970-0BA56BC471FD}"/>
    <dataValidation type="whole" operator="greaterThanOrEqual" allowBlank="1" showInputMessage="1" showErrorMessage="1" sqref="I40:I41 D40:F41 AG40:AG41 AD40:AD41 AA40:AA41 X40:X41 U40:U41 R40:R41 O40:O41 L40:L41" xr:uid="{4BCB0977-EDC8-455C-8044-CC068148C225}">
      <formula1>0</formula1>
    </dataValidation>
    <dataValidation type="list" allowBlank="1" showInputMessage="1" showErrorMessage="1" sqref="AK4:AN4" xr:uid="{52381CD7-6EE3-4EB9-BC37-FEA43207A549}">
      <formula1>"予定,実績"</formula1>
    </dataValidation>
    <dataValidation type="list" allowBlank="1" showInputMessage="1" showErrorMessage="1" sqref="AK3:AN3" xr:uid="{BC32CFD7-327A-494A-BEA6-132C4B2AA1CE}">
      <formula1>"４週,歴月"</formula1>
    </dataValidation>
    <dataValidation type="list" allowBlank="1" showInputMessage="1" sqref="B14:B31" xr:uid="{1437F593-A403-42BC-A8EE-B36E4AEBC88E}">
      <formula1>INDIRECT($AK$1)</formula1>
    </dataValidation>
    <dataValidation allowBlank="1" showInputMessage="1" sqref="B12:B13" xr:uid="{287A9EC6-B0F9-4EE9-A816-F558AF55DA49}"/>
    <dataValidation type="list" allowBlank="1" showInputMessage="1" showErrorMessage="1" sqref="AK5:AN5" xr:uid="{E7BD13C7-3D73-4632-A59E-43ADB4F098B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7" max="3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1E6C8-E274-4630-9C16-E19F49F0D3A4}">
  <sheetPr>
    <pageSetUpPr fitToPage="1"/>
  </sheetPr>
  <dimension ref="A1:U69"/>
  <sheetViews>
    <sheetView view="pageBreakPreview" zoomScaleNormal="100" zoomScaleSheetLayoutView="100" workbookViewId="0">
      <selection activeCell="B7" sqref="B7:C7"/>
    </sheetView>
  </sheetViews>
  <sheetFormatPr defaultColWidth="2.453125" defaultRowHeight="13.5" customHeight="1"/>
  <cols>
    <col min="1" max="1" width="2.81640625" style="56" customWidth="1"/>
    <col min="2" max="2" width="7.1796875" style="56" customWidth="1"/>
    <col min="3" max="3" width="9.36328125" style="56" customWidth="1"/>
    <col min="4" max="4" width="11.81640625" style="56" customWidth="1"/>
    <col min="5" max="5" width="9.36328125" style="56" customWidth="1"/>
    <col min="6" max="6" width="7.1796875" style="56" customWidth="1"/>
    <col min="7" max="7" width="8.81640625" style="56" customWidth="1"/>
    <col min="8" max="21" width="2.81640625" style="56" customWidth="1"/>
    <col min="22" max="16384" width="2.453125" style="56"/>
  </cols>
  <sheetData>
    <row r="1" spans="1:21" ht="13.5" customHeight="1">
      <c r="A1" s="99" t="s">
        <v>132</v>
      </c>
      <c r="B1" s="99"/>
      <c r="C1" s="99"/>
    </row>
    <row r="2" spans="1:21" ht="15" customHeight="1">
      <c r="A2" s="100" t="s">
        <v>133</v>
      </c>
      <c r="B2" s="100"/>
      <c r="C2" s="100"/>
      <c r="D2" s="100"/>
      <c r="E2" s="100"/>
      <c r="F2" s="100"/>
      <c r="G2" s="100"/>
      <c r="H2" s="100"/>
      <c r="I2" s="100"/>
      <c r="J2" s="100"/>
      <c r="K2" s="100"/>
      <c r="L2" s="100"/>
      <c r="M2" s="100"/>
      <c r="N2" s="100"/>
      <c r="O2" s="100"/>
      <c r="P2" s="100"/>
      <c r="Q2" s="100"/>
      <c r="R2" s="100"/>
      <c r="S2" s="100"/>
      <c r="T2" s="100"/>
      <c r="U2" s="100"/>
    </row>
    <row r="3" spans="1:21" ht="15" customHeight="1">
      <c r="A3" s="101" t="s">
        <v>134</v>
      </c>
      <c r="B3" s="101"/>
      <c r="C3" s="101"/>
      <c r="D3" s="101"/>
      <c r="E3" s="101"/>
      <c r="F3" s="101"/>
      <c r="G3" s="101"/>
      <c r="H3" s="101"/>
      <c r="I3" s="101"/>
      <c r="J3" s="101"/>
      <c r="K3" s="101"/>
      <c r="L3" s="101"/>
      <c r="M3" s="101"/>
      <c r="N3" s="101"/>
      <c r="O3" s="101"/>
      <c r="P3" s="101"/>
      <c r="Q3" s="101"/>
      <c r="R3" s="101"/>
      <c r="S3" s="101"/>
      <c r="T3" s="101"/>
      <c r="U3" s="101"/>
    </row>
    <row r="4" spans="1:21" ht="15" customHeight="1">
      <c r="A4" s="101" t="s">
        <v>135</v>
      </c>
      <c r="B4" s="101"/>
      <c r="C4" s="101"/>
      <c r="D4" s="101"/>
      <c r="E4" s="101"/>
      <c r="F4" s="101"/>
      <c r="G4" s="101"/>
      <c r="H4" s="101"/>
      <c r="I4" s="101"/>
      <c r="J4" s="101"/>
      <c r="K4" s="101"/>
      <c r="L4" s="101"/>
      <c r="M4" s="101"/>
      <c r="N4" s="101"/>
      <c r="O4" s="101"/>
      <c r="P4" s="101"/>
      <c r="Q4" s="101"/>
      <c r="R4" s="101"/>
      <c r="S4" s="101"/>
      <c r="T4" s="101"/>
      <c r="U4" s="101"/>
    </row>
    <row r="5" spans="1:21" ht="15" customHeight="1">
      <c r="A5" s="57"/>
      <c r="B5" s="57"/>
      <c r="C5" s="57"/>
      <c r="D5" s="57"/>
      <c r="E5" s="102" t="s">
        <v>136</v>
      </c>
      <c r="F5" s="102"/>
      <c r="G5" s="57" t="s">
        <v>137</v>
      </c>
      <c r="H5" s="57"/>
      <c r="I5" s="57"/>
      <c r="J5" s="57"/>
      <c r="K5" s="57"/>
      <c r="L5" s="57"/>
      <c r="M5" s="57"/>
      <c r="N5" s="57"/>
      <c r="O5" s="57"/>
      <c r="P5" s="57"/>
      <c r="Q5" s="57"/>
      <c r="R5" s="57"/>
      <c r="S5" s="57"/>
      <c r="T5" s="57"/>
      <c r="U5" s="57"/>
    </row>
    <row r="6" spans="1:21" ht="15" customHeight="1">
      <c r="A6" s="57"/>
      <c r="B6" s="57"/>
      <c r="C6" s="57"/>
      <c r="D6" s="57"/>
      <c r="E6" s="57"/>
      <c r="F6" s="57"/>
      <c r="G6" s="57"/>
      <c r="H6" s="57"/>
      <c r="I6" s="57"/>
      <c r="J6" s="57"/>
      <c r="K6" s="103"/>
      <c r="L6" s="103"/>
      <c r="M6" s="103"/>
      <c r="N6" s="103"/>
      <c r="O6" s="57" t="s">
        <v>138</v>
      </c>
      <c r="P6" s="103"/>
      <c r="Q6" s="103"/>
      <c r="R6" s="57" t="s">
        <v>139</v>
      </c>
      <c r="S6" s="103"/>
      <c r="T6" s="103"/>
      <c r="U6" s="57" t="s">
        <v>140</v>
      </c>
    </row>
    <row r="7" spans="1:21" ht="15" customHeight="1">
      <c r="A7" s="57"/>
      <c r="B7" s="100"/>
      <c r="C7" s="100"/>
      <c r="D7" s="59" t="s">
        <v>141</v>
      </c>
      <c r="E7" s="57"/>
      <c r="F7" s="57"/>
      <c r="G7" s="57"/>
      <c r="H7" s="57"/>
      <c r="I7" s="57"/>
      <c r="J7" s="57"/>
      <c r="K7" s="58"/>
      <c r="L7" s="58"/>
      <c r="M7" s="58"/>
      <c r="N7" s="58"/>
      <c r="O7" s="57"/>
      <c r="P7" s="58"/>
      <c r="Q7" s="58"/>
      <c r="R7" s="57"/>
      <c r="S7" s="58"/>
      <c r="T7" s="58"/>
      <c r="U7" s="57"/>
    </row>
    <row r="8" spans="1:21" ht="15" customHeight="1">
      <c r="A8" s="57"/>
      <c r="B8" s="57"/>
      <c r="C8" s="57"/>
      <c r="D8" s="57"/>
      <c r="E8" s="57"/>
      <c r="F8" s="57"/>
      <c r="G8" s="57"/>
      <c r="H8" s="57" t="s">
        <v>142</v>
      </c>
      <c r="I8" s="57"/>
      <c r="J8" s="60"/>
      <c r="K8" s="104"/>
      <c r="L8" s="104"/>
      <c r="M8" s="104"/>
      <c r="N8" s="104"/>
      <c r="O8" s="104"/>
      <c r="P8" s="104"/>
      <c r="Q8" s="104"/>
      <c r="R8" s="104"/>
      <c r="S8" s="104"/>
      <c r="T8" s="104"/>
      <c r="U8" s="104"/>
    </row>
    <row r="9" spans="1:21" ht="15" customHeight="1">
      <c r="A9" s="57"/>
      <c r="B9" s="57"/>
      <c r="C9" s="57"/>
      <c r="D9" s="57"/>
      <c r="E9" s="57"/>
      <c r="F9" s="57"/>
      <c r="G9" s="57" t="s">
        <v>143</v>
      </c>
      <c r="H9" s="61" t="s">
        <v>144</v>
      </c>
      <c r="I9" s="61"/>
      <c r="J9" s="60"/>
      <c r="K9" s="104"/>
      <c r="L9" s="104"/>
      <c r="M9" s="104"/>
      <c r="N9" s="104"/>
      <c r="O9" s="104"/>
      <c r="P9" s="104"/>
      <c r="Q9" s="104"/>
      <c r="R9" s="104"/>
      <c r="S9" s="104"/>
      <c r="T9" s="104"/>
      <c r="U9" s="104"/>
    </row>
    <row r="10" spans="1:21" ht="15" customHeight="1">
      <c r="A10" s="57"/>
      <c r="B10" s="57"/>
      <c r="C10" s="57"/>
      <c r="D10" s="57"/>
      <c r="E10" s="57"/>
      <c r="F10" s="57"/>
      <c r="G10" s="57"/>
      <c r="H10" s="57" t="s">
        <v>145</v>
      </c>
      <c r="I10" s="57"/>
      <c r="J10" s="60"/>
      <c r="K10" s="104"/>
      <c r="L10" s="104"/>
      <c r="M10" s="104"/>
      <c r="N10" s="104"/>
      <c r="O10" s="104"/>
      <c r="P10" s="104"/>
      <c r="Q10" s="104"/>
      <c r="R10" s="104"/>
      <c r="S10" s="104"/>
      <c r="T10" s="104"/>
      <c r="U10" s="104"/>
    </row>
    <row r="11" spans="1:21" ht="15" customHeight="1">
      <c r="A11" s="62"/>
      <c r="B11" s="62"/>
      <c r="C11" s="62"/>
      <c r="D11" s="62"/>
      <c r="E11" s="62"/>
      <c r="F11" s="62"/>
      <c r="G11" s="62"/>
      <c r="H11" s="62"/>
      <c r="I11" s="62"/>
      <c r="J11" s="62"/>
      <c r="K11" s="62"/>
      <c r="L11" s="62"/>
      <c r="M11" s="62"/>
      <c r="N11" s="62"/>
      <c r="O11" s="62"/>
      <c r="P11" s="62"/>
      <c r="Q11" s="62"/>
      <c r="R11" s="62"/>
      <c r="S11" s="62"/>
      <c r="T11" s="62"/>
      <c r="U11" s="62"/>
    </row>
    <row r="12" spans="1:21" ht="15" customHeight="1">
      <c r="A12" s="62"/>
      <c r="B12" s="63" t="s">
        <v>146</v>
      </c>
      <c r="C12" s="62"/>
      <c r="D12" s="62"/>
      <c r="E12" s="62"/>
      <c r="F12" s="62"/>
      <c r="G12" s="62"/>
      <c r="H12" s="62"/>
      <c r="I12" s="62"/>
      <c r="J12" s="62"/>
      <c r="K12" s="62"/>
      <c r="L12" s="62"/>
      <c r="M12" s="62"/>
      <c r="N12" s="62"/>
      <c r="O12" s="62"/>
      <c r="P12" s="62"/>
      <c r="Q12" s="62"/>
      <c r="R12" s="62"/>
      <c r="S12" s="62"/>
      <c r="T12" s="62"/>
      <c r="U12" s="62"/>
    </row>
    <row r="13" spans="1:21" ht="15" customHeight="1">
      <c r="A13" s="64"/>
      <c r="B13" s="62"/>
      <c r="C13" s="62"/>
      <c r="D13" s="62"/>
      <c r="E13" s="62"/>
      <c r="F13" s="62"/>
      <c r="G13" s="62"/>
      <c r="H13" s="62"/>
      <c r="I13" s="62"/>
      <c r="J13" s="62"/>
      <c r="K13" s="62"/>
      <c r="L13" s="62"/>
      <c r="M13" s="62"/>
      <c r="N13" s="62"/>
      <c r="O13" s="62"/>
      <c r="P13" s="62"/>
      <c r="Q13" s="62"/>
      <c r="R13" s="62"/>
      <c r="S13" s="62"/>
      <c r="T13" s="62"/>
      <c r="U13" s="62"/>
    </row>
    <row r="14" spans="1:21" ht="15" customHeight="1">
      <c r="A14" s="64"/>
      <c r="B14" s="62"/>
      <c r="C14" s="62"/>
      <c r="D14" s="62"/>
      <c r="E14" s="62"/>
      <c r="F14" s="105" t="s">
        <v>147</v>
      </c>
      <c r="G14" s="106"/>
      <c r="H14" s="107"/>
      <c r="I14" s="65"/>
      <c r="J14" s="65"/>
      <c r="K14" s="65"/>
      <c r="L14" s="65"/>
      <c r="M14" s="65"/>
      <c r="N14" s="65"/>
      <c r="O14" s="66"/>
      <c r="P14" s="66"/>
      <c r="Q14" s="66"/>
      <c r="R14" s="66"/>
      <c r="S14" s="66"/>
      <c r="T14" s="66"/>
      <c r="U14" s="67"/>
    </row>
    <row r="15" spans="1:21" ht="15" customHeight="1">
      <c r="A15" s="108" t="s">
        <v>148</v>
      </c>
      <c r="B15" s="111" t="s">
        <v>149</v>
      </c>
      <c r="C15" s="112"/>
      <c r="D15" s="113"/>
      <c r="E15" s="114"/>
      <c r="F15" s="114"/>
      <c r="G15" s="114"/>
      <c r="H15" s="114"/>
      <c r="I15" s="114"/>
      <c r="J15" s="114"/>
      <c r="K15" s="114"/>
      <c r="L15" s="114"/>
      <c r="M15" s="114"/>
      <c r="N15" s="114"/>
      <c r="O15" s="114"/>
      <c r="P15" s="114"/>
      <c r="Q15" s="114"/>
      <c r="R15" s="114"/>
      <c r="S15" s="114"/>
      <c r="T15" s="114"/>
      <c r="U15" s="115"/>
    </row>
    <row r="16" spans="1:21" ht="15" customHeight="1">
      <c r="A16" s="109"/>
      <c r="B16" s="116" t="s">
        <v>150</v>
      </c>
      <c r="C16" s="117"/>
      <c r="D16" s="118"/>
      <c r="E16" s="119"/>
      <c r="F16" s="119"/>
      <c r="G16" s="119"/>
      <c r="H16" s="119"/>
      <c r="I16" s="119"/>
      <c r="J16" s="119"/>
      <c r="K16" s="119"/>
      <c r="L16" s="119"/>
      <c r="M16" s="119"/>
      <c r="N16" s="119"/>
      <c r="O16" s="119"/>
      <c r="P16" s="119"/>
      <c r="Q16" s="119"/>
      <c r="R16" s="119"/>
      <c r="S16" s="119"/>
      <c r="T16" s="119"/>
      <c r="U16" s="120"/>
    </row>
    <row r="17" spans="1:21" ht="15" customHeight="1">
      <c r="A17" s="109"/>
      <c r="B17" s="141" t="s">
        <v>151</v>
      </c>
      <c r="C17" s="142"/>
      <c r="D17" s="69" t="s">
        <v>152</v>
      </c>
      <c r="E17" s="70"/>
      <c r="F17" s="71" t="s">
        <v>153</v>
      </c>
      <c r="G17" s="147"/>
      <c r="H17" s="147"/>
      <c r="I17" s="71" t="s">
        <v>154</v>
      </c>
      <c r="J17" s="71"/>
      <c r="K17" s="71"/>
      <c r="L17" s="71"/>
      <c r="M17" s="71"/>
      <c r="N17" s="71"/>
      <c r="O17" s="71"/>
      <c r="P17" s="71"/>
      <c r="Q17" s="71"/>
      <c r="R17" s="71"/>
      <c r="S17" s="71"/>
      <c r="T17" s="71"/>
      <c r="U17" s="72"/>
    </row>
    <row r="18" spans="1:21" ht="15" customHeight="1">
      <c r="A18" s="109"/>
      <c r="B18" s="143"/>
      <c r="C18" s="144"/>
      <c r="D18" s="73"/>
      <c r="E18" s="74"/>
      <c r="F18" s="148"/>
      <c r="G18" s="148"/>
      <c r="H18" s="75"/>
      <c r="I18" s="149"/>
      <c r="J18" s="149"/>
      <c r="K18" s="149"/>
      <c r="L18" s="149"/>
      <c r="M18" s="149"/>
      <c r="N18" s="149"/>
      <c r="O18" s="149"/>
      <c r="P18" s="149"/>
      <c r="Q18" s="149"/>
      <c r="R18" s="149"/>
      <c r="S18" s="149"/>
      <c r="T18" s="149"/>
      <c r="U18" s="150"/>
    </row>
    <row r="19" spans="1:21" ht="15" customHeight="1">
      <c r="A19" s="109"/>
      <c r="B19" s="145"/>
      <c r="C19" s="146"/>
      <c r="D19" s="151"/>
      <c r="E19" s="152"/>
      <c r="F19" s="152"/>
      <c r="G19" s="152"/>
      <c r="H19" s="152"/>
      <c r="I19" s="152"/>
      <c r="J19" s="152"/>
      <c r="K19" s="152"/>
      <c r="L19" s="152"/>
      <c r="M19" s="152"/>
      <c r="N19" s="152"/>
      <c r="O19" s="152"/>
      <c r="P19" s="152"/>
      <c r="Q19" s="152"/>
      <c r="R19" s="152"/>
      <c r="S19" s="152"/>
      <c r="T19" s="152"/>
      <c r="U19" s="153"/>
    </row>
    <row r="20" spans="1:21" ht="15" customHeight="1">
      <c r="A20" s="109"/>
      <c r="B20" s="154" t="s">
        <v>155</v>
      </c>
      <c r="C20" s="155"/>
      <c r="D20" s="76" t="s">
        <v>156</v>
      </c>
      <c r="E20" s="158" t="s">
        <v>157</v>
      </c>
      <c r="F20" s="159"/>
      <c r="G20" s="159"/>
      <c r="H20" s="159"/>
      <c r="I20" s="159"/>
      <c r="J20" s="159"/>
      <c r="K20" s="159"/>
      <c r="L20" s="160"/>
      <c r="M20" s="160"/>
      <c r="N20" s="160"/>
      <c r="O20" s="160"/>
      <c r="P20" s="160"/>
      <c r="Q20" s="160"/>
      <c r="R20" s="160"/>
      <c r="S20" s="160"/>
      <c r="T20" s="160"/>
      <c r="U20" s="161"/>
    </row>
    <row r="21" spans="1:21" ht="15" customHeight="1">
      <c r="A21" s="109"/>
      <c r="B21" s="156"/>
      <c r="C21" s="157"/>
      <c r="D21" s="162" t="s">
        <v>158</v>
      </c>
      <c r="E21" s="163"/>
      <c r="F21" s="164"/>
      <c r="G21" s="164"/>
      <c r="H21" s="164"/>
      <c r="I21" s="164"/>
      <c r="J21" s="164"/>
      <c r="K21" s="164"/>
      <c r="L21" s="164"/>
      <c r="M21" s="164"/>
      <c r="N21" s="164"/>
      <c r="O21" s="164"/>
      <c r="P21" s="164"/>
      <c r="Q21" s="164"/>
      <c r="R21" s="164"/>
      <c r="S21" s="164"/>
      <c r="T21" s="164"/>
      <c r="U21" s="165"/>
    </row>
    <row r="22" spans="1:21" ht="15" customHeight="1">
      <c r="A22" s="109"/>
      <c r="B22" s="77" t="s">
        <v>159</v>
      </c>
      <c r="C22" s="78"/>
      <c r="D22" s="69"/>
      <c r="E22" s="71"/>
      <c r="F22" s="79"/>
      <c r="G22" s="79"/>
      <c r="H22" s="79"/>
      <c r="I22" s="79"/>
      <c r="J22" s="79"/>
      <c r="K22" s="79"/>
      <c r="L22" s="79"/>
      <c r="M22" s="79"/>
      <c r="N22" s="79"/>
      <c r="O22" s="79"/>
      <c r="P22" s="79"/>
      <c r="Q22" s="79"/>
      <c r="R22" s="79"/>
      <c r="S22" s="79"/>
      <c r="T22" s="79"/>
      <c r="U22" s="80"/>
    </row>
    <row r="23" spans="1:21" ht="15" customHeight="1">
      <c r="A23" s="109"/>
      <c r="B23" s="121" t="s">
        <v>160</v>
      </c>
      <c r="C23" s="122"/>
      <c r="D23" s="125" t="s">
        <v>161</v>
      </c>
      <c r="E23" s="127"/>
      <c r="F23" s="128"/>
      <c r="G23" s="68" t="s">
        <v>149</v>
      </c>
      <c r="H23" s="131"/>
      <c r="I23" s="132"/>
      <c r="J23" s="132"/>
      <c r="K23" s="132"/>
      <c r="L23" s="133"/>
      <c r="M23" s="134" t="s">
        <v>162</v>
      </c>
      <c r="N23" s="135"/>
      <c r="O23" s="71"/>
      <c r="P23" s="71"/>
      <c r="Q23" s="71"/>
      <c r="R23" s="71"/>
      <c r="S23" s="71"/>
      <c r="T23" s="71"/>
      <c r="U23" s="72"/>
    </row>
    <row r="24" spans="1:21" ht="15" customHeight="1">
      <c r="A24" s="109"/>
      <c r="B24" s="123"/>
      <c r="C24" s="124"/>
      <c r="D24" s="126"/>
      <c r="E24" s="129"/>
      <c r="F24" s="130"/>
      <c r="G24" s="83" t="s">
        <v>163</v>
      </c>
      <c r="H24" s="138"/>
      <c r="I24" s="139"/>
      <c r="J24" s="139"/>
      <c r="K24" s="139"/>
      <c r="L24" s="140"/>
      <c r="M24" s="136"/>
      <c r="N24" s="137"/>
      <c r="O24" s="81"/>
      <c r="P24" s="81"/>
      <c r="Q24" s="81"/>
      <c r="R24" s="81"/>
      <c r="S24" s="81"/>
      <c r="T24" s="81"/>
      <c r="U24" s="82"/>
    </row>
    <row r="25" spans="1:21" ht="15" customHeight="1">
      <c r="A25" s="109"/>
      <c r="B25" s="154" t="s">
        <v>164</v>
      </c>
      <c r="C25" s="155"/>
      <c r="D25" s="69" t="s">
        <v>152</v>
      </c>
      <c r="E25" s="70"/>
      <c r="F25" s="71" t="s">
        <v>153</v>
      </c>
      <c r="G25" s="147"/>
      <c r="H25" s="147"/>
      <c r="I25" s="71" t="s">
        <v>154</v>
      </c>
      <c r="J25" s="71"/>
      <c r="K25" s="71"/>
      <c r="L25" s="71"/>
      <c r="M25" s="71"/>
      <c r="N25" s="71"/>
      <c r="O25" s="71"/>
      <c r="P25" s="71"/>
      <c r="Q25" s="71"/>
      <c r="R25" s="71"/>
      <c r="S25" s="71"/>
      <c r="T25" s="71"/>
      <c r="U25" s="72"/>
    </row>
    <row r="26" spans="1:21" ht="15" customHeight="1">
      <c r="A26" s="109"/>
      <c r="B26" s="175"/>
      <c r="C26" s="176"/>
      <c r="D26" s="73"/>
      <c r="E26" s="74"/>
      <c r="F26" s="148"/>
      <c r="G26" s="148"/>
      <c r="H26" s="75"/>
      <c r="I26" s="149"/>
      <c r="J26" s="149"/>
      <c r="K26" s="149"/>
      <c r="L26" s="149"/>
      <c r="M26" s="149"/>
      <c r="N26" s="149"/>
      <c r="O26" s="149"/>
      <c r="P26" s="149"/>
      <c r="Q26" s="149"/>
      <c r="R26" s="149"/>
      <c r="S26" s="149"/>
      <c r="T26" s="149"/>
      <c r="U26" s="150"/>
    </row>
    <row r="27" spans="1:21" ht="15" customHeight="1">
      <c r="A27" s="110"/>
      <c r="B27" s="156"/>
      <c r="C27" s="157"/>
      <c r="D27" s="151"/>
      <c r="E27" s="152"/>
      <c r="F27" s="152"/>
      <c r="G27" s="152"/>
      <c r="H27" s="152"/>
      <c r="I27" s="152"/>
      <c r="J27" s="152"/>
      <c r="K27" s="152"/>
      <c r="L27" s="152"/>
      <c r="M27" s="152"/>
      <c r="N27" s="152"/>
      <c r="O27" s="152"/>
      <c r="P27" s="152"/>
      <c r="Q27" s="152"/>
      <c r="R27" s="152"/>
      <c r="S27" s="152"/>
      <c r="T27" s="152"/>
      <c r="U27" s="153"/>
    </row>
    <row r="28" spans="1:21" ht="15" customHeight="1">
      <c r="A28" s="108" t="s">
        <v>165</v>
      </c>
      <c r="B28" s="177" t="s">
        <v>149</v>
      </c>
      <c r="C28" s="112"/>
      <c r="D28" s="178"/>
      <c r="E28" s="179"/>
      <c r="F28" s="179"/>
      <c r="G28" s="179"/>
      <c r="H28" s="179"/>
      <c r="I28" s="179"/>
      <c r="J28" s="179"/>
      <c r="K28" s="179"/>
      <c r="L28" s="179"/>
      <c r="M28" s="179"/>
      <c r="N28" s="179"/>
      <c r="O28" s="179"/>
      <c r="P28" s="179"/>
      <c r="Q28" s="179"/>
      <c r="R28" s="179"/>
      <c r="S28" s="179"/>
      <c r="T28" s="179"/>
      <c r="U28" s="180"/>
    </row>
    <row r="29" spans="1:21" ht="15" customHeight="1">
      <c r="A29" s="109"/>
      <c r="B29" s="181" t="s">
        <v>150</v>
      </c>
      <c r="C29" s="117"/>
      <c r="D29" s="118"/>
      <c r="E29" s="119"/>
      <c r="F29" s="119"/>
      <c r="G29" s="119"/>
      <c r="H29" s="119"/>
      <c r="I29" s="119"/>
      <c r="J29" s="119"/>
      <c r="K29" s="119"/>
      <c r="L29" s="119"/>
      <c r="M29" s="119"/>
      <c r="N29" s="119"/>
      <c r="O29" s="119"/>
      <c r="P29" s="119"/>
      <c r="Q29" s="119"/>
      <c r="R29" s="119"/>
      <c r="S29" s="119"/>
      <c r="T29" s="119"/>
      <c r="U29" s="120"/>
    </row>
    <row r="30" spans="1:21" ht="15" customHeight="1">
      <c r="A30" s="109"/>
      <c r="B30" s="142" t="s">
        <v>166</v>
      </c>
      <c r="C30" s="166"/>
      <c r="D30" s="69" t="s">
        <v>152</v>
      </c>
      <c r="E30" s="70"/>
      <c r="F30" s="71" t="s">
        <v>153</v>
      </c>
      <c r="G30" s="147"/>
      <c r="H30" s="147"/>
      <c r="I30" s="71" t="s">
        <v>154</v>
      </c>
      <c r="J30" s="71"/>
      <c r="K30" s="71"/>
      <c r="L30" s="71"/>
      <c r="M30" s="71"/>
      <c r="N30" s="71"/>
      <c r="O30" s="71"/>
      <c r="P30" s="71"/>
      <c r="Q30" s="71"/>
      <c r="R30" s="71"/>
      <c r="S30" s="71"/>
      <c r="T30" s="71"/>
      <c r="U30" s="72"/>
    </row>
    <row r="31" spans="1:21" ht="15" customHeight="1">
      <c r="A31" s="109"/>
      <c r="B31" s="144"/>
      <c r="C31" s="167"/>
      <c r="D31" s="73"/>
      <c r="E31" s="74"/>
      <c r="F31" s="148"/>
      <c r="G31" s="148"/>
      <c r="H31" s="75"/>
      <c r="I31" s="149"/>
      <c r="J31" s="149"/>
      <c r="K31" s="149"/>
      <c r="L31" s="149"/>
      <c r="M31" s="149"/>
      <c r="N31" s="149"/>
      <c r="O31" s="149"/>
      <c r="P31" s="149"/>
      <c r="Q31" s="149"/>
      <c r="R31" s="149"/>
      <c r="S31" s="149"/>
      <c r="T31" s="149"/>
      <c r="U31" s="150"/>
    </row>
    <row r="32" spans="1:21" ht="15" customHeight="1">
      <c r="A32" s="109"/>
      <c r="B32" s="146"/>
      <c r="C32" s="168"/>
      <c r="D32" s="151"/>
      <c r="E32" s="152"/>
      <c r="F32" s="152"/>
      <c r="G32" s="152"/>
      <c r="H32" s="152"/>
      <c r="I32" s="152"/>
      <c r="J32" s="152"/>
      <c r="K32" s="152"/>
      <c r="L32" s="152"/>
      <c r="M32" s="152"/>
      <c r="N32" s="152"/>
      <c r="O32" s="152"/>
      <c r="P32" s="152"/>
      <c r="Q32" s="152"/>
      <c r="R32" s="152"/>
      <c r="S32" s="152"/>
      <c r="T32" s="152"/>
      <c r="U32" s="169"/>
    </row>
    <row r="33" spans="1:21" ht="15" customHeight="1">
      <c r="A33" s="109"/>
      <c r="B33" s="170" t="s">
        <v>167</v>
      </c>
      <c r="C33" s="171"/>
      <c r="D33" s="171"/>
      <c r="E33" s="172"/>
      <c r="F33" s="173"/>
      <c r="G33" s="174"/>
      <c r="H33" s="84"/>
      <c r="I33" s="84"/>
      <c r="J33" s="84"/>
      <c r="K33" s="84"/>
      <c r="L33" s="84"/>
      <c r="M33" s="84"/>
      <c r="N33" s="84"/>
      <c r="O33" s="84"/>
      <c r="P33" s="84"/>
      <c r="Q33" s="84"/>
      <c r="R33" s="71"/>
      <c r="S33" s="71"/>
      <c r="T33" s="71"/>
      <c r="U33" s="71"/>
    </row>
    <row r="34" spans="1:21" ht="15" customHeight="1">
      <c r="A34" s="109"/>
      <c r="B34" s="187" t="s">
        <v>168</v>
      </c>
      <c r="C34" s="187"/>
      <c r="D34" s="187"/>
      <c r="E34" s="85"/>
      <c r="F34" s="189" t="s">
        <v>169</v>
      </c>
      <c r="G34" s="189"/>
      <c r="H34" s="189" t="s">
        <v>170</v>
      </c>
      <c r="I34" s="189"/>
      <c r="J34" s="189"/>
      <c r="K34" s="189"/>
      <c r="L34" s="190" t="s">
        <v>171</v>
      </c>
      <c r="M34" s="190"/>
      <c r="N34" s="190"/>
      <c r="O34" s="190"/>
      <c r="P34" s="190"/>
      <c r="Q34" s="190"/>
    </row>
    <row r="35" spans="1:21" ht="15" customHeight="1">
      <c r="A35" s="109"/>
      <c r="B35" s="188"/>
      <c r="C35" s="188"/>
      <c r="D35" s="188"/>
      <c r="E35" s="86" t="s">
        <v>172</v>
      </c>
      <c r="F35" s="189"/>
      <c r="G35" s="189"/>
      <c r="H35" s="189"/>
      <c r="I35" s="189"/>
      <c r="J35" s="189"/>
      <c r="K35" s="189"/>
      <c r="L35" s="190"/>
      <c r="M35" s="190"/>
      <c r="N35" s="190"/>
      <c r="O35" s="190"/>
      <c r="P35" s="190"/>
      <c r="Q35" s="190"/>
    </row>
    <row r="36" spans="1:21" ht="15" customHeight="1">
      <c r="A36" s="109"/>
      <c r="B36" s="191" t="s">
        <v>173</v>
      </c>
      <c r="C36" s="194" t="s">
        <v>174</v>
      </c>
      <c r="D36" s="195"/>
      <c r="E36" s="87"/>
      <c r="F36" s="184"/>
      <c r="G36" s="185"/>
      <c r="H36" s="184"/>
      <c r="I36" s="186"/>
      <c r="J36" s="186"/>
      <c r="K36" s="185"/>
      <c r="L36" s="184"/>
      <c r="M36" s="186"/>
      <c r="N36" s="186"/>
      <c r="O36" s="186"/>
      <c r="P36" s="186"/>
      <c r="Q36" s="185"/>
    </row>
    <row r="37" spans="1:21" ht="15" customHeight="1">
      <c r="A37" s="109"/>
      <c r="B37" s="192"/>
      <c r="C37" s="182" t="s">
        <v>175</v>
      </c>
      <c r="D37" s="183"/>
      <c r="E37" s="87"/>
      <c r="F37" s="184"/>
      <c r="G37" s="185"/>
      <c r="H37" s="184"/>
      <c r="I37" s="186"/>
      <c r="J37" s="186"/>
      <c r="K37" s="185"/>
      <c r="L37" s="184"/>
      <c r="M37" s="186"/>
      <c r="N37" s="186"/>
      <c r="O37" s="186"/>
      <c r="P37" s="186"/>
      <c r="Q37" s="185"/>
    </row>
    <row r="38" spans="1:21" ht="15" customHeight="1">
      <c r="A38" s="109"/>
      <c r="B38" s="192"/>
      <c r="C38" s="182" t="s">
        <v>176</v>
      </c>
      <c r="D38" s="183"/>
      <c r="E38" s="88"/>
      <c r="F38" s="184"/>
      <c r="G38" s="185"/>
      <c r="H38" s="184"/>
      <c r="I38" s="186"/>
      <c r="J38" s="186"/>
      <c r="K38" s="185"/>
      <c r="L38" s="184"/>
      <c r="M38" s="186"/>
      <c r="N38" s="186"/>
      <c r="O38" s="186"/>
      <c r="P38" s="186"/>
      <c r="Q38" s="185"/>
    </row>
    <row r="39" spans="1:21" ht="15" customHeight="1">
      <c r="A39" s="109"/>
      <c r="B39" s="192"/>
      <c r="C39" s="182" t="s">
        <v>177</v>
      </c>
      <c r="D39" s="183"/>
      <c r="E39" s="88"/>
      <c r="F39" s="184"/>
      <c r="G39" s="185"/>
      <c r="H39" s="184"/>
      <c r="I39" s="186"/>
      <c r="J39" s="186"/>
      <c r="K39" s="185"/>
      <c r="L39" s="184"/>
      <c r="M39" s="186"/>
      <c r="N39" s="186"/>
      <c r="O39" s="186"/>
      <c r="P39" s="186"/>
      <c r="Q39" s="185"/>
    </row>
    <row r="40" spans="1:21" ht="15" customHeight="1">
      <c r="A40" s="109"/>
      <c r="B40" s="192"/>
      <c r="C40" s="196" t="s">
        <v>178</v>
      </c>
      <c r="D40" s="197"/>
      <c r="E40" s="89"/>
      <c r="F40" s="198"/>
      <c r="G40" s="199"/>
      <c r="H40" s="198"/>
      <c r="I40" s="200"/>
      <c r="J40" s="200"/>
      <c r="K40" s="199"/>
      <c r="L40" s="198"/>
      <c r="M40" s="200"/>
      <c r="N40" s="200"/>
      <c r="O40" s="200"/>
      <c r="P40" s="200"/>
      <c r="Q40" s="199"/>
    </row>
    <row r="41" spans="1:21" ht="15" customHeight="1">
      <c r="A41" s="109"/>
      <c r="B41" s="192"/>
      <c r="C41" s="196" t="s">
        <v>179</v>
      </c>
      <c r="D41" s="197"/>
      <c r="E41" s="90"/>
      <c r="F41" s="198"/>
      <c r="G41" s="199"/>
      <c r="H41" s="198"/>
      <c r="I41" s="200"/>
      <c r="J41" s="200"/>
      <c r="K41" s="199"/>
      <c r="L41" s="198"/>
      <c r="M41" s="200"/>
      <c r="N41" s="200"/>
      <c r="O41" s="200"/>
      <c r="P41" s="200"/>
      <c r="Q41" s="199"/>
    </row>
    <row r="42" spans="1:21" ht="15" customHeight="1">
      <c r="A42" s="109"/>
      <c r="B42" s="192"/>
      <c r="C42" s="196" t="s">
        <v>180</v>
      </c>
      <c r="D42" s="197"/>
      <c r="E42" s="90"/>
      <c r="F42" s="198"/>
      <c r="G42" s="199"/>
      <c r="H42" s="198"/>
      <c r="I42" s="200"/>
      <c r="J42" s="200"/>
      <c r="K42" s="199"/>
      <c r="L42" s="198"/>
      <c r="M42" s="200"/>
      <c r="N42" s="200"/>
      <c r="O42" s="200"/>
      <c r="P42" s="200"/>
      <c r="Q42" s="199"/>
    </row>
    <row r="43" spans="1:21" ht="15" customHeight="1">
      <c r="A43" s="109"/>
      <c r="B43" s="192"/>
      <c r="C43" s="182" t="s">
        <v>181</v>
      </c>
      <c r="D43" s="183"/>
      <c r="E43" s="88"/>
      <c r="F43" s="184"/>
      <c r="G43" s="185"/>
      <c r="H43" s="184"/>
      <c r="I43" s="186"/>
      <c r="J43" s="186"/>
      <c r="K43" s="185"/>
      <c r="L43" s="184"/>
      <c r="M43" s="186"/>
      <c r="N43" s="186"/>
      <c r="O43" s="186"/>
      <c r="P43" s="186"/>
      <c r="Q43" s="185"/>
    </row>
    <row r="44" spans="1:21" ht="15" customHeight="1">
      <c r="A44" s="109"/>
      <c r="B44" s="192"/>
      <c r="C44" s="196" t="s">
        <v>182</v>
      </c>
      <c r="D44" s="165"/>
      <c r="E44" s="90"/>
      <c r="F44" s="198"/>
      <c r="G44" s="199"/>
      <c r="H44" s="198"/>
      <c r="I44" s="200"/>
      <c r="J44" s="200"/>
      <c r="K44" s="199"/>
      <c r="L44" s="198"/>
      <c r="M44" s="200"/>
      <c r="N44" s="200"/>
      <c r="O44" s="200"/>
      <c r="P44" s="200"/>
      <c r="Q44" s="199"/>
    </row>
    <row r="45" spans="1:21" ht="15" customHeight="1">
      <c r="A45" s="109"/>
      <c r="B45" s="192"/>
      <c r="C45" s="196" t="s">
        <v>183</v>
      </c>
      <c r="D45" s="165"/>
      <c r="E45" s="90"/>
      <c r="F45" s="198"/>
      <c r="G45" s="199"/>
      <c r="H45" s="198"/>
      <c r="I45" s="200"/>
      <c r="J45" s="200"/>
      <c r="K45" s="199"/>
      <c r="L45" s="198"/>
      <c r="M45" s="200"/>
      <c r="N45" s="200"/>
      <c r="O45" s="200"/>
      <c r="P45" s="200"/>
      <c r="Q45" s="199"/>
    </row>
    <row r="46" spans="1:21" ht="15" customHeight="1">
      <c r="A46" s="109"/>
      <c r="B46" s="192"/>
      <c r="C46" s="201" t="s">
        <v>184</v>
      </c>
      <c r="D46" s="202"/>
      <c r="E46" s="89"/>
      <c r="F46" s="198"/>
      <c r="G46" s="199"/>
      <c r="H46" s="198"/>
      <c r="I46" s="200"/>
      <c r="J46" s="200"/>
      <c r="K46" s="199"/>
      <c r="L46" s="198"/>
      <c r="M46" s="200"/>
      <c r="N46" s="200"/>
      <c r="O46" s="200"/>
      <c r="P46" s="200"/>
      <c r="Q46" s="199"/>
    </row>
    <row r="47" spans="1:21" ht="15" customHeight="1">
      <c r="A47" s="109"/>
      <c r="B47" s="192"/>
      <c r="C47" s="196" t="s">
        <v>185</v>
      </c>
      <c r="D47" s="165"/>
      <c r="E47" s="89"/>
      <c r="F47" s="198"/>
      <c r="G47" s="199"/>
      <c r="H47" s="198"/>
      <c r="I47" s="200"/>
      <c r="J47" s="200"/>
      <c r="K47" s="199"/>
      <c r="L47" s="198"/>
      <c r="M47" s="200"/>
      <c r="N47" s="200"/>
      <c r="O47" s="200"/>
      <c r="P47" s="200"/>
      <c r="Q47" s="199"/>
    </row>
    <row r="48" spans="1:21" ht="15" customHeight="1">
      <c r="A48" s="109"/>
      <c r="B48" s="192"/>
      <c r="C48" s="196" t="s">
        <v>186</v>
      </c>
      <c r="D48" s="165"/>
      <c r="E48" s="89"/>
      <c r="F48" s="198"/>
      <c r="G48" s="199"/>
      <c r="H48" s="198"/>
      <c r="I48" s="200"/>
      <c r="J48" s="200"/>
      <c r="K48" s="199"/>
      <c r="L48" s="198"/>
      <c r="M48" s="200"/>
      <c r="N48" s="200"/>
      <c r="O48" s="200"/>
      <c r="P48" s="200"/>
      <c r="Q48" s="199"/>
    </row>
    <row r="49" spans="1:21" ht="15" customHeight="1">
      <c r="A49" s="109"/>
      <c r="B49" s="192"/>
      <c r="C49" s="196" t="s">
        <v>187</v>
      </c>
      <c r="D49" s="165"/>
      <c r="E49" s="89"/>
      <c r="F49" s="198"/>
      <c r="G49" s="199"/>
      <c r="H49" s="198"/>
      <c r="I49" s="200"/>
      <c r="J49" s="200"/>
      <c r="K49" s="199"/>
      <c r="L49" s="198"/>
      <c r="M49" s="200"/>
      <c r="N49" s="200"/>
      <c r="O49" s="200"/>
      <c r="P49" s="200"/>
      <c r="Q49" s="199"/>
    </row>
    <row r="50" spans="1:21" ht="15" customHeight="1">
      <c r="A50" s="109"/>
      <c r="B50" s="192"/>
      <c r="C50" s="196" t="s">
        <v>188</v>
      </c>
      <c r="D50" s="165"/>
      <c r="E50" s="89"/>
      <c r="F50" s="198"/>
      <c r="G50" s="199"/>
      <c r="H50" s="198"/>
      <c r="I50" s="200"/>
      <c r="J50" s="200"/>
      <c r="K50" s="199"/>
      <c r="L50" s="198"/>
      <c r="M50" s="200"/>
      <c r="N50" s="200"/>
      <c r="O50" s="200"/>
      <c r="P50" s="200"/>
      <c r="Q50" s="199"/>
    </row>
    <row r="51" spans="1:21" ht="15" customHeight="1">
      <c r="A51" s="109"/>
      <c r="B51" s="192"/>
      <c r="C51" s="182" t="s">
        <v>189</v>
      </c>
      <c r="D51" s="183"/>
      <c r="E51" s="88"/>
      <c r="F51" s="184"/>
      <c r="G51" s="185"/>
      <c r="H51" s="184"/>
      <c r="I51" s="186"/>
      <c r="J51" s="186"/>
      <c r="K51" s="185"/>
      <c r="L51" s="184"/>
      <c r="M51" s="186"/>
      <c r="N51" s="186"/>
      <c r="O51" s="186"/>
      <c r="P51" s="186"/>
      <c r="Q51" s="185"/>
    </row>
    <row r="52" spans="1:21" ht="27" customHeight="1">
      <c r="A52" s="109"/>
      <c r="B52" s="193"/>
      <c r="C52" s="182" t="s">
        <v>190</v>
      </c>
      <c r="D52" s="183"/>
      <c r="E52" s="88"/>
      <c r="F52" s="184"/>
      <c r="G52" s="185"/>
      <c r="H52" s="184"/>
      <c r="I52" s="186"/>
      <c r="J52" s="186"/>
      <c r="K52" s="185"/>
      <c r="L52" s="184"/>
      <c r="M52" s="186"/>
      <c r="N52" s="186"/>
      <c r="O52" s="186"/>
      <c r="P52" s="186"/>
      <c r="Q52" s="185"/>
    </row>
    <row r="53" spans="1:21" ht="39" customHeight="1">
      <c r="A53" s="109"/>
      <c r="B53" s="203" t="s">
        <v>191</v>
      </c>
      <c r="C53" s="204"/>
      <c r="D53" s="205"/>
      <c r="E53" s="89"/>
      <c r="F53" s="198"/>
      <c r="G53" s="199"/>
      <c r="H53" s="198"/>
      <c r="I53" s="200"/>
      <c r="J53" s="200"/>
      <c r="K53" s="199"/>
      <c r="L53" s="198"/>
      <c r="M53" s="200"/>
      <c r="N53" s="200"/>
      <c r="O53" s="200"/>
      <c r="P53" s="200"/>
      <c r="Q53" s="199"/>
    </row>
    <row r="54" spans="1:21" ht="27" customHeight="1">
      <c r="A54" s="109"/>
      <c r="B54" s="206" t="s">
        <v>192</v>
      </c>
      <c r="C54" s="182" t="s">
        <v>193</v>
      </c>
      <c r="D54" s="207"/>
      <c r="E54" s="88"/>
      <c r="F54" s="184"/>
      <c r="G54" s="185"/>
      <c r="H54" s="184"/>
      <c r="I54" s="186"/>
      <c r="J54" s="186"/>
      <c r="K54" s="185"/>
      <c r="L54" s="184"/>
      <c r="M54" s="186"/>
      <c r="N54" s="186"/>
      <c r="O54" s="186"/>
      <c r="P54" s="186"/>
      <c r="Q54" s="185"/>
    </row>
    <row r="55" spans="1:21" ht="27" customHeight="1">
      <c r="A55" s="109"/>
      <c r="B55" s="206"/>
      <c r="C55" s="182" t="s">
        <v>194</v>
      </c>
      <c r="D55" s="207"/>
      <c r="E55" s="88"/>
      <c r="F55" s="184"/>
      <c r="G55" s="185"/>
      <c r="H55" s="184"/>
      <c r="I55" s="186"/>
      <c r="J55" s="186"/>
      <c r="K55" s="185"/>
      <c r="L55" s="184"/>
      <c r="M55" s="186"/>
      <c r="N55" s="186"/>
      <c r="O55" s="186"/>
      <c r="P55" s="186"/>
      <c r="Q55" s="185"/>
    </row>
    <row r="56" spans="1:21" ht="27" customHeight="1">
      <c r="A56" s="109"/>
      <c r="B56" s="210" t="s">
        <v>195</v>
      </c>
      <c r="C56" s="210"/>
      <c r="D56" s="210"/>
      <c r="E56" s="88"/>
      <c r="F56" s="184"/>
      <c r="G56" s="185"/>
      <c r="H56" s="184"/>
      <c r="I56" s="186"/>
      <c r="J56" s="186"/>
      <c r="K56" s="185"/>
      <c r="L56" s="184"/>
      <c r="M56" s="186"/>
      <c r="N56" s="186"/>
      <c r="O56" s="186"/>
      <c r="P56" s="186"/>
      <c r="Q56" s="185"/>
    </row>
    <row r="57" spans="1:21" ht="13.5" customHeight="1">
      <c r="A57" s="109"/>
      <c r="B57" s="222" t="s">
        <v>196</v>
      </c>
      <c r="C57" s="196" t="s">
        <v>197</v>
      </c>
      <c r="D57" s="165"/>
      <c r="E57" s="89"/>
      <c r="F57" s="208"/>
      <c r="G57" s="209"/>
      <c r="H57" s="198"/>
      <c r="I57" s="200"/>
      <c r="J57" s="200"/>
      <c r="K57" s="199"/>
      <c r="L57" s="198"/>
      <c r="M57" s="200"/>
      <c r="N57" s="200"/>
      <c r="O57" s="200"/>
      <c r="P57" s="200"/>
      <c r="Q57" s="199"/>
    </row>
    <row r="58" spans="1:21" ht="13.5" customHeight="1">
      <c r="A58" s="109"/>
      <c r="B58" s="223"/>
      <c r="C58" s="196" t="s">
        <v>198</v>
      </c>
      <c r="D58" s="165"/>
      <c r="E58" s="89"/>
      <c r="F58" s="208"/>
      <c r="G58" s="209"/>
      <c r="H58" s="198"/>
      <c r="I58" s="200"/>
      <c r="J58" s="200"/>
      <c r="K58" s="199"/>
      <c r="L58" s="198"/>
      <c r="M58" s="200"/>
      <c r="N58" s="200"/>
      <c r="O58" s="200"/>
      <c r="P58" s="200"/>
      <c r="Q58" s="199"/>
    </row>
    <row r="59" spans="1:21" ht="13.5" customHeight="1">
      <c r="A59" s="109"/>
      <c r="B59" s="223"/>
      <c r="C59" s="182" t="s">
        <v>199</v>
      </c>
      <c r="D59" s="221"/>
      <c r="E59" s="88"/>
      <c r="F59" s="184"/>
      <c r="G59" s="185"/>
      <c r="H59" s="184"/>
      <c r="I59" s="186"/>
      <c r="J59" s="186"/>
      <c r="K59" s="185"/>
      <c r="L59" s="184"/>
      <c r="M59" s="186"/>
      <c r="N59" s="186"/>
      <c r="O59" s="186"/>
      <c r="P59" s="186"/>
      <c r="Q59" s="185"/>
    </row>
    <row r="60" spans="1:21" ht="13.5" customHeight="1">
      <c r="A60" s="109"/>
      <c r="B60" s="224"/>
      <c r="C60" s="182" t="s">
        <v>200</v>
      </c>
      <c r="D60" s="221"/>
      <c r="E60" s="88"/>
      <c r="F60" s="184"/>
      <c r="G60" s="185"/>
      <c r="H60" s="184"/>
      <c r="I60" s="186"/>
      <c r="J60" s="186"/>
      <c r="K60" s="185"/>
      <c r="L60" s="184"/>
      <c r="M60" s="186"/>
      <c r="N60" s="186"/>
      <c r="O60" s="186"/>
      <c r="P60" s="186"/>
      <c r="Q60" s="185"/>
    </row>
    <row r="61" spans="1:21" ht="13.5" customHeight="1">
      <c r="A61" s="109"/>
      <c r="B61" s="215" t="s">
        <v>201</v>
      </c>
      <c r="C61" s="216"/>
      <c r="D61" s="217"/>
      <c r="E61" s="88"/>
      <c r="F61" s="184"/>
      <c r="G61" s="185"/>
      <c r="H61" s="184"/>
      <c r="I61" s="186"/>
      <c r="J61" s="186"/>
      <c r="K61" s="185"/>
      <c r="L61" s="184"/>
      <c r="M61" s="186"/>
      <c r="N61" s="186"/>
      <c r="O61" s="186"/>
      <c r="P61" s="186"/>
      <c r="Q61" s="185"/>
    </row>
    <row r="62" spans="1:21" ht="13.5" customHeight="1">
      <c r="A62" s="110"/>
      <c r="B62" s="215" t="s">
        <v>202</v>
      </c>
      <c r="C62" s="216"/>
      <c r="D62" s="217"/>
      <c r="E62" s="88"/>
      <c r="F62" s="184"/>
      <c r="G62" s="185"/>
      <c r="H62" s="184"/>
      <c r="I62" s="186"/>
      <c r="J62" s="186"/>
      <c r="K62" s="185"/>
      <c r="L62" s="184"/>
      <c r="M62" s="186"/>
      <c r="N62" s="186"/>
      <c r="O62" s="186"/>
      <c r="P62" s="186"/>
      <c r="Q62" s="185"/>
    </row>
    <row r="63" spans="1:21" ht="13.5" customHeight="1">
      <c r="A63" s="218" t="s">
        <v>203</v>
      </c>
      <c r="B63" s="219"/>
      <c r="C63" s="219"/>
      <c r="D63" s="219"/>
      <c r="E63" s="219"/>
      <c r="F63" s="219"/>
      <c r="G63" s="220"/>
      <c r="H63" s="91"/>
      <c r="I63" s="65"/>
      <c r="J63" s="65"/>
      <c r="K63" s="65"/>
      <c r="L63" s="65"/>
      <c r="M63" s="65"/>
      <c r="N63" s="66"/>
      <c r="O63" s="66"/>
      <c r="P63" s="66"/>
      <c r="Q63" s="67"/>
      <c r="R63" s="92"/>
      <c r="S63" s="92"/>
      <c r="T63" s="92"/>
      <c r="U63" s="92"/>
    </row>
    <row r="64" spans="1:21" ht="13.5" customHeight="1">
      <c r="A64" s="62" t="s">
        <v>204</v>
      </c>
      <c r="B64" s="62"/>
      <c r="C64" s="62"/>
      <c r="D64" s="62"/>
      <c r="E64" s="62"/>
      <c r="F64" s="62"/>
      <c r="G64" s="62"/>
      <c r="H64" s="62"/>
      <c r="I64" s="62"/>
      <c r="J64" s="62"/>
      <c r="K64" s="62"/>
      <c r="L64" s="62"/>
      <c r="M64" s="62"/>
      <c r="N64" s="62"/>
      <c r="O64" s="62"/>
      <c r="P64" s="62"/>
      <c r="Q64" s="62"/>
      <c r="R64" s="62"/>
      <c r="S64" s="62"/>
      <c r="T64" s="62"/>
      <c r="U64" s="62"/>
    </row>
    <row r="65" spans="1:21" ht="13.5" customHeight="1">
      <c r="A65" s="93">
        <v>1</v>
      </c>
      <c r="B65" s="211" t="s">
        <v>205</v>
      </c>
      <c r="C65" s="211"/>
      <c r="D65" s="211"/>
      <c r="E65" s="211"/>
      <c r="F65" s="211"/>
      <c r="G65" s="211"/>
      <c r="H65" s="211"/>
      <c r="I65" s="211"/>
      <c r="J65" s="211"/>
      <c r="K65" s="211"/>
      <c r="L65" s="211"/>
      <c r="M65" s="211"/>
      <c r="N65" s="211"/>
      <c r="O65" s="211"/>
      <c r="P65" s="211"/>
      <c r="Q65" s="211"/>
      <c r="R65" s="211"/>
      <c r="S65" s="211"/>
      <c r="T65" s="211"/>
      <c r="U65" s="211"/>
    </row>
    <row r="66" spans="1:21" ht="13.5" customHeight="1">
      <c r="A66" s="93">
        <v>2</v>
      </c>
      <c r="B66" s="212" t="s">
        <v>206</v>
      </c>
      <c r="C66" s="212"/>
      <c r="D66" s="212"/>
      <c r="E66" s="212"/>
      <c r="F66" s="212"/>
      <c r="G66" s="212"/>
      <c r="H66" s="212"/>
      <c r="I66" s="212"/>
      <c r="J66" s="212"/>
      <c r="K66" s="212"/>
      <c r="L66" s="212"/>
      <c r="M66" s="212"/>
      <c r="N66" s="212"/>
      <c r="O66" s="212"/>
      <c r="P66" s="212"/>
      <c r="Q66" s="212"/>
      <c r="R66" s="212"/>
      <c r="S66" s="212"/>
      <c r="T66" s="212"/>
      <c r="U66" s="212"/>
    </row>
    <row r="67" spans="1:21" ht="13.5" customHeight="1">
      <c r="A67" s="93">
        <v>3</v>
      </c>
      <c r="B67" s="213" t="s">
        <v>207</v>
      </c>
      <c r="C67" s="214"/>
      <c r="D67" s="214"/>
      <c r="E67" s="214"/>
      <c r="F67" s="214"/>
      <c r="G67" s="214"/>
      <c r="H67" s="214"/>
      <c r="I67" s="214"/>
      <c r="J67" s="214"/>
      <c r="K67" s="214"/>
      <c r="L67" s="214"/>
      <c r="M67" s="214"/>
      <c r="N67" s="214"/>
      <c r="O67" s="214"/>
      <c r="P67" s="214"/>
      <c r="Q67" s="214"/>
      <c r="R67" s="214"/>
      <c r="S67" s="214"/>
      <c r="T67" s="214"/>
      <c r="U67" s="214"/>
    </row>
    <row r="68" spans="1:21" ht="13.5" customHeight="1">
      <c r="A68" s="93">
        <v>4</v>
      </c>
      <c r="B68" s="213" t="s">
        <v>208</v>
      </c>
      <c r="C68" s="214"/>
      <c r="D68" s="214"/>
      <c r="E68" s="214"/>
      <c r="F68" s="214"/>
      <c r="G68" s="214"/>
      <c r="H68" s="214"/>
      <c r="I68" s="214"/>
      <c r="J68" s="214"/>
      <c r="K68" s="214"/>
      <c r="L68" s="214"/>
      <c r="M68" s="214"/>
      <c r="N68" s="214"/>
      <c r="O68" s="214"/>
      <c r="P68" s="214"/>
      <c r="Q68" s="214"/>
      <c r="R68" s="214"/>
      <c r="S68" s="214"/>
      <c r="T68" s="214"/>
      <c r="U68" s="214"/>
    </row>
    <row r="69" spans="1:21" ht="27" customHeight="1">
      <c r="A69" s="93">
        <v>5</v>
      </c>
      <c r="B69" s="212" t="s">
        <v>209</v>
      </c>
      <c r="C69" s="212"/>
      <c r="D69" s="212"/>
      <c r="E69" s="212"/>
      <c r="F69" s="212"/>
      <c r="G69" s="212"/>
      <c r="H69" s="212"/>
      <c r="I69" s="212"/>
      <c r="J69" s="212"/>
      <c r="K69" s="212"/>
      <c r="L69" s="212"/>
      <c r="M69" s="212"/>
      <c r="N69" s="212"/>
      <c r="O69" s="212"/>
      <c r="P69" s="212"/>
      <c r="Q69" s="212"/>
      <c r="R69" s="212"/>
      <c r="S69" s="212"/>
      <c r="T69" s="212"/>
      <c r="U69" s="212"/>
    </row>
  </sheetData>
  <mergeCells count="171">
    <mergeCell ref="B65:U65"/>
    <mergeCell ref="B66:U66"/>
    <mergeCell ref="B67:U67"/>
    <mergeCell ref="B68:U68"/>
    <mergeCell ref="B69:U69"/>
    <mergeCell ref="B62:D62"/>
    <mergeCell ref="F62:G62"/>
    <mergeCell ref="H62:K62"/>
    <mergeCell ref="L62:Q62"/>
    <mergeCell ref="A63:G63"/>
    <mergeCell ref="A28:A62"/>
    <mergeCell ref="C60:D60"/>
    <mergeCell ref="F60:G60"/>
    <mergeCell ref="H60:K60"/>
    <mergeCell ref="L60:Q60"/>
    <mergeCell ref="B61:D61"/>
    <mergeCell ref="F61:G61"/>
    <mergeCell ref="H61:K61"/>
    <mergeCell ref="L61:Q61"/>
    <mergeCell ref="C59:D59"/>
    <mergeCell ref="F59:G59"/>
    <mergeCell ref="H59:K59"/>
    <mergeCell ref="L59:Q59"/>
    <mergeCell ref="B57:B60"/>
    <mergeCell ref="C57:D57"/>
    <mergeCell ref="F57:G57"/>
    <mergeCell ref="H57:K57"/>
    <mergeCell ref="L57:Q57"/>
    <mergeCell ref="C58:D58"/>
    <mergeCell ref="F58:G58"/>
    <mergeCell ref="H58:K58"/>
    <mergeCell ref="L58:Q58"/>
    <mergeCell ref="B56:D56"/>
    <mergeCell ref="F56:G56"/>
    <mergeCell ref="H56:K56"/>
    <mergeCell ref="L56:Q56"/>
    <mergeCell ref="B54:B55"/>
    <mergeCell ref="C54:D54"/>
    <mergeCell ref="F54:G54"/>
    <mergeCell ref="H54:K54"/>
    <mergeCell ref="L54:Q54"/>
    <mergeCell ref="C55:D55"/>
    <mergeCell ref="F55:G55"/>
    <mergeCell ref="H55:K55"/>
    <mergeCell ref="L55:Q55"/>
    <mergeCell ref="C52:D52"/>
    <mergeCell ref="F52:G52"/>
    <mergeCell ref="H52:K52"/>
    <mergeCell ref="L52:Q52"/>
    <mergeCell ref="B53:D53"/>
    <mergeCell ref="F53:G53"/>
    <mergeCell ref="H53:K53"/>
    <mergeCell ref="L53:Q53"/>
    <mergeCell ref="C50:D50"/>
    <mergeCell ref="F50:G50"/>
    <mergeCell ref="H50:K50"/>
    <mergeCell ref="L50:Q50"/>
    <mergeCell ref="C51:D51"/>
    <mergeCell ref="F51:G51"/>
    <mergeCell ref="H51:K51"/>
    <mergeCell ref="L51:Q51"/>
    <mergeCell ref="C48:D48"/>
    <mergeCell ref="F48:G48"/>
    <mergeCell ref="H48:K48"/>
    <mergeCell ref="L48:Q48"/>
    <mergeCell ref="C49:D49"/>
    <mergeCell ref="F49:G49"/>
    <mergeCell ref="H49:K49"/>
    <mergeCell ref="L49:Q49"/>
    <mergeCell ref="C46:D46"/>
    <mergeCell ref="F46:G46"/>
    <mergeCell ref="H46:K46"/>
    <mergeCell ref="L46:Q46"/>
    <mergeCell ref="C47:D47"/>
    <mergeCell ref="F47:G47"/>
    <mergeCell ref="H47:K47"/>
    <mergeCell ref="L47:Q47"/>
    <mergeCell ref="C45:D45"/>
    <mergeCell ref="F45:G45"/>
    <mergeCell ref="H45:K45"/>
    <mergeCell ref="L45:Q45"/>
    <mergeCell ref="C42:D42"/>
    <mergeCell ref="F42:G42"/>
    <mergeCell ref="H42:K42"/>
    <mergeCell ref="L42:Q42"/>
    <mergeCell ref="C43:D43"/>
    <mergeCell ref="F43:G43"/>
    <mergeCell ref="H43:K43"/>
    <mergeCell ref="L43:Q43"/>
    <mergeCell ref="L38:Q38"/>
    <mergeCell ref="C39:D39"/>
    <mergeCell ref="F39:G39"/>
    <mergeCell ref="H39:K39"/>
    <mergeCell ref="L39:Q39"/>
    <mergeCell ref="C44:D44"/>
    <mergeCell ref="F44:G44"/>
    <mergeCell ref="H44:K44"/>
    <mergeCell ref="L44:Q44"/>
    <mergeCell ref="C37:D37"/>
    <mergeCell ref="F37:G37"/>
    <mergeCell ref="H37:K37"/>
    <mergeCell ref="L37:Q37"/>
    <mergeCell ref="B34:D35"/>
    <mergeCell ref="F34:G35"/>
    <mergeCell ref="H34:K35"/>
    <mergeCell ref="L34:Q35"/>
    <mergeCell ref="B36:B52"/>
    <mergeCell ref="C36:D36"/>
    <mergeCell ref="F36:G36"/>
    <mergeCell ref="H36:K36"/>
    <mergeCell ref="L36:Q36"/>
    <mergeCell ref="C40:D40"/>
    <mergeCell ref="F40:G40"/>
    <mergeCell ref="H40:K40"/>
    <mergeCell ref="L40:Q40"/>
    <mergeCell ref="C41:D41"/>
    <mergeCell ref="F41:G41"/>
    <mergeCell ref="H41:K41"/>
    <mergeCell ref="L41:Q41"/>
    <mergeCell ref="C38:D38"/>
    <mergeCell ref="F38:G38"/>
    <mergeCell ref="H38:K38"/>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5:F5" xr:uid="{E34C9ED9-8268-494E-A6CB-718DE417CC5C}">
      <formula1>"指定,指定更新,指定変更"</formula1>
    </dataValidation>
    <dataValidation type="list" allowBlank="1" showInputMessage="1" showErrorMessage="1" sqref="E45 E36:E37 E41:E42 F33 H36:K62 F36:G56 F59:G62" xr:uid="{B695F674-ADA2-462E-8FFF-9748863BC801}">
      <formula1>"○"</formula1>
    </dataValidation>
    <dataValidation type="list" allowBlank="1" showInputMessage="1" showErrorMessage="1" sqref="E44" xr:uid="{BA777B50-9182-4E20-A742-AB5AEA0AB392}">
      <formula1>"　,○"</formula1>
    </dataValidation>
    <dataValidation type="list" allowBlank="1" showInputMessage="1" showErrorMessage="1" sqref="H18 H26 H31" xr:uid="{48C7FFCB-EBF8-4E89-A458-43ED6F64DEB0}">
      <formula1>"市,郡,区"</formula1>
    </dataValidation>
    <dataValidation type="list" allowBlank="1" showInputMessage="1" showErrorMessage="1" sqref="E18 E26 E31" xr:uid="{B7C9B76F-3AF7-48CE-A4A6-32855FD72044}">
      <formula1>"都,道,府,県"</formula1>
    </dataValidation>
  </dataValidations>
  <printOptions horizontalCentered="1"/>
  <pageMargins left="0.19685039370078741" right="0.19685039370078741" top="0.39370078740157483" bottom="0.19685039370078741" header="0.31496062992125984" footer="0.19685039370078741"/>
  <pageSetup paperSize="9" scale="74"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3124-B515-4807-B2BD-47DA99E95CBD}">
  <dimension ref="A1:AQ82"/>
  <sheetViews>
    <sheetView showGridLines="0" view="pageBreakPreview" zoomScaleNormal="100" zoomScaleSheetLayoutView="100" workbookViewId="0">
      <selection activeCell="AO1" sqref="AO1"/>
    </sheetView>
  </sheetViews>
  <sheetFormatPr defaultColWidth="9" defaultRowHeight="21" customHeight="1"/>
  <cols>
    <col min="1" max="1" width="2.81640625" style="382" customWidth="1"/>
    <col min="2" max="2" width="16.08984375" style="375" customWidth="1"/>
    <col min="3" max="3" width="7.1796875" style="382" customWidth="1"/>
    <col min="4" max="5" width="8.26953125" style="382" customWidth="1"/>
    <col min="6" max="36" width="2.81640625" style="382" customWidth="1"/>
    <col min="37" max="37" width="7.1796875" style="382" customWidth="1"/>
    <col min="38" max="39" width="8.26953125" style="382" customWidth="1"/>
    <col min="40" max="40" width="6.08984375" style="382" customWidth="1"/>
    <col min="41" max="16384" width="9" style="382"/>
  </cols>
  <sheetData>
    <row r="1" spans="1:41" ht="20.149999999999999"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t="s">
        <v>371</v>
      </c>
      <c r="AL1" s="381"/>
      <c r="AM1" s="381"/>
      <c r="AN1" s="381"/>
    </row>
    <row r="2" spans="1:41" ht="18" customHeight="1">
      <c r="A2" s="378"/>
      <c r="B2" s="383"/>
      <c r="C2" s="383"/>
      <c r="D2" s="383"/>
      <c r="E2" s="383"/>
      <c r="F2" s="383"/>
      <c r="G2" s="383"/>
      <c r="H2" s="383"/>
      <c r="I2" s="383"/>
      <c r="J2" s="383"/>
      <c r="K2" s="383"/>
      <c r="L2" s="383"/>
      <c r="M2" s="384">
        <v>2026</v>
      </c>
      <c r="N2" s="384"/>
      <c r="O2" s="384"/>
      <c r="P2" s="384"/>
      <c r="Q2" s="385" t="s">
        <v>222</v>
      </c>
      <c r="R2" s="385"/>
      <c r="S2" s="384">
        <v>4</v>
      </c>
      <c r="T2" s="384"/>
      <c r="U2" s="385" t="s">
        <v>223</v>
      </c>
      <c r="V2" s="385"/>
      <c r="W2" s="383"/>
      <c r="X2" s="383"/>
      <c r="Y2" s="383"/>
      <c r="Z2" s="378"/>
      <c r="AA2" s="378"/>
      <c r="AC2" s="380"/>
      <c r="AD2" s="383"/>
      <c r="AE2" s="383"/>
      <c r="AF2" s="383"/>
      <c r="AG2" s="383"/>
      <c r="AH2" s="383"/>
      <c r="AI2" s="380" t="s">
        <v>224</v>
      </c>
      <c r="AJ2" s="380"/>
      <c r="AK2" s="386"/>
      <c r="AL2" s="386"/>
      <c r="AM2" s="386"/>
      <c r="AN2" s="386"/>
    </row>
    <row r="3" spans="1:41"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t="s">
        <v>226</v>
      </c>
      <c r="AL3" s="390"/>
      <c r="AM3" s="390"/>
      <c r="AN3" s="390"/>
      <c r="AO3" s="391" t="s">
        <v>227</v>
      </c>
    </row>
    <row r="4" spans="1:41"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t="s">
        <v>229</v>
      </c>
      <c r="AL4" s="390"/>
      <c r="AM4" s="390"/>
      <c r="AN4" s="390"/>
      <c r="AO4" s="391" t="s">
        <v>230</v>
      </c>
    </row>
    <row r="5" spans="1:41" ht="18" customHeight="1">
      <c r="A5" s="387"/>
      <c r="B5" s="387"/>
      <c r="C5" s="387"/>
      <c r="D5" s="387"/>
      <c r="E5" s="387"/>
      <c r="F5" s="387"/>
      <c r="G5" s="387"/>
      <c r="H5" s="387"/>
      <c r="I5" s="387"/>
      <c r="J5" s="387"/>
      <c r="K5" s="387"/>
      <c r="L5" s="387"/>
      <c r="M5" s="387"/>
      <c r="N5" s="387"/>
      <c r="O5" s="387"/>
      <c r="P5" s="387"/>
      <c r="Q5" s="387"/>
      <c r="R5" s="387"/>
      <c r="S5" s="387"/>
      <c r="U5" s="387"/>
      <c r="V5" s="387"/>
      <c r="W5" s="387"/>
      <c r="Y5" s="388"/>
      <c r="Z5" s="388"/>
      <c r="AA5" s="388"/>
      <c r="AB5" s="378"/>
      <c r="AC5" s="388"/>
      <c r="AD5" s="388"/>
      <c r="AE5" s="388"/>
      <c r="AF5" s="388"/>
      <c r="AG5" s="389" t="s">
        <v>231</v>
      </c>
      <c r="AH5" s="392">
        <v>40</v>
      </c>
      <c r="AI5" s="392"/>
      <c r="AJ5" s="392"/>
      <c r="AK5" s="388" t="s">
        <v>232</v>
      </c>
      <c r="AL5" s="393"/>
      <c r="AM5" s="388" t="s">
        <v>233</v>
      </c>
      <c r="AN5" s="378"/>
    </row>
    <row r="6" spans="1:41" ht="10" customHeight="1">
      <c r="A6" s="378"/>
      <c r="B6" s="394"/>
      <c r="C6" s="394"/>
      <c r="D6" s="394"/>
      <c r="E6" s="394"/>
      <c r="F6" s="394"/>
      <c r="G6" s="394"/>
      <c r="H6" s="394"/>
      <c r="I6" s="394"/>
      <c r="J6" s="394"/>
      <c r="K6" s="394"/>
      <c r="L6" s="394"/>
      <c r="M6" s="394"/>
      <c r="N6" s="394"/>
      <c r="O6" s="394"/>
      <c r="P6" s="394"/>
      <c r="Q6" s="394"/>
      <c r="R6" s="394"/>
      <c r="S6" s="394"/>
      <c r="T6" s="394"/>
      <c r="U6" s="394"/>
      <c r="V6" s="394"/>
      <c r="W6" s="394"/>
      <c r="X6" s="383"/>
      <c r="Y6" s="383"/>
      <c r="Z6" s="383"/>
      <c r="AA6" s="383"/>
      <c r="AB6" s="383"/>
      <c r="AC6" s="383"/>
      <c r="AD6" s="383"/>
      <c r="AE6" s="383"/>
      <c r="AF6" s="383"/>
      <c r="AG6" s="383"/>
      <c r="AH6" s="383"/>
      <c r="AI6" s="383"/>
      <c r="AJ6" s="383"/>
      <c r="AK6" s="383"/>
      <c r="AL6" s="383"/>
      <c r="AM6" s="378"/>
      <c r="AN6" s="378"/>
    </row>
    <row r="7" spans="1:41" ht="15" customHeight="1">
      <c r="A7" s="395" t="s">
        <v>234</v>
      </c>
      <c r="B7" s="396" t="s">
        <v>235</v>
      </c>
      <c r="C7" s="397" t="s">
        <v>236</v>
      </c>
      <c r="D7" s="398" t="s">
        <v>237</v>
      </c>
      <c r="E7" s="399" t="s">
        <v>238</v>
      </c>
      <c r="F7" s="400" t="s">
        <v>239</v>
      </c>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1" t="s">
        <v>240</v>
      </c>
      <c r="AL7" s="402" t="s">
        <v>241</v>
      </c>
      <c r="AM7" s="403" t="s">
        <v>242</v>
      </c>
      <c r="AN7" s="403"/>
    </row>
    <row r="8" spans="1:41" ht="15" customHeight="1">
      <c r="A8" s="395"/>
      <c r="B8" s="404"/>
      <c r="C8" s="405"/>
      <c r="D8" s="398"/>
      <c r="E8" s="399"/>
      <c r="F8" s="398" t="s">
        <v>243</v>
      </c>
      <c r="G8" s="398"/>
      <c r="H8" s="398"/>
      <c r="I8" s="398"/>
      <c r="J8" s="398"/>
      <c r="K8" s="398"/>
      <c r="L8" s="398"/>
      <c r="M8" s="398" t="s">
        <v>244</v>
      </c>
      <c r="N8" s="398"/>
      <c r="O8" s="398"/>
      <c r="P8" s="398"/>
      <c r="Q8" s="398"/>
      <c r="R8" s="398"/>
      <c r="S8" s="398"/>
      <c r="T8" s="398" t="s">
        <v>245</v>
      </c>
      <c r="U8" s="398"/>
      <c r="V8" s="398"/>
      <c r="W8" s="398"/>
      <c r="X8" s="398"/>
      <c r="Y8" s="398"/>
      <c r="Z8" s="398"/>
      <c r="AA8" s="398" t="s">
        <v>246</v>
      </c>
      <c r="AB8" s="398"/>
      <c r="AC8" s="398"/>
      <c r="AD8" s="398"/>
      <c r="AE8" s="398"/>
      <c r="AF8" s="398"/>
      <c r="AG8" s="398"/>
      <c r="AH8" s="398" t="s">
        <v>247</v>
      </c>
      <c r="AI8" s="398"/>
      <c r="AJ8" s="398"/>
      <c r="AK8" s="401"/>
      <c r="AL8" s="402"/>
      <c r="AM8" s="403"/>
      <c r="AN8" s="403"/>
    </row>
    <row r="9" spans="1:41" ht="15" customHeight="1">
      <c r="A9" s="395"/>
      <c r="B9" s="406" t="s">
        <v>248</v>
      </c>
      <c r="C9" s="405"/>
      <c r="D9" s="398"/>
      <c r="E9" s="399"/>
      <c r="F9" s="407">
        <f>DATE($M$2,$S$2,1)</f>
        <v>46113</v>
      </c>
      <c r="G9" s="407">
        <f>DATE($M$2,$S$2,2)</f>
        <v>46114</v>
      </c>
      <c r="H9" s="407">
        <f>DATE($M$2,$S$2,3)</f>
        <v>46115</v>
      </c>
      <c r="I9" s="407">
        <f>DATE($M$2,$S$2,4)</f>
        <v>46116</v>
      </c>
      <c r="J9" s="407">
        <f>DATE($M$2,$S$2,5)</f>
        <v>46117</v>
      </c>
      <c r="K9" s="407">
        <f>DATE($M$2,$S$2,6)</f>
        <v>46118</v>
      </c>
      <c r="L9" s="407">
        <f>DATE($M$2,$S$2,7)</f>
        <v>46119</v>
      </c>
      <c r="M9" s="407">
        <f>DATE($M$2,$S$2,8)</f>
        <v>46120</v>
      </c>
      <c r="N9" s="407">
        <f>DATE($M$2,$S$2,9)</f>
        <v>46121</v>
      </c>
      <c r="O9" s="407">
        <f>DATE($M$2,$S$2,10)</f>
        <v>46122</v>
      </c>
      <c r="P9" s="407">
        <f>DATE($M$2,$S$2,11)</f>
        <v>46123</v>
      </c>
      <c r="Q9" s="407">
        <f>DATE($M$2,$S$2,12)</f>
        <v>46124</v>
      </c>
      <c r="R9" s="407">
        <f>DATE($M$2,$S$2,13)</f>
        <v>46125</v>
      </c>
      <c r="S9" s="407">
        <f>DATE($M$2,$S$2,14)</f>
        <v>46126</v>
      </c>
      <c r="T9" s="407">
        <f>DATE($M$2,$S$2,15)</f>
        <v>46127</v>
      </c>
      <c r="U9" s="407">
        <f>DATE($M$2,$S$2,16)</f>
        <v>46128</v>
      </c>
      <c r="V9" s="407">
        <f>DATE($M$2,$S$2,17)</f>
        <v>46129</v>
      </c>
      <c r="W9" s="407">
        <f>DATE($M$2,$S$2,18)</f>
        <v>46130</v>
      </c>
      <c r="X9" s="407">
        <f>DATE($M$2,$S$2,19)</f>
        <v>46131</v>
      </c>
      <c r="Y9" s="407">
        <f>DATE($M$2,$S$2,20)</f>
        <v>46132</v>
      </c>
      <c r="Z9" s="407">
        <f>DATE($M$2,$S$2,21)</f>
        <v>46133</v>
      </c>
      <c r="AA9" s="407">
        <f>DATE($M$2,$S$2,22)</f>
        <v>46134</v>
      </c>
      <c r="AB9" s="407">
        <f>DATE($M$2,$S$2,23)</f>
        <v>46135</v>
      </c>
      <c r="AC9" s="407">
        <f>DATE($M$2,$S$2,24)</f>
        <v>46136</v>
      </c>
      <c r="AD9" s="407">
        <f>DATE($M$2,$S$2,25)</f>
        <v>46137</v>
      </c>
      <c r="AE9" s="407">
        <f>DATE($M$2,$S$2,26)</f>
        <v>46138</v>
      </c>
      <c r="AF9" s="407">
        <f>DATE($M$2,$S$2,27)</f>
        <v>46139</v>
      </c>
      <c r="AG9" s="407">
        <f>DATE($M$2,$S$2,28)</f>
        <v>46140</v>
      </c>
      <c r="AH9" s="407">
        <f>IF(DAY(EOMONTH(F9,0))&lt;29,"",DATE($M$2,$S$2,29))</f>
        <v>46141</v>
      </c>
      <c r="AI9" s="407">
        <f>IF(DAY(EOMONTH(F9,0))&lt;30,"",DATE($M$2,$S$2,30))</f>
        <v>46142</v>
      </c>
      <c r="AJ9" s="407" t="str">
        <f>IF(DAY(EOMONTH(F9,0))&lt;31,"",DATE($M$2,$S$2,31))</f>
        <v/>
      </c>
      <c r="AK9" s="401"/>
      <c r="AL9" s="402"/>
      <c r="AM9" s="403"/>
      <c r="AN9" s="403"/>
    </row>
    <row r="10" spans="1:41" ht="15" customHeight="1">
      <c r="A10" s="395"/>
      <c r="B10" s="408"/>
      <c r="C10" s="409"/>
      <c r="D10" s="398"/>
      <c r="E10" s="399"/>
      <c r="F10" s="410">
        <f>DATE($M$2,$S$2,1)</f>
        <v>46113</v>
      </c>
      <c r="G10" s="410">
        <f>DATE($M$2,$S$2,2)</f>
        <v>46114</v>
      </c>
      <c r="H10" s="410">
        <f>DATE($M$2,$S$2,3)</f>
        <v>46115</v>
      </c>
      <c r="I10" s="410">
        <f>DATE($M$2,$S$2,4)</f>
        <v>46116</v>
      </c>
      <c r="J10" s="410">
        <f>DATE($M$2,$S$2,5)</f>
        <v>46117</v>
      </c>
      <c r="K10" s="410">
        <f>DATE($M$2,$S$2,6)</f>
        <v>46118</v>
      </c>
      <c r="L10" s="410">
        <f>DATE($M$2,$S$2,7)</f>
        <v>46119</v>
      </c>
      <c r="M10" s="410">
        <f>DATE($M$2,$S$2,8)</f>
        <v>46120</v>
      </c>
      <c r="N10" s="410">
        <f>DATE($M$2,$S$2,9)</f>
        <v>46121</v>
      </c>
      <c r="O10" s="410">
        <f>DATE($M$2,$S$2,10)</f>
        <v>46122</v>
      </c>
      <c r="P10" s="410">
        <f>DATE($M$2,$S$2,11)</f>
        <v>46123</v>
      </c>
      <c r="Q10" s="410">
        <f>DATE($M$2,$S$2,12)</f>
        <v>46124</v>
      </c>
      <c r="R10" s="410">
        <f>DATE($M$2,$S$2,13)</f>
        <v>46125</v>
      </c>
      <c r="S10" s="410">
        <f>DATE($M$2,$S$2,14)</f>
        <v>46126</v>
      </c>
      <c r="T10" s="410">
        <f>DATE($M$2,$S$2,15)</f>
        <v>46127</v>
      </c>
      <c r="U10" s="410">
        <f>DATE($M$2,$S$2,16)</f>
        <v>46128</v>
      </c>
      <c r="V10" s="410">
        <f>DATE($M$2,$S$2,17)</f>
        <v>46129</v>
      </c>
      <c r="W10" s="410">
        <f>DATE($M$2,$S$2,18)</f>
        <v>46130</v>
      </c>
      <c r="X10" s="410">
        <f>DATE($M$2,$S$2,19)</f>
        <v>46131</v>
      </c>
      <c r="Y10" s="410">
        <f>DATE($M$2,$S$2,20)</f>
        <v>46132</v>
      </c>
      <c r="Z10" s="410">
        <f>DATE($M$2,$S$2,21)</f>
        <v>46133</v>
      </c>
      <c r="AA10" s="410">
        <f>DATE($M$2,$S$2,22)</f>
        <v>46134</v>
      </c>
      <c r="AB10" s="410">
        <f>DATE($M$2,$S$2,23)</f>
        <v>46135</v>
      </c>
      <c r="AC10" s="410">
        <f>DATE($M$2,$S$2,24)</f>
        <v>46136</v>
      </c>
      <c r="AD10" s="410">
        <f>DATE($M$2,$S$2,25)</f>
        <v>46137</v>
      </c>
      <c r="AE10" s="410">
        <f>DATE($M$2,$S$2,26)</f>
        <v>46138</v>
      </c>
      <c r="AF10" s="410">
        <f>DATE($M$2,$S$2,27)</f>
        <v>46139</v>
      </c>
      <c r="AG10" s="410">
        <f>DATE($M$2,$S$2,28)</f>
        <v>46140</v>
      </c>
      <c r="AH10" s="410">
        <f>IF(DAY(EOMONTH(F10,0))&lt;29,"",DATE($M$2,$S$2,29))</f>
        <v>46141</v>
      </c>
      <c r="AI10" s="410">
        <f>IF(DAY(EOMONTH(F10,0))&lt;30,"",DATE($M$2,$S$2,30))</f>
        <v>46142</v>
      </c>
      <c r="AJ10" s="410" t="str">
        <f>IF(DAY(EOMONTH(F10,0))&lt;31,"",DATE($M$2,$S$2,31))</f>
        <v/>
      </c>
      <c r="AK10" s="401"/>
      <c r="AL10" s="402"/>
      <c r="AM10" s="403"/>
      <c r="AN10" s="403"/>
    </row>
    <row r="11" spans="1:41" ht="18" customHeight="1">
      <c r="A11" s="411">
        <v>1</v>
      </c>
      <c r="B11" s="412" t="s">
        <v>249</v>
      </c>
      <c r="C11" s="413" t="s">
        <v>250</v>
      </c>
      <c r="D11" s="414"/>
      <c r="E11" s="415" t="s">
        <v>250</v>
      </c>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7"/>
      <c r="AI11" s="417"/>
      <c r="AJ11" s="417"/>
      <c r="AK11" s="418">
        <f>+SUM(F11:AJ11)</f>
        <v>0</v>
      </c>
      <c r="AL11" s="419">
        <f>IF($AK$3="４週",AK11/4,AK11/(DAY(EOMONTH($F$9,0))/7))</f>
        <v>0</v>
      </c>
      <c r="AM11" s="420"/>
      <c r="AN11" s="420"/>
    </row>
    <row r="12" spans="1:41" ht="18" customHeight="1">
      <c r="A12" s="411">
        <v>2</v>
      </c>
      <c r="B12" s="412" t="s">
        <v>251</v>
      </c>
      <c r="C12" s="413" t="s">
        <v>252</v>
      </c>
      <c r="D12" s="414"/>
      <c r="E12" s="415" t="s">
        <v>252</v>
      </c>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 t="shared" ref="AK12:AK31" si="0">+SUM(F12:AJ12)</f>
        <v>0</v>
      </c>
      <c r="AL12" s="419">
        <f>IF($AK$3="４週",AK12/4,AK12/(DAY(EOMONTH($F$9,0))/7))</f>
        <v>0</v>
      </c>
      <c r="AM12" s="420"/>
      <c r="AN12" s="420"/>
    </row>
    <row r="13" spans="1:41" ht="18" customHeight="1">
      <c r="A13" s="411">
        <v>3</v>
      </c>
      <c r="B13" s="412" t="s">
        <v>372</v>
      </c>
      <c r="C13" s="413" t="s">
        <v>254</v>
      </c>
      <c r="D13" s="414"/>
      <c r="E13" s="415" t="s">
        <v>254</v>
      </c>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si="0"/>
        <v>0</v>
      </c>
      <c r="AL13" s="419">
        <f>IF($AK$3="４週",AK13/4,AK13/(DAY(EOMONTH($F$9,0))/7))</f>
        <v>0</v>
      </c>
      <c r="AM13" s="420"/>
      <c r="AN13" s="420"/>
    </row>
    <row r="14" spans="1:41" ht="18" customHeight="1">
      <c r="A14" s="411">
        <v>4</v>
      </c>
      <c r="B14" s="412" t="s">
        <v>372</v>
      </c>
      <c r="C14" s="413" t="s">
        <v>256</v>
      </c>
      <c r="D14" s="414"/>
      <c r="E14" s="415" t="s">
        <v>256</v>
      </c>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0"/>
        <v>0</v>
      </c>
      <c r="AL14" s="419">
        <f>IF($AK$3="４週",AK14/4,AK14/(DAY(EOMONTH($F$9,0))/7))</f>
        <v>0</v>
      </c>
      <c r="AM14" s="420"/>
      <c r="AN14" s="420"/>
    </row>
    <row r="15" spans="1:41" ht="18" customHeight="1">
      <c r="A15" s="411">
        <v>5</v>
      </c>
      <c r="B15" s="412"/>
      <c r="C15" s="413"/>
      <c r="D15" s="414"/>
      <c r="E15" s="415"/>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0"/>
        <v>0</v>
      </c>
      <c r="AL15" s="419">
        <f t="shared" ref="AL15:AL30" si="1">IF($AK$3="４週",AK15/4,AK15/(DAY(EOMONTH($F$9,0))/7))</f>
        <v>0</v>
      </c>
      <c r="AM15" s="420"/>
      <c r="AN15" s="420"/>
    </row>
    <row r="16" spans="1:41" ht="18" customHeight="1">
      <c r="A16" s="411">
        <v>6</v>
      </c>
      <c r="B16" s="412"/>
      <c r="C16" s="413"/>
      <c r="D16" s="414"/>
      <c r="E16" s="415"/>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0"/>
        <v>0</v>
      </c>
      <c r="AL16" s="419">
        <f t="shared" si="1"/>
        <v>0</v>
      </c>
      <c r="AM16" s="420"/>
      <c r="AN16" s="420"/>
    </row>
    <row r="17" spans="1:40" ht="18" customHeight="1">
      <c r="A17" s="411">
        <v>7</v>
      </c>
      <c r="B17" s="412"/>
      <c r="C17" s="413"/>
      <c r="D17" s="414"/>
      <c r="E17" s="415"/>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0"/>
        <v>0</v>
      </c>
      <c r="AL17" s="419">
        <f t="shared" si="1"/>
        <v>0</v>
      </c>
      <c r="AM17" s="420"/>
      <c r="AN17" s="420"/>
    </row>
    <row r="18" spans="1:40" ht="18" customHeight="1">
      <c r="A18" s="411">
        <v>8</v>
      </c>
      <c r="B18" s="412"/>
      <c r="C18" s="413"/>
      <c r="D18" s="414"/>
      <c r="E18" s="415"/>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0"/>
        <v>0</v>
      </c>
      <c r="AL18" s="419">
        <f t="shared" si="1"/>
        <v>0</v>
      </c>
      <c r="AM18" s="420"/>
      <c r="AN18" s="420"/>
    </row>
    <row r="19" spans="1:40" ht="18" customHeight="1">
      <c r="A19" s="411">
        <v>9</v>
      </c>
      <c r="B19" s="412"/>
      <c r="C19" s="413"/>
      <c r="D19" s="414"/>
      <c r="E19" s="415"/>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0"/>
        <v>0</v>
      </c>
      <c r="AL19" s="419">
        <f t="shared" si="1"/>
        <v>0</v>
      </c>
      <c r="AM19" s="420"/>
      <c r="AN19" s="420"/>
    </row>
    <row r="20" spans="1:40" ht="18" customHeight="1">
      <c r="A20" s="411">
        <v>10</v>
      </c>
      <c r="B20" s="412"/>
      <c r="C20" s="413"/>
      <c r="D20" s="414"/>
      <c r="E20" s="415"/>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0"/>
        <v>0</v>
      </c>
      <c r="AL20" s="419">
        <f t="shared" si="1"/>
        <v>0</v>
      </c>
      <c r="AM20" s="420"/>
      <c r="AN20" s="420"/>
    </row>
    <row r="21" spans="1:40" ht="18" customHeight="1">
      <c r="A21" s="411">
        <v>11</v>
      </c>
      <c r="B21" s="412"/>
      <c r="C21" s="413"/>
      <c r="D21" s="414"/>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0"/>
        <v>0</v>
      </c>
      <c r="AL21" s="419">
        <f t="shared" si="1"/>
        <v>0</v>
      </c>
      <c r="AM21" s="420"/>
      <c r="AN21" s="420"/>
    </row>
    <row r="22" spans="1:40" ht="18" customHeight="1">
      <c r="A22" s="411">
        <v>12</v>
      </c>
      <c r="B22" s="412"/>
      <c r="C22" s="413"/>
      <c r="D22" s="414"/>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0"/>
        <v>0</v>
      </c>
      <c r="AL22" s="419">
        <f t="shared" si="1"/>
        <v>0</v>
      </c>
      <c r="AM22" s="420"/>
      <c r="AN22" s="420"/>
    </row>
    <row r="23" spans="1:40" ht="18" customHeight="1">
      <c r="A23" s="411">
        <v>13</v>
      </c>
      <c r="B23" s="412"/>
      <c r="C23" s="413"/>
      <c r="D23" s="414"/>
      <c r="E23" s="415"/>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0"/>
        <v>0</v>
      </c>
      <c r="AL23" s="419">
        <f t="shared" si="1"/>
        <v>0</v>
      </c>
      <c r="AM23" s="420"/>
      <c r="AN23" s="420"/>
    </row>
    <row r="24" spans="1:40" ht="18" customHeight="1">
      <c r="A24" s="411">
        <v>14</v>
      </c>
      <c r="B24" s="412"/>
      <c r="C24" s="413"/>
      <c r="D24" s="414"/>
      <c r="E24" s="415"/>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0"/>
        <v>0</v>
      </c>
      <c r="AL24" s="419">
        <f t="shared" si="1"/>
        <v>0</v>
      </c>
      <c r="AM24" s="420"/>
      <c r="AN24" s="420"/>
    </row>
    <row r="25" spans="1:40" ht="18" customHeight="1">
      <c r="A25" s="411">
        <v>15</v>
      </c>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0"/>
        <v>0</v>
      </c>
      <c r="AL25" s="419">
        <f t="shared" si="1"/>
        <v>0</v>
      </c>
      <c r="AM25" s="420"/>
      <c r="AN25" s="420"/>
    </row>
    <row r="26" spans="1:40" ht="18" customHeight="1">
      <c r="A26" s="411">
        <v>16</v>
      </c>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0"/>
        <v>0</v>
      </c>
      <c r="AL26" s="419">
        <f t="shared" si="1"/>
        <v>0</v>
      </c>
      <c r="AM26" s="420"/>
      <c r="AN26" s="420"/>
    </row>
    <row r="27" spans="1:40" ht="18" customHeight="1">
      <c r="A27" s="411">
        <v>17</v>
      </c>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0"/>
        <v>0</v>
      </c>
      <c r="AL27" s="419">
        <f t="shared" si="1"/>
        <v>0</v>
      </c>
      <c r="AM27" s="420"/>
      <c r="AN27" s="420"/>
    </row>
    <row r="28" spans="1:40" ht="18" customHeight="1">
      <c r="A28" s="411">
        <v>18</v>
      </c>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0"/>
        <v>0</v>
      </c>
      <c r="AL28" s="419">
        <f t="shared" si="1"/>
        <v>0</v>
      </c>
      <c r="AM28" s="420"/>
      <c r="AN28" s="420"/>
    </row>
    <row r="29" spans="1:40" ht="18" customHeight="1">
      <c r="A29" s="411">
        <v>19</v>
      </c>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0"/>
        <v>0</v>
      </c>
      <c r="AL29" s="419">
        <f t="shared" si="1"/>
        <v>0</v>
      </c>
      <c r="AM29" s="420"/>
      <c r="AN29" s="420"/>
    </row>
    <row r="30" spans="1:40" ht="18" customHeight="1">
      <c r="A30" s="411">
        <v>20</v>
      </c>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0"/>
        <v>0</v>
      </c>
      <c r="AL30" s="419">
        <f t="shared" si="1"/>
        <v>0</v>
      </c>
      <c r="AM30" s="420"/>
      <c r="AN30" s="420"/>
    </row>
    <row r="31" spans="1:40" ht="18" customHeight="1">
      <c r="A31" s="399" t="s">
        <v>257</v>
      </c>
      <c r="B31" s="421"/>
      <c r="C31" s="421"/>
      <c r="D31" s="421"/>
      <c r="E31" s="421"/>
      <c r="F31" s="422">
        <f>+SUM(F11:F30)</f>
        <v>0</v>
      </c>
      <c r="G31" s="422">
        <f t="shared" ref="G31:AJ31" si="2">+SUM(G11:G30)</f>
        <v>0</v>
      </c>
      <c r="H31" s="422">
        <f t="shared" si="2"/>
        <v>0</v>
      </c>
      <c r="I31" s="422">
        <f t="shared" si="2"/>
        <v>0</v>
      </c>
      <c r="J31" s="422">
        <f t="shared" si="2"/>
        <v>0</v>
      </c>
      <c r="K31" s="422">
        <f t="shared" si="2"/>
        <v>0</v>
      </c>
      <c r="L31" s="422">
        <f t="shared" si="2"/>
        <v>0</v>
      </c>
      <c r="M31" s="422">
        <f t="shared" si="2"/>
        <v>0</v>
      </c>
      <c r="N31" s="422">
        <f t="shared" si="2"/>
        <v>0</v>
      </c>
      <c r="O31" s="422">
        <f t="shared" si="2"/>
        <v>0</v>
      </c>
      <c r="P31" s="422">
        <f t="shared" si="2"/>
        <v>0</v>
      </c>
      <c r="Q31" s="422">
        <f t="shared" si="2"/>
        <v>0</v>
      </c>
      <c r="R31" s="422">
        <f t="shared" si="2"/>
        <v>0</v>
      </c>
      <c r="S31" s="422">
        <f t="shared" si="2"/>
        <v>0</v>
      </c>
      <c r="T31" s="422">
        <f t="shared" si="2"/>
        <v>0</v>
      </c>
      <c r="U31" s="422">
        <f t="shared" si="2"/>
        <v>0</v>
      </c>
      <c r="V31" s="422">
        <f t="shared" si="2"/>
        <v>0</v>
      </c>
      <c r="W31" s="422">
        <f t="shared" si="2"/>
        <v>0</v>
      </c>
      <c r="X31" s="422">
        <f t="shared" si="2"/>
        <v>0</v>
      </c>
      <c r="Y31" s="422">
        <f t="shared" si="2"/>
        <v>0</v>
      </c>
      <c r="Z31" s="422">
        <f t="shared" si="2"/>
        <v>0</v>
      </c>
      <c r="AA31" s="422">
        <f t="shared" si="2"/>
        <v>0</v>
      </c>
      <c r="AB31" s="422">
        <f t="shared" si="2"/>
        <v>0</v>
      </c>
      <c r="AC31" s="422">
        <f t="shared" si="2"/>
        <v>0</v>
      </c>
      <c r="AD31" s="422">
        <f t="shared" si="2"/>
        <v>0</v>
      </c>
      <c r="AE31" s="422">
        <f t="shared" si="2"/>
        <v>0</v>
      </c>
      <c r="AF31" s="422">
        <f t="shared" si="2"/>
        <v>0</v>
      </c>
      <c r="AG31" s="422">
        <f t="shared" si="2"/>
        <v>0</v>
      </c>
      <c r="AH31" s="417">
        <f t="shared" si="2"/>
        <v>0</v>
      </c>
      <c r="AI31" s="417">
        <f t="shared" si="2"/>
        <v>0</v>
      </c>
      <c r="AJ31" s="417">
        <f t="shared" si="2"/>
        <v>0</v>
      </c>
      <c r="AK31" s="418">
        <f t="shared" si="0"/>
        <v>0</v>
      </c>
      <c r="AL31" s="419">
        <f>IF($AK$3="４週",AK31/4,AK31/(DAY(EOMONTH($F$9,0))/7))</f>
        <v>0</v>
      </c>
      <c r="AM31" s="395"/>
      <c r="AN31" s="395"/>
    </row>
    <row r="32" spans="1:40" ht="18" customHeight="1">
      <c r="A32" s="421" t="s">
        <v>258</v>
      </c>
      <c r="B32" s="421"/>
      <c r="C32" s="421"/>
      <c r="D32" s="421"/>
      <c r="E32" s="423"/>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5"/>
      <c r="AI32" s="425"/>
      <c r="AJ32" s="425"/>
      <c r="AK32" s="422"/>
      <c r="AL32" s="426"/>
      <c r="AM32" s="395"/>
      <c r="AN32" s="395"/>
    </row>
    <row r="33" spans="1:43" ht="15" customHeight="1">
      <c r="A33" s="394"/>
      <c r="B33" s="394"/>
      <c r="C33" s="394"/>
      <c r="D33" s="394"/>
      <c r="E33" s="394"/>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394"/>
      <c r="AL33" s="394"/>
      <c r="AM33" s="378"/>
    </row>
    <row r="34" spans="1:43" ht="15" customHeight="1">
      <c r="A34" s="394"/>
      <c r="B34" s="394"/>
      <c r="C34" s="394"/>
      <c r="D34" s="394"/>
      <c r="E34" s="394"/>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394"/>
      <c r="AL34" s="394"/>
      <c r="AM34" s="378"/>
    </row>
    <row r="35" spans="1:43" ht="15" customHeight="1">
      <c r="A35" s="394"/>
      <c r="B35" s="394"/>
      <c r="C35" s="394"/>
      <c r="D35" s="394"/>
      <c r="E35" s="394"/>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94"/>
      <c r="AL35" s="394"/>
      <c r="AM35" s="378"/>
    </row>
    <row r="36" spans="1:43" ht="21" customHeight="1">
      <c r="A36" s="377" t="s">
        <v>259</v>
      </c>
      <c r="B36" s="394"/>
      <c r="C36" s="394"/>
      <c r="D36" s="394"/>
      <c r="E36" s="394"/>
      <c r="F36" s="394"/>
      <c r="G36" s="427"/>
      <c r="H36" s="427"/>
      <c r="I36" s="427"/>
      <c r="J36" s="427"/>
      <c r="K36" s="427"/>
      <c r="L36" s="427"/>
      <c r="M36" s="427"/>
      <c r="N36" s="427"/>
      <c r="O36" s="427"/>
      <c r="AM36" s="394"/>
      <c r="AN36" s="378"/>
    </row>
    <row r="37" spans="1:43" ht="25" customHeight="1">
      <c r="A37" s="398"/>
      <c r="B37" s="398"/>
      <c r="C37" s="398"/>
      <c r="D37" s="428">
        <v>4</v>
      </c>
      <c r="E37" s="428">
        <v>5</v>
      </c>
      <c r="F37" s="429">
        <v>6</v>
      </c>
      <c r="G37" s="429"/>
      <c r="H37" s="429"/>
      <c r="I37" s="429">
        <v>7</v>
      </c>
      <c r="J37" s="429"/>
      <c r="K37" s="429"/>
      <c r="L37" s="429">
        <v>8</v>
      </c>
      <c r="M37" s="429"/>
      <c r="N37" s="429"/>
      <c r="O37" s="429">
        <v>9</v>
      </c>
      <c r="P37" s="429"/>
      <c r="Q37" s="429"/>
      <c r="R37" s="429">
        <v>10</v>
      </c>
      <c r="S37" s="429"/>
      <c r="T37" s="429"/>
      <c r="U37" s="429">
        <v>11</v>
      </c>
      <c r="V37" s="429"/>
      <c r="W37" s="429"/>
      <c r="X37" s="429">
        <v>12</v>
      </c>
      <c r="Y37" s="429"/>
      <c r="Z37" s="429"/>
      <c r="AA37" s="429">
        <v>1</v>
      </c>
      <c r="AB37" s="429"/>
      <c r="AC37" s="429"/>
      <c r="AD37" s="429">
        <v>2</v>
      </c>
      <c r="AE37" s="429"/>
      <c r="AF37" s="429"/>
      <c r="AG37" s="429">
        <v>3</v>
      </c>
      <c r="AH37" s="429"/>
      <c r="AI37" s="429"/>
      <c r="AJ37" s="398" t="s">
        <v>260</v>
      </c>
      <c r="AK37" s="398"/>
      <c r="AL37" s="430" t="s">
        <v>261</v>
      </c>
      <c r="AM37" s="431"/>
      <c r="AN37" s="431"/>
      <c r="AO37" s="431"/>
      <c r="AP37" s="431"/>
      <c r="AQ37" s="431"/>
    </row>
    <row r="38" spans="1:43" ht="18" customHeight="1">
      <c r="A38" s="432" t="s">
        <v>262</v>
      </c>
      <c r="B38" s="432"/>
      <c r="C38" s="432"/>
      <c r="D38" s="416">
        <v>400</v>
      </c>
      <c r="E38" s="416">
        <v>380</v>
      </c>
      <c r="F38" s="433">
        <v>400</v>
      </c>
      <c r="G38" s="433"/>
      <c r="H38" s="433"/>
      <c r="I38" s="433">
        <v>420</v>
      </c>
      <c r="J38" s="433"/>
      <c r="K38" s="433"/>
      <c r="L38" s="433">
        <v>420</v>
      </c>
      <c r="M38" s="433"/>
      <c r="N38" s="433"/>
      <c r="O38" s="433">
        <v>380</v>
      </c>
      <c r="P38" s="433"/>
      <c r="Q38" s="433"/>
      <c r="R38" s="433">
        <v>400</v>
      </c>
      <c r="S38" s="433"/>
      <c r="T38" s="433"/>
      <c r="U38" s="433">
        <v>400</v>
      </c>
      <c r="V38" s="433"/>
      <c r="W38" s="433"/>
      <c r="X38" s="433">
        <v>380</v>
      </c>
      <c r="Y38" s="433"/>
      <c r="Z38" s="433"/>
      <c r="AA38" s="433">
        <v>380</v>
      </c>
      <c r="AB38" s="433"/>
      <c r="AC38" s="433"/>
      <c r="AD38" s="433">
        <v>380</v>
      </c>
      <c r="AE38" s="433"/>
      <c r="AF38" s="433"/>
      <c r="AG38" s="433">
        <v>400</v>
      </c>
      <c r="AH38" s="433"/>
      <c r="AI38" s="433"/>
      <c r="AJ38" s="434">
        <f>SUM(D38:AI38)</f>
        <v>4740</v>
      </c>
      <c r="AK38" s="434"/>
      <c r="AL38" s="435">
        <f>ROUNDUP(AJ38/AJ39,1)</f>
        <v>20</v>
      </c>
      <c r="AM38" s="431"/>
      <c r="AN38" s="431"/>
      <c r="AO38" s="431"/>
      <c r="AP38" s="431"/>
      <c r="AQ38" s="431"/>
    </row>
    <row r="39" spans="1:43" ht="18" customHeight="1">
      <c r="A39" s="432" t="s">
        <v>263</v>
      </c>
      <c r="B39" s="432"/>
      <c r="C39" s="432"/>
      <c r="D39" s="416">
        <v>20</v>
      </c>
      <c r="E39" s="416">
        <v>19</v>
      </c>
      <c r="F39" s="433">
        <v>20</v>
      </c>
      <c r="G39" s="433"/>
      <c r="H39" s="433"/>
      <c r="I39" s="433">
        <v>21</v>
      </c>
      <c r="J39" s="433"/>
      <c r="K39" s="433"/>
      <c r="L39" s="433">
        <v>21</v>
      </c>
      <c r="M39" s="433"/>
      <c r="N39" s="433"/>
      <c r="O39" s="433">
        <v>19</v>
      </c>
      <c r="P39" s="433"/>
      <c r="Q39" s="433"/>
      <c r="R39" s="433">
        <v>20</v>
      </c>
      <c r="S39" s="433"/>
      <c r="T39" s="433"/>
      <c r="U39" s="433">
        <v>20</v>
      </c>
      <c r="V39" s="433"/>
      <c r="W39" s="433"/>
      <c r="X39" s="433">
        <v>19</v>
      </c>
      <c r="Y39" s="433"/>
      <c r="Z39" s="433"/>
      <c r="AA39" s="433">
        <v>19</v>
      </c>
      <c r="AB39" s="433"/>
      <c r="AC39" s="433"/>
      <c r="AD39" s="433">
        <v>19</v>
      </c>
      <c r="AE39" s="433"/>
      <c r="AF39" s="433"/>
      <c r="AG39" s="433">
        <v>20</v>
      </c>
      <c r="AH39" s="433"/>
      <c r="AI39" s="433"/>
      <c r="AJ39" s="434">
        <f>+SUM(D39:AI39)</f>
        <v>237</v>
      </c>
      <c r="AK39" s="434"/>
      <c r="AL39" s="436"/>
      <c r="AM39" s="431"/>
      <c r="AN39" s="431"/>
      <c r="AO39" s="431"/>
      <c r="AP39" s="431"/>
      <c r="AQ39" s="431"/>
    </row>
    <row r="40" spans="1:43" ht="5.15" customHeight="1">
      <c r="A40" s="437"/>
      <c r="B40" s="437"/>
      <c r="C40" s="437"/>
      <c r="D40" s="431"/>
      <c r="E40" s="431"/>
      <c r="F40" s="431"/>
      <c r="G40" s="431"/>
      <c r="H40" s="431"/>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38"/>
      <c r="AK40" s="427"/>
      <c r="AL40" s="394"/>
      <c r="AM40" s="394"/>
      <c r="AN40" s="378"/>
    </row>
    <row r="41" spans="1:43" ht="18" customHeight="1">
      <c r="A41" s="377" t="s">
        <v>264</v>
      </c>
      <c r="B41" s="427"/>
      <c r="D41" s="427"/>
      <c r="E41" s="427"/>
      <c r="F41" s="427"/>
      <c r="G41" s="427"/>
      <c r="H41" s="427"/>
      <c r="I41" s="431"/>
      <c r="J41" s="431"/>
      <c r="K41" s="431"/>
      <c r="L41" s="431"/>
      <c r="M41" s="431"/>
      <c r="N41" s="431"/>
      <c r="O41" s="427"/>
      <c r="P41" s="427"/>
      <c r="Q41" s="427"/>
      <c r="R41" s="427"/>
      <c r="S41" s="427"/>
      <c r="T41" s="427"/>
      <c r="U41" s="427"/>
      <c r="V41" s="427"/>
      <c r="W41" s="394"/>
      <c r="X41" s="427"/>
      <c r="Y41" s="427"/>
      <c r="Z41" s="427"/>
      <c r="AA41" s="427"/>
      <c r="AB41" s="427"/>
      <c r="AC41" s="427"/>
      <c r="AD41" s="427"/>
      <c r="AE41" s="427"/>
      <c r="AF41" s="427"/>
      <c r="AG41" s="427"/>
      <c r="AH41" s="427"/>
      <c r="AI41" s="427"/>
      <c r="AJ41" s="438"/>
      <c r="AK41" s="427"/>
      <c r="AL41" s="394"/>
      <c r="AM41" s="394"/>
      <c r="AN41" s="378"/>
    </row>
    <row r="42" spans="1:43" ht="25" customHeight="1">
      <c r="A42" s="398" t="s">
        <v>265</v>
      </c>
      <c r="B42" s="398"/>
      <c r="C42" s="398" t="s">
        <v>251</v>
      </c>
      <c r="D42" s="398"/>
      <c r="E42" s="402" t="s">
        <v>373</v>
      </c>
      <c r="F42" s="402"/>
      <c r="G42" s="402"/>
      <c r="H42" s="402"/>
      <c r="I42" s="431"/>
      <c r="J42" s="431"/>
      <c r="K42" s="431"/>
      <c r="L42" s="431"/>
      <c r="M42" s="431"/>
      <c r="N42" s="431"/>
      <c r="O42" s="431"/>
      <c r="P42" s="431"/>
      <c r="Q42" s="431"/>
      <c r="R42" s="431"/>
      <c r="S42" s="431"/>
      <c r="T42" s="431"/>
      <c r="U42" s="431"/>
      <c r="W42" s="394"/>
      <c r="X42" s="427"/>
      <c r="Y42" s="427"/>
      <c r="Z42" s="427"/>
      <c r="AA42" s="427"/>
      <c r="AB42" s="427"/>
      <c r="AC42" s="427"/>
      <c r="AD42" s="427"/>
      <c r="AE42" s="427"/>
      <c r="AF42" s="427"/>
      <c r="AG42" s="427"/>
      <c r="AH42" s="427"/>
      <c r="AI42" s="427"/>
      <c r="AJ42" s="438"/>
      <c r="AK42" s="427"/>
      <c r="AL42" s="394"/>
      <c r="AM42" s="394"/>
      <c r="AN42" s="378"/>
    </row>
    <row r="43" spans="1:43" ht="18" customHeight="1">
      <c r="A43" s="402" t="s">
        <v>267</v>
      </c>
      <c r="B43" s="402"/>
      <c r="C43" s="439">
        <f>ROUNDDOWN(IF(AL38&lt;=60,1,1+ROUNDUP((AL38-60)/40,0)),1)</f>
        <v>1</v>
      </c>
      <c r="D43" s="439"/>
      <c r="E43" s="439">
        <f>ROUNDDOWN(AL38/40,1)</f>
        <v>0.5</v>
      </c>
      <c r="F43" s="439"/>
      <c r="G43" s="439"/>
      <c r="H43" s="439"/>
      <c r="I43" s="431"/>
      <c r="J43" s="431"/>
      <c r="K43" s="431"/>
      <c r="L43" s="431"/>
      <c r="M43" s="431"/>
      <c r="N43" s="431"/>
      <c r="O43" s="431"/>
      <c r="P43" s="431"/>
      <c r="Q43" s="431"/>
      <c r="R43" s="431"/>
      <c r="S43" s="431"/>
      <c r="T43" s="431"/>
      <c r="U43" s="431"/>
      <c r="W43" s="394"/>
      <c r="X43" s="427"/>
      <c r="Y43" s="427"/>
      <c r="Z43" s="427"/>
      <c r="AA43" s="427"/>
      <c r="AB43" s="427"/>
      <c r="AC43" s="427"/>
      <c r="AD43" s="427"/>
      <c r="AE43" s="427"/>
      <c r="AF43" s="427"/>
      <c r="AG43" s="427"/>
      <c r="AH43" s="427"/>
      <c r="AI43" s="427"/>
      <c r="AJ43" s="438"/>
      <c r="AK43" s="427"/>
      <c r="AL43" s="394"/>
      <c r="AM43" s="394"/>
      <c r="AN43" s="378"/>
    </row>
    <row r="44" spans="1:43" ht="5.15" customHeight="1">
      <c r="A44" s="437"/>
      <c r="B44" s="437"/>
      <c r="C44" s="437"/>
      <c r="D44" s="437"/>
      <c r="E44" s="437"/>
      <c r="F44" s="437"/>
      <c r="G44" s="437"/>
      <c r="H44" s="437"/>
      <c r="I44" s="437"/>
      <c r="J44" s="427"/>
      <c r="K44" s="427"/>
      <c r="L44" s="427"/>
      <c r="M44" s="438"/>
      <c r="N44" s="427"/>
      <c r="O44" s="427"/>
      <c r="P44" s="427"/>
      <c r="Q44" s="431"/>
      <c r="W44" s="394"/>
      <c r="X44" s="427"/>
      <c r="Y44" s="427"/>
      <c r="Z44" s="427"/>
      <c r="AA44" s="427"/>
      <c r="AB44" s="427"/>
      <c r="AC44" s="427"/>
      <c r="AD44" s="427"/>
      <c r="AE44" s="427"/>
      <c r="AF44" s="427"/>
      <c r="AG44" s="427"/>
      <c r="AH44" s="427"/>
      <c r="AI44" s="427"/>
      <c r="AJ44" s="438"/>
      <c r="AK44" s="427"/>
      <c r="AL44" s="394"/>
      <c r="AM44" s="394"/>
      <c r="AN44" s="378"/>
    </row>
    <row r="45" spans="1:43" ht="21" customHeight="1">
      <c r="A45" s="377" t="s">
        <v>268</v>
      </c>
      <c r="B45" s="382"/>
      <c r="C45" s="383"/>
      <c r="D45" s="383"/>
      <c r="E45" s="383"/>
      <c r="F45" s="383"/>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83"/>
      <c r="AM45" s="383"/>
      <c r="AN45" s="378"/>
    </row>
    <row r="46" spans="1:43" ht="25" customHeight="1">
      <c r="A46" s="378"/>
      <c r="B46" s="394"/>
      <c r="C46" s="440" t="s">
        <v>331</v>
      </c>
      <c r="D46" s="441"/>
      <c r="E46" s="442" t="s">
        <v>350</v>
      </c>
      <c r="F46" s="442"/>
      <c r="G46" s="442"/>
      <c r="H46" s="442"/>
      <c r="I46" s="440" t="s">
        <v>374</v>
      </c>
      <c r="J46" s="441"/>
      <c r="K46" s="441"/>
      <c r="L46" s="441"/>
      <c r="M46" s="441"/>
      <c r="N46" s="443"/>
      <c r="O46" s="440" t="s">
        <v>333</v>
      </c>
      <c r="P46" s="441"/>
      <c r="Q46" s="441"/>
      <c r="R46" s="441"/>
      <c r="S46" s="441"/>
      <c r="T46" s="443"/>
      <c r="U46" s="440" t="s">
        <v>333</v>
      </c>
      <c r="V46" s="441"/>
      <c r="W46" s="441"/>
      <c r="X46" s="441"/>
      <c r="Y46" s="441"/>
      <c r="Z46" s="443"/>
      <c r="AA46" s="440" t="s">
        <v>333</v>
      </c>
      <c r="AB46" s="441"/>
      <c r="AC46" s="441"/>
      <c r="AD46" s="441"/>
      <c r="AE46" s="441"/>
      <c r="AF46" s="443"/>
      <c r="AG46" s="442" t="s">
        <v>333</v>
      </c>
      <c r="AH46" s="442"/>
      <c r="AI46" s="442"/>
      <c r="AJ46" s="442"/>
      <c r="AK46" s="442"/>
      <c r="AL46" s="442" t="s">
        <v>333</v>
      </c>
      <c r="AM46" s="442"/>
      <c r="AN46" s="378"/>
    </row>
    <row r="47" spans="1:43" ht="18" customHeight="1">
      <c r="A47" s="378"/>
      <c r="B47" s="394"/>
      <c r="C47" s="444" t="s">
        <v>270</v>
      </c>
      <c r="D47" s="444" t="s">
        <v>272</v>
      </c>
      <c r="E47" s="445" t="s">
        <v>270</v>
      </c>
      <c r="F47" s="446" t="s">
        <v>272</v>
      </c>
      <c r="G47" s="446"/>
      <c r="H47" s="446"/>
      <c r="I47" s="447" t="s">
        <v>270</v>
      </c>
      <c r="J47" s="448"/>
      <c r="K47" s="449"/>
      <c r="L47" s="447" t="s">
        <v>272</v>
      </c>
      <c r="M47" s="448"/>
      <c r="N47" s="449"/>
      <c r="O47" s="447" t="s">
        <v>270</v>
      </c>
      <c r="P47" s="448"/>
      <c r="Q47" s="449"/>
      <c r="R47" s="447" t="s">
        <v>272</v>
      </c>
      <c r="S47" s="448"/>
      <c r="T47" s="449"/>
      <c r="U47" s="447" t="s">
        <v>270</v>
      </c>
      <c r="V47" s="448"/>
      <c r="W47" s="449"/>
      <c r="X47" s="447" t="s">
        <v>272</v>
      </c>
      <c r="Y47" s="448"/>
      <c r="Z47" s="449"/>
      <c r="AA47" s="447" t="s">
        <v>270</v>
      </c>
      <c r="AB47" s="448"/>
      <c r="AC47" s="449"/>
      <c r="AD47" s="447" t="s">
        <v>272</v>
      </c>
      <c r="AE47" s="448"/>
      <c r="AF47" s="449"/>
      <c r="AG47" s="447" t="s">
        <v>270</v>
      </c>
      <c r="AH47" s="448"/>
      <c r="AI47" s="449"/>
      <c r="AJ47" s="447" t="s">
        <v>272</v>
      </c>
      <c r="AK47" s="449"/>
      <c r="AL47" s="445" t="s">
        <v>269</v>
      </c>
      <c r="AM47" s="445" t="s">
        <v>271</v>
      </c>
      <c r="AN47" s="378"/>
    </row>
    <row r="48" spans="1:43" ht="18" customHeight="1">
      <c r="A48" s="378"/>
      <c r="B48" s="450" t="s">
        <v>273</v>
      </c>
      <c r="C48" s="445">
        <f>COUNTIFS($B$11:$B$30,C$46,$C$11:$C$30,"A",$E$11:$E$30,"*")</f>
        <v>1</v>
      </c>
      <c r="D48" s="445">
        <f>COUNTIFS($B$11:$B$30,C$46,$C$11:$C$30,"B",$E$11:$E$30,"*")</f>
        <v>0</v>
      </c>
      <c r="E48" s="445">
        <f>COUNTIFS($B$11:$B$30,E$46,$C$11:$C$30,"A",$E$11:$E$30,"*")</f>
        <v>0</v>
      </c>
      <c r="F48" s="447">
        <f>COUNTIFS($B$11:$B$30,E$46,$C$11:$C$30,"B",$E$11:$E$30,"*")</f>
        <v>1</v>
      </c>
      <c r="G48" s="448"/>
      <c r="H48" s="449"/>
      <c r="I48" s="447">
        <f>COUNTIFS($B$11:$B$30,I$46,$C$11:$C$30,"A",$E$11:$E$30,"*")</f>
        <v>0</v>
      </c>
      <c r="J48" s="448"/>
      <c r="K48" s="449"/>
      <c r="L48" s="447">
        <f>COUNTIFS($B$11:$B$30,I$46,$C$11:$C$30,"B",$E$11:$E$30,"*")</f>
        <v>0</v>
      </c>
      <c r="M48" s="448"/>
      <c r="N48" s="449"/>
      <c r="O48" s="447">
        <f>COUNTIFS($B$11:$B$30,O$46,$C$11:$C$30,"A",$E$11:$E$30,"*")</f>
        <v>0</v>
      </c>
      <c r="P48" s="448"/>
      <c r="Q48" s="449"/>
      <c r="R48" s="447">
        <f>COUNTIFS($B$11:$B$30,O$46,$C$11:$C$30,"B",$E$11:$E$30,"*")</f>
        <v>0</v>
      </c>
      <c r="S48" s="448"/>
      <c r="T48" s="449"/>
      <c r="U48" s="447">
        <f>COUNTIFS($B$11:$B$30,U$46,$C$11:$C$30,"A",$E$11:$E$30,"*")</f>
        <v>0</v>
      </c>
      <c r="V48" s="448"/>
      <c r="W48" s="449"/>
      <c r="X48" s="447">
        <f>COUNTIFS($B$11:$B$30,U$46,$C$11:$C$30,"B",$E$11:$E$30,"*")</f>
        <v>0</v>
      </c>
      <c r="Y48" s="448"/>
      <c r="Z48" s="449"/>
      <c r="AA48" s="447">
        <f>COUNTIFS($B$11:$B$30,AA$46,$C$11:$C$30,"A",$E$11:$E$30,"*")</f>
        <v>0</v>
      </c>
      <c r="AB48" s="448"/>
      <c r="AC48" s="449"/>
      <c r="AD48" s="447">
        <f>COUNTIFS($B$11:$B$30,AA$46,$C$11:$C$30,"B",$E$11:$E$30,"*")</f>
        <v>0</v>
      </c>
      <c r="AE48" s="448"/>
      <c r="AF48" s="449"/>
      <c r="AG48" s="447">
        <f>COUNTIFS($B$11:$B$30,AG$46,$C$11:$C$30,"A",$E$11:$E$30,"*")</f>
        <v>0</v>
      </c>
      <c r="AH48" s="448"/>
      <c r="AI48" s="449"/>
      <c r="AJ48" s="447">
        <f>COUNTIFS($B$11:$B$30,AG$46,$C$11:$C$30,"B",$E$11:$E$30,"*")</f>
        <v>0</v>
      </c>
      <c r="AK48" s="449"/>
      <c r="AL48" s="445">
        <f>COUNTIFS($B$11:$B$30,AL$46,$C$11:$C$30,"A",$E$11:$E$30,"*")</f>
        <v>0</v>
      </c>
      <c r="AM48" s="445">
        <f>COUNTIFS($B$11:$B$30,AL$46,$C$11:$C$30,"B",$E$11:$E$30,"*")</f>
        <v>0</v>
      </c>
      <c r="AN48" s="378"/>
    </row>
    <row r="49" spans="1:40" ht="18" customHeight="1">
      <c r="A49" s="378"/>
      <c r="B49" s="430" t="s">
        <v>274</v>
      </c>
      <c r="C49" s="445">
        <f>COUNTIFS($B$11:$B$30,C$46,$C$11:$C$30,"C",$E$11:$E$30,"*")</f>
        <v>0</v>
      </c>
      <c r="D49" s="445">
        <f>COUNTIFS($B$11:$B$30,C$46,$C$11:$C$30,"D",$E$11:$E$30,"*")</f>
        <v>0</v>
      </c>
      <c r="E49" s="445">
        <f>COUNTIFS($B$11:$B$30,E$46,$C$11:$C$30,"C",$E$11:$E$30,"*")</f>
        <v>0</v>
      </c>
      <c r="F49" s="447">
        <f>COUNTIFS($B$11:$B$30,E$46,$C$11:$C$30,"D",$E$11:$E$30,"*")</f>
        <v>0</v>
      </c>
      <c r="G49" s="448"/>
      <c r="H49" s="449"/>
      <c r="I49" s="447">
        <f>COUNTIFS($B$11:$B$30,I$46,$C$11:$C$30,"C",$E$11:$E$30,"*")</f>
        <v>1</v>
      </c>
      <c r="J49" s="448"/>
      <c r="K49" s="449"/>
      <c r="L49" s="447">
        <f>COUNTIFS($B$11:$B$30,I$46,$C$11:$C$30,"D",$E$11:$E$30,"*")</f>
        <v>1</v>
      </c>
      <c r="M49" s="448"/>
      <c r="N49" s="449"/>
      <c r="O49" s="447">
        <f>COUNTIFS($B$11:$B$30,O$46,$C$11:$C$30,"C",$E$11:$E$30,"*")</f>
        <v>0</v>
      </c>
      <c r="P49" s="448"/>
      <c r="Q49" s="449"/>
      <c r="R49" s="447">
        <f>COUNTIFS($B$11:$B$30,O$46,$C$11:$C$30,"D",$E$11:$E$30,"*")</f>
        <v>0</v>
      </c>
      <c r="S49" s="448"/>
      <c r="T49" s="449"/>
      <c r="U49" s="447">
        <f>COUNTIFS($B$11:$B$30,U$46,$C$11:$C$30,"C",$E$11:$E$30,"*")</f>
        <v>0</v>
      </c>
      <c r="V49" s="448"/>
      <c r="W49" s="449"/>
      <c r="X49" s="447">
        <f>COUNTIFS($B$11:$B$30,U$46,$C$11:$C$30,"D",$E$11:$E$30,"*")</f>
        <v>0</v>
      </c>
      <c r="Y49" s="448"/>
      <c r="Z49" s="449"/>
      <c r="AA49" s="447">
        <f>COUNTIFS($B$11:$B$30,AA$46,$C$11:$C$30,"C",$E$11:$E$30,"*")</f>
        <v>0</v>
      </c>
      <c r="AB49" s="448"/>
      <c r="AC49" s="449"/>
      <c r="AD49" s="447">
        <f>COUNTIFS($B$11:$B$30,AA$46,$C$11:$C$30,"D",$E$11:$E$30,"*")</f>
        <v>0</v>
      </c>
      <c r="AE49" s="448"/>
      <c r="AF49" s="449"/>
      <c r="AG49" s="447">
        <f>COUNTIFS($B$11:$B$30,AG$46,$C$11:$C$30,"C",$E$11:$E$30,"*")</f>
        <v>0</v>
      </c>
      <c r="AH49" s="448"/>
      <c r="AI49" s="449"/>
      <c r="AJ49" s="447">
        <f>COUNTIFS($B$11:$B$30,AG$46,$C$11:$C$30,"D",$E$11:$E$30,"*")</f>
        <v>0</v>
      </c>
      <c r="AK49" s="449"/>
      <c r="AL49" s="445">
        <f>COUNTIFS($B$11:$B$30,AL$46,$C$11:$C$30,"C",$E$11:$E$30,"*")</f>
        <v>0</v>
      </c>
      <c r="AM49" s="445">
        <f>COUNTIFS($B$11:$B$30,AL$46,$C$11:$C$30,"D",$E$11:$E$30,"*")</f>
        <v>0</v>
      </c>
      <c r="AN49" s="378"/>
    </row>
    <row r="50" spans="1:40" ht="25" customHeight="1">
      <c r="A50" s="378"/>
      <c r="B50" s="430" t="s">
        <v>275</v>
      </c>
      <c r="C50" s="440">
        <f>IF($AK$3="４週",SUMIFS($AK$11:$AK$30,$B$11:$B$30,C46)/4/$AH$5,IF($AK$3="歴月",SUMIFS($AK$11:$AK$30,$B$11:$B$30,C46)/$AL$5,"記載する期間を選択してください"))</f>
        <v>0</v>
      </c>
      <c r="D50" s="443"/>
      <c r="E50" s="440">
        <f>IF($AK$3="４週",SUMIFS($AK$11:$AK$30,$B$11:$B$30,E46)/4/$AH$5,IF($AK$3="歴月",SUMIFS($AK$11:$AK$30,$B$11:$B$30,E46)/$AL$5,"記載する期間を選択してください"))</f>
        <v>0</v>
      </c>
      <c r="F50" s="441"/>
      <c r="G50" s="441"/>
      <c r="H50" s="443"/>
      <c r="I50" s="440">
        <f>IF($AK$3="４週",SUMIFS($AK$11:$AK$30,$B$11:$B$30,I46)/4/$AH$5,IF($AK$3="歴月",SUMIFS($AK$11:$AK$30,$B$11:$B$30,I46)/$AL$5,"記載する期間を選択してください"))</f>
        <v>0</v>
      </c>
      <c r="J50" s="441"/>
      <c r="K50" s="441"/>
      <c r="L50" s="441"/>
      <c r="M50" s="441"/>
      <c r="N50" s="443"/>
      <c r="O50" s="440">
        <f>IF($AK$3="４週",SUMIFS($AK$11:$AK$30,$B$11:$B$30,O46)/4/$AH$5,IF($AK$3="歴月",SUMIFS($AK$11:$AK$30,$B$11:$B$30,O46)/$AL$5,"記載する期間を選択してください"))</f>
        <v>0</v>
      </c>
      <c r="P50" s="441"/>
      <c r="Q50" s="441"/>
      <c r="R50" s="441"/>
      <c r="S50" s="441"/>
      <c r="T50" s="443"/>
      <c r="U50" s="440">
        <f>IF($AK$3="４週",SUMIFS($AK$11:$AK$30,$B$11:$B$30,U46)/4/$AH$5,IF($AK$3="歴月",SUMIFS($AK$11:$AK$30,$B$11:$B$30,U46)/$AL$5,"記載する期間を選択してください"))</f>
        <v>0</v>
      </c>
      <c r="V50" s="441"/>
      <c r="W50" s="441"/>
      <c r="X50" s="441"/>
      <c r="Y50" s="441"/>
      <c r="Z50" s="443"/>
      <c r="AA50" s="440">
        <f>IF($AK$3="４週",SUMIFS($AK$11:$AK$30,$B$11:$B$30,AA46)/4/$AH$5,IF($AK$3="歴月",SUMIFS($AK$11:$AK$30,$B$11:$B$30,AA46)/$AL$5,"記載する期間を選択してください"))</f>
        <v>0</v>
      </c>
      <c r="AB50" s="441"/>
      <c r="AC50" s="441"/>
      <c r="AD50" s="441"/>
      <c r="AE50" s="441"/>
      <c r="AF50" s="443"/>
      <c r="AG50" s="440">
        <f>IF($AK$3="４週",SUMIFS($AK$11:$AK$30,$B$11:$B$30,AG46)/4/$AH$5,IF($AK$3="歴月",SUMIFS($AK$11:$AK$30,$B$11:$B$30,AG46)/$AL$5,"記載する期間を選択してください"))</f>
        <v>0</v>
      </c>
      <c r="AH50" s="441"/>
      <c r="AI50" s="441"/>
      <c r="AJ50" s="441"/>
      <c r="AK50" s="443"/>
      <c r="AL50" s="440">
        <f>IF($AK$3="４週",SUMIFS($AK$11:$AK$30,$B$11:$B$30,AL46)/4/$AH$5,IF($AK$3="歴月",SUMIFS($AK$11:$AK$30,$B$11:$B$30,AL46)/$AL$5,"記載する期間を選択してください"))</f>
        <v>0</v>
      </c>
      <c r="AM50" s="443"/>
      <c r="AN50" s="378"/>
    </row>
    <row r="51" spans="1:40" ht="6" customHeight="1">
      <c r="A51" s="378"/>
      <c r="B51" s="382"/>
      <c r="C51" s="454">
        <v>2</v>
      </c>
      <c r="D51" s="454"/>
      <c r="E51" s="454">
        <v>3</v>
      </c>
      <c r="F51" s="454"/>
      <c r="G51" s="454"/>
      <c r="H51" s="454"/>
      <c r="I51" s="454">
        <v>4</v>
      </c>
      <c r="J51" s="454"/>
      <c r="K51" s="454"/>
      <c r="L51" s="454"/>
      <c r="M51" s="454"/>
      <c r="N51" s="454"/>
      <c r="O51" s="454">
        <v>5</v>
      </c>
      <c r="P51" s="454"/>
      <c r="Q51" s="454"/>
      <c r="R51" s="454"/>
      <c r="S51" s="454"/>
      <c r="T51" s="454"/>
      <c r="U51" s="454">
        <v>6</v>
      </c>
      <c r="V51" s="454"/>
      <c r="W51" s="454"/>
      <c r="X51" s="454"/>
      <c r="Y51" s="454"/>
      <c r="Z51" s="454"/>
      <c r="AA51" s="454">
        <v>7</v>
      </c>
      <c r="AB51" s="454"/>
      <c r="AC51" s="454"/>
      <c r="AD51" s="454"/>
      <c r="AE51" s="454"/>
      <c r="AF51" s="454"/>
      <c r="AG51" s="454">
        <v>8</v>
      </c>
      <c r="AH51" s="454"/>
      <c r="AI51" s="454"/>
      <c r="AJ51" s="454"/>
      <c r="AK51" s="454"/>
      <c r="AL51" s="454">
        <v>9</v>
      </c>
      <c r="AM51" s="455"/>
      <c r="AN51" s="378"/>
    </row>
    <row r="52" spans="1:40" ht="15" customHeight="1">
      <c r="A52" s="427" t="s">
        <v>276</v>
      </c>
      <c r="B52" s="456"/>
      <c r="C52" s="457"/>
      <c r="D52" s="457"/>
      <c r="E52" s="457"/>
      <c r="F52" s="458"/>
      <c r="G52" s="457"/>
      <c r="H52" s="454"/>
      <c r="I52" s="454"/>
      <c r="J52" s="454"/>
      <c r="K52" s="454"/>
      <c r="L52" s="454"/>
      <c r="M52" s="454"/>
      <c r="N52" s="454"/>
      <c r="O52" s="454"/>
      <c r="P52" s="454"/>
      <c r="Q52" s="454"/>
      <c r="R52" s="454">
        <v>6</v>
      </c>
      <c r="S52" s="454"/>
      <c r="T52" s="454"/>
      <c r="U52" s="454"/>
      <c r="V52" s="454"/>
      <c r="W52" s="454"/>
      <c r="X52" s="454">
        <v>7</v>
      </c>
      <c r="Y52" s="454"/>
      <c r="Z52" s="454"/>
      <c r="AA52" s="454"/>
      <c r="AB52" s="454"/>
      <c r="AC52" s="454"/>
      <c r="AD52" s="454">
        <v>8</v>
      </c>
      <c r="AE52" s="454"/>
      <c r="AF52" s="454"/>
      <c r="AG52" s="459"/>
      <c r="AH52" s="459"/>
      <c r="AI52" s="459"/>
      <c r="AJ52" s="459">
        <v>9</v>
      </c>
      <c r="AK52" s="460"/>
      <c r="AL52" s="460"/>
      <c r="AM52" s="378"/>
    </row>
    <row r="53" spans="1:40" s="427" customFormat="1" ht="15" customHeight="1">
      <c r="A53" s="427" t="s">
        <v>277</v>
      </c>
      <c r="B53" s="437"/>
      <c r="C53" s="437"/>
      <c r="D53" s="437"/>
      <c r="E53" s="437"/>
      <c r="F53" s="437"/>
      <c r="G53" s="43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7"/>
      <c r="AI53" s="377"/>
      <c r="AJ53" s="377"/>
      <c r="AK53" s="377"/>
      <c r="AL53" s="377"/>
      <c r="AM53" s="377"/>
    </row>
    <row r="54" spans="1:40" s="427" customFormat="1" ht="15" customHeight="1">
      <c r="A54" s="427" t="s">
        <v>278</v>
      </c>
      <c r="B54" s="437"/>
      <c r="C54" s="437"/>
      <c r="D54" s="437"/>
      <c r="E54" s="437"/>
      <c r="F54" s="437"/>
      <c r="G54" s="43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row>
    <row r="55" spans="1:40" s="427" customFormat="1" ht="15" customHeight="1">
      <c r="A55" s="427" t="s">
        <v>279</v>
      </c>
      <c r="B55" s="437"/>
      <c r="C55" s="437"/>
      <c r="D55" s="437"/>
      <c r="E55" s="437"/>
      <c r="F55" s="437"/>
      <c r="G55" s="43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row>
    <row r="56" spans="1:40" s="427" customFormat="1" ht="15" customHeight="1">
      <c r="A56" s="427" t="s">
        <v>280</v>
      </c>
      <c r="B56" s="437"/>
      <c r="C56" s="437"/>
      <c r="D56" s="437"/>
      <c r="E56" s="437"/>
      <c r="F56" s="437"/>
      <c r="G56" s="43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row>
    <row r="57" spans="1:40" ht="15" customHeight="1">
      <c r="A57" s="427" t="s">
        <v>281</v>
      </c>
      <c r="B57" s="461"/>
      <c r="C57" s="427"/>
      <c r="D57" s="427"/>
      <c r="E57" s="427"/>
      <c r="F57" s="427"/>
      <c r="G57" s="427"/>
    </row>
    <row r="58" spans="1:40" ht="15" customHeight="1">
      <c r="A58" s="427" t="s">
        <v>282</v>
      </c>
      <c r="B58" s="461"/>
      <c r="C58" s="427"/>
      <c r="D58" s="427"/>
      <c r="E58" s="427"/>
      <c r="F58" s="427"/>
      <c r="G58" s="427"/>
    </row>
    <row r="59" spans="1:40" ht="15" customHeight="1">
      <c r="A59" s="427"/>
      <c r="B59" s="450" t="s">
        <v>283</v>
      </c>
      <c r="C59" s="398" t="s">
        <v>284</v>
      </c>
      <c r="D59" s="398"/>
      <c r="E59" s="398"/>
      <c r="F59" s="427"/>
      <c r="G59" s="427"/>
    </row>
    <row r="60" spans="1:40" ht="15" customHeight="1">
      <c r="A60" s="427"/>
      <c r="B60" s="462" t="s">
        <v>250</v>
      </c>
      <c r="C60" s="434" t="s">
        <v>285</v>
      </c>
      <c r="D60" s="434"/>
      <c r="E60" s="434"/>
      <c r="F60" s="427"/>
      <c r="G60" s="427"/>
    </row>
    <row r="61" spans="1:40" ht="15" customHeight="1">
      <c r="A61" s="427"/>
      <c r="B61" s="462" t="s">
        <v>252</v>
      </c>
      <c r="C61" s="434" t="s">
        <v>286</v>
      </c>
      <c r="D61" s="434"/>
      <c r="E61" s="434"/>
      <c r="F61" s="427"/>
      <c r="G61" s="427"/>
    </row>
    <row r="62" spans="1:40" ht="15" customHeight="1">
      <c r="A62" s="427"/>
      <c r="B62" s="462" t="s">
        <v>254</v>
      </c>
      <c r="C62" s="434" t="s">
        <v>287</v>
      </c>
      <c r="D62" s="434"/>
      <c r="E62" s="434"/>
      <c r="F62" s="427"/>
      <c r="G62" s="427"/>
    </row>
    <row r="63" spans="1:40" ht="15" customHeight="1">
      <c r="A63" s="427"/>
      <c r="B63" s="462" t="s">
        <v>256</v>
      </c>
      <c r="C63" s="434" t="s">
        <v>288</v>
      </c>
      <c r="D63" s="434"/>
      <c r="E63" s="434"/>
      <c r="F63" s="427"/>
      <c r="G63" s="427"/>
    </row>
    <row r="64" spans="1:40" ht="15" customHeight="1">
      <c r="A64" s="427"/>
      <c r="B64" s="427" t="s">
        <v>289</v>
      </c>
      <c r="C64" s="427"/>
      <c r="D64" s="427"/>
      <c r="E64" s="427"/>
      <c r="F64" s="427"/>
      <c r="G64" s="427"/>
    </row>
    <row r="65" spans="1:7" ht="15" customHeight="1">
      <c r="A65" s="427"/>
      <c r="B65" s="427" t="s">
        <v>290</v>
      </c>
      <c r="C65" s="427"/>
      <c r="D65" s="427"/>
      <c r="E65" s="427"/>
      <c r="F65" s="427"/>
      <c r="G65" s="427"/>
    </row>
    <row r="66" spans="1:7" ht="15" customHeight="1">
      <c r="A66" s="427"/>
      <c r="B66" s="427" t="s">
        <v>291</v>
      </c>
      <c r="C66" s="427"/>
      <c r="D66" s="427"/>
      <c r="E66" s="427"/>
      <c r="F66" s="427"/>
      <c r="G66" s="427"/>
    </row>
    <row r="67" spans="1:7" ht="15" customHeight="1">
      <c r="A67" s="427" t="s">
        <v>292</v>
      </c>
      <c r="B67" s="461"/>
      <c r="C67" s="427"/>
      <c r="D67" s="427"/>
      <c r="E67" s="427"/>
      <c r="F67" s="427"/>
      <c r="G67" s="427"/>
    </row>
    <row r="68" spans="1:7" ht="15" customHeight="1">
      <c r="A68" s="427" t="s">
        <v>293</v>
      </c>
      <c r="B68" s="461"/>
      <c r="C68" s="427"/>
      <c r="D68" s="427"/>
      <c r="E68" s="427"/>
      <c r="F68" s="427"/>
      <c r="G68" s="427"/>
    </row>
    <row r="69" spans="1:7" ht="15" customHeight="1">
      <c r="A69" s="427" t="s">
        <v>294</v>
      </c>
      <c r="B69" s="461"/>
      <c r="C69" s="427"/>
      <c r="D69" s="427"/>
      <c r="E69" s="427"/>
      <c r="F69" s="427"/>
      <c r="G69" s="427"/>
    </row>
    <row r="70" spans="1:7" ht="15" customHeight="1">
      <c r="A70" s="427" t="s">
        <v>295</v>
      </c>
      <c r="B70" s="461"/>
      <c r="C70" s="427"/>
      <c r="D70" s="427"/>
      <c r="E70" s="427"/>
      <c r="F70" s="427"/>
      <c r="G70" s="427"/>
    </row>
    <row r="71" spans="1:7" ht="15" customHeight="1">
      <c r="A71" s="427" t="s">
        <v>296</v>
      </c>
      <c r="B71" s="461"/>
      <c r="C71" s="427"/>
      <c r="D71" s="427"/>
      <c r="E71" s="427"/>
      <c r="F71" s="427"/>
      <c r="G71" s="427"/>
    </row>
    <row r="72" spans="1:7" ht="15" customHeight="1">
      <c r="A72" s="427" t="s">
        <v>297</v>
      </c>
      <c r="B72" s="461"/>
      <c r="C72" s="427"/>
      <c r="D72" s="427"/>
      <c r="E72" s="427"/>
      <c r="F72" s="427"/>
      <c r="G72" s="427"/>
    </row>
    <row r="73" spans="1:7" ht="15" customHeight="1">
      <c r="A73" s="427"/>
      <c r="B73" s="427" t="s">
        <v>298</v>
      </c>
      <c r="C73" s="427"/>
      <c r="D73" s="427"/>
      <c r="E73" s="427"/>
      <c r="F73" s="427"/>
      <c r="G73" s="427"/>
    </row>
    <row r="74" spans="1:7" ht="15" customHeight="1">
      <c r="A74" s="427"/>
      <c r="B74" s="427" t="s">
        <v>299</v>
      </c>
      <c r="C74" s="427"/>
      <c r="D74" s="427"/>
      <c r="E74" s="427"/>
      <c r="F74" s="427"/>
      <c r="G74" s="427"/>
    </row>
    <row r="75" spans="1:7" ht="15" customHeight="1">
      <c r="A75" s="427" t="s">
        <v>300</v>
      </c>
      <c r="B75" s="461"/>
      <c r="C75" s="427"/>
      <c r="D75" s="427"/>
      <c r="E75" s="427"/>
      <c r="F75" s="427"/>
      <c r="G75" s="427"/>
    </row>
    <row r="76" spans="1:7" ht="15" customHeight="1">
      <c r="A76" s="427" t="s">
        <v>301</v>
      </c>
      <c r="B76" s="461"/>
      <c r="C76" s="427"/>
      <c r="D76" s="427"/>
      <c r="E76" s="427"/>
      <c r="F76" s="427"/>
      <c r="G76" s="427"/>
    </row>
    <row r="77" spans="1:7" ht="15" customHeight="1">
      <c r="A77" s="427" t="s">
        <v>302</v>
      </c>
      <c r="B77" s="461"/>
      <c r="C77" s="427"/>
      <c r="D77" s="427"/>
      <c r="E77" s="427"/>
      <c r="F77" s="427"/>
      <c r="G77" s="427"/>
    </row>
    <row r="78" spans="1:7" ht="15" customHeight="1">
      <c r="A78" s="427" t="s">
        <v>303</v>
      </c>
      <c r="B78" s="461"/>
      <c r="C78" s="427"/>
      <c r="D78" s="427"/>
      <c r="E78" s="427"/>
      <c r="F78" s="427"/>
      <c r="G78" s="427"/>
    </row>
    <row r="79" spans="1:7" ht="15" customHeight="1">
      <c r="A79" s="427" t="s">
        <v>304</v>
      </c>
      <c r="B79" s="461"/>
      <c r="C79" s="427"/>
      <c r="D79" s="427"/>
      <c r="E79" s="427"/>
      <c r="F79" s="427"/>
      <c r="G79" s="427"/>
    </row>
    <row r="80" spans="1:7" ht="15" customHeight="1">
      <c r="A80" s="427" t="s">
        <v>305</v>
      </c>
      <c r="B80" s="461"/>
      <c r="C80" s="427"/>
      <c r="D80" s="427"/>
      <c r="E80" s="427"/>
      <c r="F80" s="427"/>
      <c r="G80" s="427"/>
    </row>
    <row r="81" spans="1:7" ht="15" customHeight="1">
      <c r="A81" s="427" t="s">
        <v>306</v>
      </c>
      <c r="B81" s="461"/>
      <c r="C81" s="427"/>
      <c r="D81" s="427"/>
      <c r="E81" s="427"/>
      <c r="F81" s="427"/>
      <c r="G81" s="427"/>
    </row>
    <row r="82" spans="1:7" ht="15" customHeight="1">
      <c r="A82" s="427" t="s">
        <v>307</v>
      </c>
      <c r="B82" s="461"/>
      <c r="C82" s="427"/>
      <c r="D82" s="427"/>
      <c r="E82" s="427"/>
      <c r="F82" s="427"/>
      <c r="G82" s="427"/>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C46:D46"/>
    <mergeCell ref="E46:H46"/>
    <mergeCell ref="I46:N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7">
    <dataValidation type="whole" operator="greaterThanOrEqual" allowBlank="1" showInputMessage="1" showErrorMessage="1" sqref="I38:I39 D38:F39 AG38:AG39 AD38:AD39 AA38:AA39 X38:X39 U38:U39 R38:R39 O38:O39 L38:L39" xr:uid="{A503126E-B9FF-41DF-BA91-D966A0705009}">
      <formula1>0</formula1>
    </dataValidation>
    <dataValidation operator="greaterThanOrEqual" allowBlank="1" showInputMessage="1" showErrorMessage="1" sqref="I44 AJ38:AJ39 AL38 L40 L44 I40" xr:uid="{64E0B5AB-6F0F-4F25-BA56-5D0E24750C8F}"/>
    <dataValidation type="list" allowBlank="1" showInputMessage="1" showErrorMessage="1" sqref="C11:C30" xr:uid="{A5EA0990-0151-460B-9F57-C070C42B09F6}">
      <formula1>"A,B,C,D"</formula1>
    </dataValidation>
    <dataValidation type="list" allowBlank="1" showInputMessage="1" showErrorMessage="1" sqref="AK4:AN4" xr:uid="{3481A4F1-09F0-4EE3-9469-5974CF7B1FE5}">
      <formula1>"予定,実績"</formula1>
    </dataValidation>
    <dataValidation type="list" allowBlank="1" showInputMessage="1" showErrorMessage="1" sqref="AK3:AN3" xr:uid="{AD7FA48C-6F1E-41F8-ADEA-D1FD69DDD28F}">
      <formula1>"４週,歴月"</formula1>
    </dataValidation>
    <dataValidation type="list" allowBlank="1" showInputMessage="1" sqref="B13:B30" xr:uid="{6D19A35E-3972-487D-8B7C-1135E2519075}">
      <formula1>INDIRECT($AK$1)</formula1>
    </dataValidation>
    <dataValidation allowBlank="1" showInputMessage="1" sqref="B11:B12" xr:uid="{D3BCA76A-6B21-4B1B-89DF-6813D7366142}"/>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F9CA8-6927-4971-A705-C49F88BED8E7}">
  <dimension ref="A1:AQ101"/>
  <sheetViews>
    <sheetView showGridLines="0" view="pageBreakPreview" zoomScaleNormal="100" zoomScaleSheetLayoutView="100" workbookViewId="0">
      <selection activeCell="AO1" sqref="AO1"/>
    </sheetView>
  </sheetViews>
  <sheetFormatPr defaultColWidth="9" defaultRowHeight="21" customHeight="1"/>
  <cols>
    <col min="1" max="1" width="2.81640625" style="382" customWidth="1"/>
    <col min="2" max="2" width="16.1796875" style="375" customWidth="1"/>
    <col min="3" max="3" width="7.1796875" style="382" customWidth="1"/>
    <col min="4" max="5" width="8.26953125" style="382" customWidth="1"/>
    <col min="6" max="36" width="2.81640625" style="382" customWidth="1"/>
    <col min="37" max="37" width="7.1796875" style="382" customWidth="1"/>
    <col min="38" max="39" width="8.26953125" style="382" customWidth="1"/>
    <col min="40" max="40" width="6.08984375" style="382" customWidth="1"/>
    <col min="41" max="16384" width="9" style="382"/>
  </cols>
  <sheetData>
    <row r="1" spans="1:41" ht="20.149999999999999"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t="s">
        <v>375</v>
      </c>
      <c r="AL1" s="381"/>
      <c r="AM1" s="381"/>
      <c r="AN1" s="381"/>
    </row>
    <row r="2" spans="1:41" ht="18" customHeight="1">
      <c r="A2" s="378"/>
      <c r="B2" s="383"/>
      <c r="C2" s="383"/>
      <c r="D2" s="383"/>
      <c r="E2" s="383"/>
      <c r="F2" s="383"/>
      <c r="G2" s="383"/>
      <c r="H2" s="383"/>
      <c r="I2" s="383"/>
      <c r="J2" s="383"/>
      <c r="K2" s="383"/>
      <c r="L2" s="383"/>
      <c r="M2" s="384">
        <v>2026</v>
      </c>
      <c r="N2" s="384"/>
      <c r="O2" s="384"/>
      <c r="P2" s="384"/>
      <c r="Q2" s="385" t="s">
        <v>222</v>
      </c>
      <c r="R2" s="385"/>
      <c r="S2" s="384">
        <v>4</v>
      </c>
      <c r="T2" s="384"/>
      <c r="U2" s="385" t="s">
        <v>223</v>
      </c>
      <c r="V2" s="385"/>
      <c r="W2" s="383"/>
      <c r="X2" s="383"/>
      <c r="Y2" s="383"/>
      <c r="Z2" s="378"/>
      <c r="AA2" s="378"/>
      <c r="AC2" s="380"/>
      <c r="AD2" s="383"/>
      <c r="AE2" s="383"/>
      <c r="AF2" s="383"/>
      <c r="AG2" s="383"/>
      <c r="AH2" s="383"/>
      <c r="AI2" s="380" t="s">
        <v>224</v>
      </c>
      <c r="AJ2" s="380"/>
      <c r="AK2" s="386"/>
      <c r="AL2" s="386"/>
      <c r="AM2" s="386"/>
      <c r="AN2" s="386"/>
    </row>
    <row r="3" spans="1:41"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t="s">
        <v>226</v>
      </c>
      <c r="AL3" s="390"/>
      <c r="AM3" s="390"/>
      <c r="AN3" s="390"/>
      <c r="AO3" s="391" t="s">
        <v>227</v>
      </c>
    </row>
    <row r="4" spans="1:41"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t="s">
        <v>229</v>
      </c>
      <c r="AL4" s="390"/>
      <c r="AM4" s="390"/>
      <c r="AN4" s="390"/>
      <c r="AO4" s="391" t="s">
        <v>230</v>
      </c>
    </row>
    <row r="5" spans="1:41" ht="18" customHeight="1">
      <c r="A5" s="387"/>
      <c r="B5" s="387"/>
      <c r="C5" s="387"/>
      <c r="D5" s="387"/>
      <c r="E5" s="387"/>
      <c r="F5" s="387"/>
      <c r="G5" s="387"/>
      <c r="H5" s="387"/>
      <c r="I5" s="387"/>
      <c r="J5" s="387"/>
      <c r="K5" s="387"/>
      <c r="L5" s="387"/>
      <c r="M5" s="387"/>
      <c r="N5" s="387"/>
      <c r="O5" s="387"/>
      <c r="P5" s="387"/>
      <c r="Q5" s="387"/>
      <c r="R5" s="387"/>
      <c r="S5" s="387"/>
      <c r="U5" s="387"/>
      <c r="V5" s="387"/>
      <c r="W5" s="387"/>
      <c r="Y5" s="388"/>
      <c r="Z5" s="388"/>
      <c r="AA5" s="388"/>
      <c r="AB5" s="378"/>
      <c r="AC5" s="388"/>
      <c r="AD5" s="388"/>
      <c r="AE5" s="388"/>
      <c r="AF5" s="388"/>
      <c r="AG5" s="389" t="s">
        <v>231</v>
      </c>
      <c r="AH5" s="392">
        <v>40</v>
      </c>
      <c r="AI5" s="392"/>
      <c r="AJ5" s="392"/>
      <c r="AK5" s="388" t="s">
        <v>232</v>
      </c>
      <c r="AL5" s="393"/>
      <c r="AM5" s="388" t="s">
        <v>233</v>
      </c>
      <c r="AN5" s="378"/>
    </row>
    <row r="6" spans="1:41" ht="10" customHeight="1">
      <c r="A6" s="378"/>
      <c r="B6" s="394"/>
      <c r="C6" s="394"/>
      <c r="D6" s="394"/>
      <c r="E6" s="394"/>
      <c r="F6" s="394"/>
      <c r="G6" s="394"/>
      <c r="H6" s="394"/>
      <c r="I6" s="394"/>
      <c r="J6" s="394"/>
      <c r="K6" s="394"/>
      <c r="L6" s="394"/>
      <c r="M6" s="394"/>
      <c r="N6" s="394"/>
      <c r="O6" s="394"/>
      <c r="P6" s="394"/>
      <c r="Q6" s="394"/>
      <c r="R6" s="394"/>
      <c r="S6" s="394"/>
      <c r="T6" s="394"/>
      <c r="U6" s="394"/>
      <c r="V6" s="394"/>
      <c r="W6" s="394"/>
      <c r="X6" s="383"/>
      <c r="Y6" s="383"/>
      <c r="Z6" s="383"/>
      <c r="AA6" s="383"/>
      <c r="AB6" s="383"/>
      <c r="AC6" s="383"/>
      <c r="AD6" s="383"/>
      <c r="AE6" s="383"/>
      <c r="AF6" s="383"/>
      <c r="AG6" s="383"/>
      <c r="AH6" s="383"/>
      <c r="AI6" s="383"/>
      <c r="AJ6" s="383"/>
      <c r="AK6" s="383"/>
      <c r="AL6" s="383"/>
      <c r="AM6" s="378"/>
      <c r="AN6" s="378"/>
    </row>
    <row r="7" spans="1:41" ht="15" customHeight="1">
      <c r="A7" s="395" t="s">
        <v>234</v>
      </c>
      <c r="B7" s="396" t="s">
        <v>235</v>
      </c>
      <c r="C7" s="397" t="s">
        <v>236</v>
      </c>
      <c r="D7" s="398" t="s">
        <v>237</v>
      </c>
      <c r="E7" s="399" t="s">
        <v>238</v>
      </c>
      <c r="F7" s="400" t="s">
        <v>239</v>
      </c>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1" t="s">
        <v>240</v>
      </c>
      <c r="AL7" s="402" t="s">
        <v>241</v>
      </c>
      <c r="AM7" s="403" t="s">
        <v>242</v>
      </c>
      <c r="AN7" s="403"/>
    </row>
    <row r="8" spans="1:41" ht="15" customHeight="1">
      <c r="A8" s="395"/>
      <c r="B8" s="404"/>
      <c r="C8" s="405"/>
      <c r="D8" s="398"/>
      <c r="E8" s="399"/>
      <c r="F8" s="398" t="s">
        <v>243</v>
      </c>
      <c r="G8" s="398"/>
      <c r="H8" s="398"/>
      <c r="I8" s="398"/>
      <c r="J8" s="398"/>
      <c r="K8" s="398"/>
      <c r="L8" s="398"/>
      <c r="M8" s="398" t="s">
        <v>244</v>
      </c>
      <c r="N8" s="398"/>
      <c r="O8" s="398"/>
      <c r="P8" s="398"/>
      <c r="Q8" s="398"/>
      <c r="R8" s="398"/>
      <c r="S8" s="398"/>
      <c r="T8" s="398" t="s">
        <v>245</v>
      </c>
      <c r="U8" s="398"/>
      <c r="V8" s="398"/>
      <c r="W8" s="398"/>
      <c r="X8" s="398"/>
      <c r="Y8" s="398"/>
      <c r="Z8" s="398"/>
      <c r="AA8" s="398" t="s">
        <v>246</v>
      </c>
      <c r="AB8" s="398"/>
      <c r="AC8" s="398"/>
      <c r="AD8" s="398"/>
      <c r="AE8" s="398"/>
      <c r="AF8" s="398"/>
      <c r="AG8" s="398"/>
      <c r="AH8" s="398" t="s">
        <v>247</v>
      </c>
      <c r="AI8" s="398"/>
      <c r="AJ8" s="398"/>
      <c r="AK8" s="401"/>
      <c r="AL8" s="402"/>
      <c r="AM8" s="403"/>
      <c r="AN8" s="403"/>
    </row>
    <row r="9" spans="1:41" ht="15" customHeight="1">
      <c r="A9" s="395"/>
      <c r="B9" s="406" t="s">
        <v>248</v>
      </c>
      <c r="C9" s="405"/>
      <c r="D9" s="398"/>
      <c r="E9" s="399"/>
      <c r="F9" s="407">
        <f>DATE($M$2,$S$2,1)</f>
        <v>46113</v>
      </c>
      <c r="G9" s="407">
        <f>DATE($M$2,$S$2,2)</f>
        <v>46114</v>
      </c>
      <c r="H9" s="407">
        <f>DATE($M$2,$S$2,3)</f>
        <v>46115</v>
      </c>
      <c r="I9" s="407">
        <f>DATE($M$2,$S$2,4)</f>
        <v>46116</v>
      </c>
      <c r="J9" s="407">
        <f>DATE($M$2,$S$2,5)</f>
        <v>46117</v>
      </c>
      <c r="K9" s="407">
        <f>DATE($M$2,$S$2,6)</f>
        <v>46118</v>
      </c>
      <c r="L9" s="407">
        <f>DATE($M$2,$S$2,7)</f>
        <v>46119</v>
      </c>
      <c r="M9" s="407">
        <f>DATE($M$2,$S$2,8)</f>
        <v>46120</v>
      </c>
      <c r="N9" s="407">
        <f>DATE($M$2,$S$2,9)</f>
        <v>46121</v>
      </c>
      <c r="O9" s="407">
        <f>DATE($M$2,$S$2,10)</f>
        <v>46122</v>
      </c>
      <c r="P9" s="407">
        <f>DATE($M$2,$S$2,11)</f>
        <v>46123</v>
      </c>
      <c r="Q9" s="407">
        <f>DATE($M$2,$S$2,12)</f>
        <v>46124</v>
      </c>
      <c r="R9" s="407">
        <f>DATE($M$2,$S$2,13)</f>
        <v>46125</v>
      </c>
      <c r="S9" s="407">
        <f>DATE($M$2,$S$2,14)</f>
        <v>46126</v>
      </c>
      <c r="T9" s="407">
        <f>DATE($M$2,$S$2,15)</f>
        <v>46127</v>
      </c>
      <c r="U9" s="407">
        <f>DATE($M$2,$S$2,16)</f>
        <v>46128</v>
      </c>
      <c r="V9" s="407">
        <f>DATE($M$2,$S$2,17)</f>
        <v>46129</v>
      </c>
      <c r="W9" s="407">
        <f>DATE($M$2,$S$2,18)</f>
        <v>46130</v>
      </c>
      <c r="X9" s="407">
        <f>DATE($M$2,$S$2,19)</f>
        <v>46131</v>
      </c>
      <c r="Y9" s="407">
        <f>DATE($M$2,$S$2,20)</f>
        <v>46132</v>
      </c>
      <c r="Z9" s="407">
        <f>DATE($M$2,$S$2,21)</f>
        <v>46133</v>
      </c>
      <c r="AA9" s="407">
        <f>DATE($M$2,$S$2,22)</f>
        <v>46134</v>
      </c>
      <c r="AB9" s="407">
        <f>DATE($M$2,$S$2,23)</f>
        <v>46135</v>
      </c>
      <c r="AC9" s="407">
        <f>DATE($M$2,$S$2,24)</f>
        <v>46136</v>
      </c>
      <c r="AD9" s="407">
        <f>DATE($M$2,$S$2,25)</f>
        <v>46137</v>
      </c>
      <c r="AE9" s="407">
        <f>DATE($M$2,$S$2,26)</f>
        <v>46138</v>
      </c>
      <c r="AF9" s="407">
        <f>DATE($M$2,$S$2,27)</f>
        <v>46139</v>
      </c>
      <c r="AG9" s="407">
        <f>DATE($M$2,$S$2,28)</f>
        <v>46140</v>
      </c>
      <c r="AH9" s="407">
        <f>IF(DAY(EOMONTH(F9,0))&lt;29,"",DATE($M$2,$S$2,29))</f>
        <v>46141</v>
      </c>
      <c r="AI9" s="407">
        <f>IF(DAY(EOMONTH(F9,0))&lt;30,"",DATE($M$2,$S$2,30))</f>
        <v>46142</v>
      </c>
      <c r="AJ9" s="407" t="str">
        <f>IF(DAY(EOMONTH(F9,0))&lt;31,"",DATE($M$2,$S$2,31))</f>
        <v/>
      </c>
      <c r="AK9" s="401"/>
      <c r="AL9" s="402"/>
      <c r="AM9" s="403"/>
      <c r="AN9" s="403"/>
    </row>
    <row r="10" spans="1:41" ht="15" customHeight="1">
      <c r="A10" s="395"/>
      <c r="B10" s="408"/>
      <c r="C10" s="409"/>
      <c r="D10" s="398"/>
      <c r="E10" s="399"/>
      <c r="F10" s="410">
        <f>DATE($M$2,$S$2,1)</f>
        <v>46113</v>
      </c>
      <c r="G10" s="410">
        <f>DATE($M$2,$S$2,2)</f>
        <v>46114</v>
      </c>
      <c r="H10" s="410">
        <f>DATE($M$2,$S$2,3)</f>
        <v>46115</v>
      </c>
      <c r="I10" s="410">
        <f>DATE($M$2,$S$2,4)</f>
        <v>46116</v>
      </c>
      <c r="J10" s="410">
        <f>DATE($M$2,$S$2,5)</f>
        <v>46117</v>
      </c>
      <c r="K10" s="410">
        <f>DATE($M$2,$S$2,6)</f>
        <v>46118</v>
      </c>
      <c r="L10" s="410">
        <f>DATE($M$2,$S$2,7)</f>
        <v>46119</v>
      </c>
      <c r="M10" s="410">
        <f>DATE($M$2,$S$2,8)</f>
        <v>46120</v>
      </c>
      <c r="N10" s="410">
        <f>DATE($M$2,$S$2,9)</f>
        <v>46121</v>
      </c>
      <c r="O10" s="410">
        <f>DATE($M$2,$S$2,10)</f>
        <v>46122</v>
      </c>
      <c r="P10" s="410">
        <f>DATE($M$2,$S$2,11)</f>
        <v>46123</v>
      </c>
      <c r="Q10" s="410">
        <f>DATE($M$2,$S$2,12)</f>
        <v>46124</v>
      </c>
      <c r="R10" s="410">
        <f>DATE($M$2,$S$2,13)</f>
        <v>46125</v>
      </c>
      <c r="S10" s="410">
        <f>DATE($M$2,$S$2,14)</f>
        <v>46126</v>
      </c>
      <c r="T10" s="410">
        <f>DATE($M$2,$S$2,15)</f>
        <v>46127</v>
      </c>
      <c r="U10" s="410">
        <f>DATE($M$2,$S$2,16)</f>
        <v>46128</v>
      </c>
      <c r="V10" s="410">
        <f>DATE($M$2,$S$2,17)</f>
        <v>46129</v>
      </c>
      <c r="W10" s="410">
        <f>DATE($M$2,$S$2,18)</f>
        <v>46130</v>
      </c>
      <c r="X10" s="410">
        <f>DATE($M$2,$S$2,19)</f>
        <v>46131</v>
      </c>
      <c r="Y10" s="410">
        <f>DATE($M$2,$S$2,20)</f>
        <v>46132</v>
      </c>
      <c r="Z10" s="410">
        <f>DATE($M$2,$S$2,21)</f>
        <v>46133</v>
      </c>
      <c r="AA10" s="410">
        <f>DATE($M$2,$S$2,22)</f>
        <v>46134</v>
      </c>
      <c r="AB10" s="410">
        <f>DATE($M$2,$S$2,23)</f>
        <v>46135</v>
      </c>
      <c r="AC10" s="410">
        <f>DATE($M$2,$S$2,24)</f>
        <v>46136</v>
      </c>
      <c r="AD10" s="410">
        <f>DATE($M$2,$S$2,25)</f>
        <v>46137</v>
      </c>
      <c r="AE10" s="410">
        <f>DATE($M$2,$S$2,26)</f>
        <v>46138</v>
      </c>
      <c r="AF10" s="410">
        <f>DATE($M$2,$S$2,27)</f>
        <v>46139</v>
      </c>
      <c r="AG10" s="410">
        <f>DATE($M$2,$S$2,28)</f>
        <v>46140</v>
      </c>
      <c r="AH10" s="410">
        <f>IF(DAY(EOMONTH(F10,0))&lt;29,"",DATE($M$2,$S$2,29))</f>
        <v>46141</v>
      </c>
      <c r="AI10" s="410">
        <f>IF(DAY(EOMONTH(F10,0))&lt;30,"",DATE($M$2,$S$2,30))</f>
        <v>46142</v>
      </c>
      <c r="AJ10" s="410" t="str">
        <f>IF(DAY(EOMONTH(F10,0))&lt;31,"",DATE($M$2,$S$2,31))</f>
        <v/>
      </c>
      <c r="AK10" s="401"/>
      <c r="AL10" s="402"/>
      <c r="AM10" s="403"/>
      <c r="AN10" s="403"/>
    </row>
    <row r="11" spans="1:41" ht="18" customHeight="1">
      <c r="A11" s="411">
        <v>1</v>
      </c>
      <c r="B11" s="412" t="s">
        <v>249</v>
      </c>
      <c r="C11" s="413" t="s">
        <v>250</v>
      </c>
      <c r="D11" s="414"/>
      <c r="E11" s="415" t="s">
        <v>250</v>
      </c>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7"/>
      <c r="AI11" s="417"/>
      <c r="AJ11" s="417"/>
      <c r="AK11" s="418">
        <f>+SUM(F11:AJ11)</f>
        <v>0</v>
      </c>
      <c r="AL11" s="419">
        <f>IF($AK$3="４週",AK11/4,AK11/(DAY(EOMONTH($F$9,0))/7))</f>
        <v>0</v>
      </c>
      <c r="AM11" s="420"/>
      <c r="AN11" s="420"/>
    </row>
    <row r="12" spans="1:41" ht="18" customHeight="1">
      <c r="A12" s="411">
        <v>2</v>
      </c>
      <c r="B12" s="412" t="s">
        <v>251</v>
      </c>
      <c r="C12" s="413" t="s">
        <v>252</v>
      </c>
      <c r="D12" s="414"/>
      <c r="E12" s="415" t="s">
        <v>252</v>
      </c>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 t="shared" ref="AK12:AK31" si="0">+SUM(F12:AJ12)</f>
        <v>0</v>
      </c>
      <c r="AL12" s="419">
        <f t="shared" ref="AL12:AL30" si="1">IF($AK$3="４週",AK12/4,AK12/(DAY(EOMONTH($F$9,0))/7))</f>
        <v>0</v>
      </c>
      <c r="AM12" s="420"/>
      <c r="AN12" s="420"/>
    </row>
    <row r="13" spans="1:41" ht="18" customHeight="1">
      <c r="A13" s="411">
        <v>3</v>
      </c>
      <c r="B13" s="412" t="s">
        <v>251</v>
      </c>
      <c r="C13" s="413" t="s">
        <v>254</v>
      </c>
      <c r="D13" s="414"/>
      <c r="E13" s="415" t="s">
        <v>254</v>
      </c>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si="0"/>
        <v>0</v>
      </c>
      <c r="AL13" s="419">
        <f t="shared" si="1"/>
        <v>0</v>
      </c>
      <c r="AM13" s="420"/>
      <c r="AN13" s="420"/>
    </row>
    <row r="14" spans="1:41" ht="18" customHeight="1">
      <c r="A14" s="411">
        <v>4</v>
      </c>
      <c r="B14" s="412" t="s">
        <v>253</v>
      </c>
      <c r="C14" s="413" t="s">
        <v>256</v>
      </c>
      <c r="D14" s="414"/>
      <c r="E14" s="415" t="s">
        <v>256</v>
      </c>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0"/>
        <v>0</v>
      </c>
      <c r="AL14" s="419">
        <f t="shared" si="1"/>
        <v>0</v>
      </c>
      <c r="AM14" s="420"/>
      <c r="AN14" s="420"/>
    </row>
    <row r="15" spans="1:41" ht="18" customHeight="1">
      <c r="A15" s="411">
        <v>5</v>
      </c>
      <c r="B15" s="412" t="s">
        <v>255</v>
      </c>
      <c r="C15" s="413" t="s">
        <v>250</v>
      </c>
      <c r="D15" s="414"/>
      <c r="E15" s="415" t="s">
        <v>376</v>
      </c>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0"/>
        <v>0</v>
      </c>
      <c r="AL15" s="419">
        <f t="shared" si="1"/>
        <v>0</v>
      </c>
      <c r="AM15" s="420"/>
      <c r="AN15" s="420"/>
    </row>
    <row r="16" spans="1:41" ht="18" customHeight="1">
      <c r="A16" s="411">
        <v>6</v>
      </c>
      <c r="B16" s="412"/>
      <c r="C16" s="413"/>
      <c r="D16" s="414"/>
      <c r="E16" s="415"/>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0"/>
        <v>0</v>
      </c>
      <c r="AL16" s="419">
        <f t="shared" si="1"/>
        <v>0</v>
      </c>
      <c r="AM16" s="420"/>
      <c r="AN16" s="420"/>
    </row>
    <row r="17" spans="1:40" ht="18" customHeight="1">
      <c r="A17" s="411">
        <v>7</v>
      </c>
      <c r="B17" s="412"/>
      <c r="C17" s="413"/>
      <c r="D17" s="414"/>
      <c r="E17" s="415"/>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0"/>
        <v>0</v>
      </c>
      <c r="AL17" s="419">
        <f t="shared" si="1"/>
        <v>0</v>
      </c>
      <c r="AM17" s="420"/>
      <c r="AN17" s="420"/>
    </row>
    <row r="18" spans="1:40" ht="18" customHeight="1">
      <c r="A18" s="411">
        <v>8</v>
      </c>
      <c r="B18" s="412"/>
      <c r="C18" s="413"/>
      <c r="D18" s="414"/>
      <c r="E18" s="415"/>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0"/>
        <v>0</v>
      </c>
      <c r="AL18" s="419">
        <f t="shared" si="1"/>
        <v>0</v>
      </c>
      <c r="AM18" s="420"/>
      <c r="AN18" s="420"/>
    </row>
    <row r="19" spans="1:40" ht="18" customHeight="1">
      <c r="A19" s="411">
        <v>9</v>
      </c>
      <c r="B19" s="412"/>
      <c r="C19" s="413"/>
      <c r="D19" s="414"/>
      <c r="E19" s="415"/>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0"/>
        <v>0</v>
      </c>
      <c r="AL19" s="419">
        <f t="shared" si="1"/>
        <v>0</v>
      </c>
      <c r="AM19" s="420"/>
      <c r="AN19" s="420"/>
    </row>
    <row r="20" spans="1:40" ht="18" customHeight="1">
      <c r="A20" s="411">
        <v>10</v>
      </c>
      <c r="B20" s="412"/>
      <c r="C20" s="413"/>
      <c r="D20" s="414"/>
      <c r="E20" s="415"/>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0"/>
        <v>0</v>
      </c>
      <c r="AL20" s="419">
        <f t="shared" si="1"/>
        <v>0</v>
      </c>
      <c r="AM20" s="420"/>
      <c r="AN20" s="420"/>
    </row>
    <row r="21" spans="1:40" ht="18" customHeight="1">
      <c r="A21" s="411">
        <v>11</v>
      </c>
      <c r="B21" s="412"/>
      <c r="C21" s="413"/>
      <c r="D21" s="414"/>
      <c r="E21" s="415"/>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0"/>
        <v>0</v>
      </c>
      <c r="AL21" s="419">
        <f t="shared" si="1"/>
        <v>0</v>
      </c>
      <c r="AM21" s="420"/>
      <c r="AN21" s="420"/>
    </row>
    <row r="22" spans="1:40" ht="18" customHeight="1">
      <c r="A22" s="411">
        <v>12</v>
      </c>
      <c r="B22" s="412"/>
      <c r="C22" s="413"/>
      <c r="D22" s="414"/>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0"/>
        <v>0</v>
      </c>
      <c r="AL22" s="419">
        <f t="shared" si="1"/>
        <v>0</v>
      </c>
      <c r="AM22" s="420"/>
      <c r="AN22" s="420"/>
    </row>
    <row r="23" spans="1:40" ht="18" customHeight="1">
      <c r="A23" s="411">
        <v>13</v>
      </c>
      <c r="B23" s="412"/>
      <c r="C23" s="413"/>
      <c r="D23" s="414"/>
      <c r="E23" s="415"/>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0"/>
        <v>0</v>
      </c>
      <c r="AL23" s="419">
        <f t="shared" si="1"/>
        <v>0</v>
      </c>
      <c r="AM23" s="420"/>
      <c r="AN23" s="420"/>
    </row>
    <row r="24" spans="1:40" ht="18" customHeight="1">
      <c r="A24" s="411">
        <v>14</v>
      </c>
      <c r="B24" s="412"/>
      <c r="C24" s="413"/>
      <c r="D24" s="414"/>
      <c r="E24" s="415"/>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0"/>
        <v>0</v>
      </c>
      <c r="AL24" s="419">
        <f t="shared" si="1"/>
        <v>0</v>
      </c>
      <c r="AM24" s="420"/>
      <c r="AN24" s="420"/>
    </row>
    <row r="25" spans="1:40" ht="18" customHeight="1">
      <c r="A25" s="411">
        <v>15</v>
      </c>
      <c r="B25" s="412"/>
      <c r="C25" s="413"/>
      <c r="D25" s="414"/>
      <c r="E25" s="415"/>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0"/>
        <v>0</v>
      </c>
      <c r="AL25" s="419">
        <f t="shared" si="1"/>
        <v>0</v>
      </c>
      <c r="AM25" s="420"/>
      <c r="AN25" s="420"/>
    </row>
    <row r="26" spans="1:40" ht="18" customHeight="1">
      <c r="A26" s="411">
        <v>16</v>
      </c>
      <c r="B26" s="412"/>
      <c r="C26" s="413"/>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0"/>
        <v>0</v>
      </c>
      <c r="AL26" s="419">
        <f t="shared" si="1"/>
        <v>0</v>
      </c>
      <c r="AM26" s="420"/>
      <c r="AN26" s="420"/>
    </row>
    <row r="27" spans="1:40" ht="18" customHeight="1">
      <c r="A27" s="411">
        <v>17</v>
      </c>
      <c r="B27" s="412"/>
      <c r="C27" s="413"/>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0"/>
        <v>0</v>
      </c>
      <c r="AL27" s="419">
        <f t="shared" si="1"/>
        <v>0</v>
      </c>
      <c r="AM27" s="420"/>
      <c r="AN27" s="420"/>
    </row>
    <row r="28" spans="1:40" ht="18" customHeight="1">
      <c r="A28" s="411">
        <v>18</v>
      </c>
      <c r="B28" s="412"/>
      <c r="C28" s="413"/>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0"/>
        <v>0</v>
      </c>
      <c r="AL28" s="419">
        <f t="shared" si="1"/>
        <v>0</v>
      </c>
      <c r="AM28" s="420"/>
      <c r="AN28" s="420"/>
    </row>
    <row r="29" spans="1:40" ht="18" customHeight="1">
      <c r="A29" s="411">
        <v>19</v>
      </c>
      <c r="B29" s="412"/>
      <c r="C29" s="413"/>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0"/>
        <v>0</v>
      </c>
      <c r="AL29" s="419">
        <f t="shared" si="1"/>
        <v>0</v>
      </c>
      <c r="AM29" s="420"/>
      <c r="AN29" s="420"/>
    </row>
    <row r="30" spans="1:40" ht="18" customHeight="1">
      <c r="A30" s="411">
        <v>20</v>
      </c>
      <c r="B30" s="412"/>
      <c r="C30" s="413"/>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0"/>
        <v>0</v>
      </c>
      <c r="AL30" s="419">
        <f t="shared" si="1"/>
        <v>0</v>
      </c>
      <c r="AM30" s="420"/>
      <c r="AN30" s="420"/>
    </row>
    <row r="31" spans="1:40" ht="18" customHeight="1">
      <c r="A31" s="399" t="s">
        <v>257</v>
      </c>
      <c r="B31" s="421"/>
      <c r="C31" s="421"/>
      <c r="D31" s="421"/>
      <c r="E31" s="421"/>
      <c r="F31" s="422">
        <f>+SUM(F11:F30)</f>
        <v>0</v>
      </c>
      <c r="G31" s="422">
        <f t="shared" ref="G31:AJ31" si="2">+SUM(G11:G30)</f>
        <v>0</v>
      </c>
      <c r="H31" s="422">
        <f t="shared" si="2"/>
        <v>0</v>
      </c>
      <c r="I31" s="422">
        <f t="shared" si="2"/>
        <v>0</v>
      </c>
      <c r="J31" s="422">
        <f t="shared" si="2"/>
        <v>0</v>
      </c>
      <c r="K31" s="422">
        <f t="shared" si="2"/>
        <v>0</v>
      </c>
      <c r="L31" s="422">
        <f t="shared" si="2"/>
        <v>0</v>
      </c>
      <c r="M31" s="422">
        <f t="shared" si="2"/>
        <v>0</v>
      </c>
      <c r="N31" s="422">
        <f t="shared" si="2"/>
        <v>0</v>
      </c>
      <c r="O31" s="422">
        <f t="shared" si="2"/>
        <v>0</v>
      </c>
      <c r="P31" s="422">
        <f t="shared" si="2"/>
        <v>0</v>
      </c>
      <c r="Q31" s="422">
        <f t="shared" si="2"/>
        <v>0</v>
      </c>
      <c r="R31" s="422">
        <f t="shared" si="2"/>
        <v>0</v>
      </c>
      <c r="S31" s="422">
        <f t="shared" si="2"/>
        <v>0</v>
      </c>
      <c r="T31" s="422">
        <f t="shared" si="2"/>
        <v>0</v>
      </c>
      <c r="U31" s="422">
        <f t="shared" si="2"/>
        <v>0</v>
      </c>
      <c r="V31" s="422">
        <f t="shared" si="2"/>
        <v>0</v>
      </c>
      <c r="W31" s="422">
        <f t="shared" si="2"/>
        <v>0</v>
      </c>
      <c r="X31" s="422">
        <f t="shared" si="2"/>
        <v>0</v>
      </c>
      <c r="Y31" s="422">
        <f t="shared" si="2"/>
        <v>0</v>
      </c>
      <c r="Z31" s="422">
        <f t="shared" si="2"/>
        <v>0</v>
      </c>
      <c r="AA31" s="422">
        <f t="shared" si="2"/>
        <v>0</v>
      </c>
      <c r="AB31" s="422">
        <f t="shared" si="2"/>
        <v>0</v>
      </c>
      <c r="AC31" s="422">
        <f t="shared" si="2"/>
        <v>0</v>
      </c>
      <c r="AD31" s="422">
        <f t="shared" si="2"/>
        <v>0</v>
      </c>
      <c r="AE31" s="422">
        <f t="shared" si="2"/>
        <v>0</v>
      </c>
      <c r="AF31" s="422">
        <f t="shared" si="2"/>
        <v>0</v>
      </c>
      <c r="AG31" s="422">
        <f t="shared" si="2"/>
        <v>0</v>
      </c>
      <c r="AH31" s="417">
        <f t="shared" si="2"/>
        <v>0</v>
      </c>
      <c r="AI31" s="417">
        <f t="shared" si="2"/>
        <v>0</v>
      </c>
      <c r="AJ31" s="417">
        <f t="shared" si="2"/>
        <v>0</v>
      </c>
      <c r="AK31" s="418">
        <f t="shared" si="0"/>
        <v>0</v>
      </c>
      <c r="AL31" s="419">
        <f>IF($AK$3="４週",AK31/4,AK31/(DAY(EOMONTH($F$9,0))/7))</f>
        <v>0</v>
      </c>
      <c r="AM31" s="395"/>
      <c r="AN31" s="395"/>
    </row>
    <row r="32" spans="1:40" ht="18" customHeight="1">
      <c r="A32" s="421" t="s">
        <v>258</v>
      </c>
      <c r="B32" s="421"/>
      <c r="C32" s="421"/>
      <c r="D32" s="421"/>
      <c r="E32" s="423"/>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5"/>
      <c r="AI32" s="425"/>
      <c r="AJ32" s="425"/>
      <c r="AK32" s="422"/>
      <c r="AL32" s="426"/>
      <c r="AM32" s="395"/>
      <c r="AN32" s="395"/>
    </row>
    <row r="33" spans="1:43" ht="15" customHeight="1">
      <c r="A33" s="394"/>
      <c r="B33" s="394"/>
      <c r="C33" s="394"/>
      <c r="D33" s="394"/>
      <c r="E33" s="394"/>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394"/>
      <c r="AL33" s="394"/>
      <c r="AM33" s="378"/>
    </row>
    <row r="34" spans="1:43" ht="15" customHeight="1">
      <c r="A34" s="394"/>
      <c r="B34" s="394"/>
      <c r="C34" s="394"/>
      <c r="D34" s="394"/>
      <c r="E34" s="394"/>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394"/>
      <c r="AL34" s="394"/>
      <c r="AM34" s="378"/>
    </row>
    <row r="35" spans="1:43" ht="15" customHeight="1">
      <c r="A35" s="394"/>
      <c r="B35" s="394"/>
      <c r="C35" s="394"/>
      <c r="D35" s="394"/>
      <c r="E35" s="394"/>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394"/>
      <c r="AL35" s="394"/>
      <c r="AM35" s="378"/>
    </row>
    <row r="36" spans="1:43" ht="21" customHeight="1">
      <c r="A36" s="377" t="s">
        <v>377</v>
      </c>
      <c r="B36" s="394"/>
      <c r="C36" s="394"/>
      <c r="D36" s="394"/>
      <c r="E36" s="394"/>
      <c r="F36" s="394"/>
      <c r="G36" s="427"/>
      <c r="H36" s="427"/>
      <c r="I36" s="427"/>
      <c r="J36" s="427"/>
      <c r="K36" s="427"/>
      <c r="L36" s="427"/>
      <c r="M36" s="427"/>
      <c r="N36" s="427"/>
      <c r="O36" s="427"/>
      <c r="AM36" s="394"/>
      <c r="AN36" s="378"/>
    </row>
    <row r="37" spans="1:43" ht="25" customHeight="1">
      <c r="A37" s="431"/>
      <c r="B37" s="399" t="s">
        <v>378</v>
      </c>
      <c r="C37" s="423"/>
      <c r="D37" s="399" t="s">
        <v>379</v>
      </c>
      <c r="E37" s="423"/>
      <c r="F37" s="503" t="s">
        <v>380</v>
      </c>
      <c r="G37" s="504"/>
      <c r="H37" s="504"/>
      <c r="I37" s="504"/>
      <c r="J37" s="504"/>
      <c r="K37" s="505"/>
      <c r="L37" s="503" t="s">
        <v>381</v>
      </c>
      <c r="M37" s="504"/>
      <c r="N37" s="504"/>
      <c r="O37" s="504"/>
      <c r="P37" s="504"/>
      <c r="Q37" s="505"/>
      <c r="R37" s="503" t="s">
        <v>382</v>
      </c>
      <c r="S37" s="504"/>
      <c r="T37" s="504"/>
      <c r="U37" s="504"/>
      <c r="V37" s="504"/>
      <c r="W37" s="505"/>
      <c r="X37" s="503" t="s">
        <v>383</v>
      </c>
      <c r="Y37" s="504"/>
      <c r="Z37" s="504"/>
      <c r="AA37" s="504"/>
      <c r="AB37" s="504"/>
      <c r="AC37" s="505"/>
      <c r="AD37" s="431"/>
      <c r="AE37" s="431"/>
      <c r="AF37" s="431"/>
      <c r="AG37" s="431"/>
      <c r="AH37" s="431"/>
      <c r="AI37" s="431"/>
      <c r="AJ37" s="431"/>
      <c r="AK37" s="431"/>
      <c r="AL37" s="431"/>
      <c r="AM37" s="431"/>
      <c r="AN37" s="431"/>
      <c r="AO37" s="431"/>
      <c r="AP37" s="431"/>
      <c r="AQ37" s="431"/>
    </row>
    <row r="38" spans="1:43" ht="18" customHeight="1">
      <c r="A38" s="431"/>
      <c r="B38" s="399" t="s">
        <v>384</v>
      </c>
      <c r="C38" s="423"/>
      <c r="D38" s="506" t="s">
        <v>218</v>
      </c>
      <c r="E38" s="507"/>
      <c r="F38" s="506" t="s">
        <v>218</v>
      </c>
      <c r="G38" s="508"/>
      <c r="H38" s="508"/>
      <c r="I38" s="508"/>
      <c r="J38" s="508"/>
      <c r="K38" s="507"/>
      <c r="L38" s="506"/>
      <c r="M38" s="508"/>
      <c r="N38" s="508"/>
      <c r="O38" s="508"/>
      <c r="P38" s="508"/>
      <c r="Q38" s="507"/>
      <c r="R38" s="506"/>
      <c r="S38" s="508"/>
      <c r="T38" s="508"/>
      <c r="U38" s="508"/>
      <c r="V38" s="508"/>
      <c r="W38" s="507"/>
      <c r="X38" s="506"/>
      <c r="Y38" s="508"/>
      <c r="Z38" s="508"/>
      <c r="AA38" s="508"/>
      <c r="AB38" s="508"/>
      <c r="AC38" s="507"/>
      <c r="AD38" s="431"/>
      <c r="AE38" s="431"/>
      <c r="AF38" s="431"/>
      <c r="AG38" s="431"/>
      <c r="AH38" s="431"/>
      <c r="AI38" s="431"/>
      <c r="AJ38" s="431"/>
      <c r="AK38" s="431"/>
      <c r="AL38" s="431"/>
      <c r="AM38" s="431"/>
      <c r="AN38" s="431"/>
      <c r="AO38" s="431"/>
      <c r="AP38" s="431"/>
      <c r="AQ38" s="431"/>
    </row>
    <row r="39" spans="1:43" ht="25" customHeight="1">
      <c r="A39" s="431"/>
      <c r="B39" s="402" t="s">
        <v>385</v>
      </c>
      <c r="C39" s="402"/>
      <c r="D39" s="509"/>
      <c r="E39" s="509"/>
      <c r="F39" s="510">
        <v>20</v>
      </c>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431"/>
      <c r="AE39" s="431"/>
      <c r="AF39" s="431"/>
      <c r="AG39" s="431"/>
      <c r="AH39" s="431"/>
      <c r="AI39" s="431"/>
      <c r="AJ39" s="431"/>
      <c r="AK39" s="431"/>
      <c r="AL39" s="431"/>
      <c r="AM39" s="431"/>
      <c r="AN39" s="431"/>
      <c r="AO39" s="431"/>
      <c r="AP39" s="431"/>
      <c r="AQ39" s="431"/>
    </row>
    <row r="40" spans="1:43" ht="5.15" customHeight="1">
      <c r="A40" s="431"/>
      <c r="B40" s="437"/>
      <c r="C40" s="437"/>
      <c r="D40" s="437"/>
      <c r="E40" s="437"/>
      <c r="F40" s="511"/>
      <c r="G40" s="511"/>
      <c r="H40" s="511"/>
      <c r="I40" s="511"/>
      <c r="J40" s="511"/>
      <c r="K40" s="511"/>
      <c r="L40" s="511"/>
      <c r="M40" s="511"/>
      <c r="N40" s="511"/>
      <c r="O40" s="511"/>
      <c r="P40" s="511"/>
      <c r="Q40" s="511"/>
      <c r="R40" s="511"/>
      <c r="S40" s="511"/>
      <c r="T40" s="511"/>
      <c r="U40" s="511"/>
      <c r="V40" s="511"/>
      <c r="W40" s="511"/>
      <c r="X40" s="431"/>
      <c r="Y40" s="431"/>
      <c r="Z40" s="431"/>
      <c r="AA40" s="431"/>
      <c r="AB40" s="431"/>
      <c r="AC40" s="431"/>
      <c r="AD40" s="431"/>
      <c r="AE40" s="431"/>
      <c r="AF40" s="431"/>
      <c r="AG40" s="431"/>
      <c r="AH40" s="431"/>
      <c r="AI40" s="431"/>
      <c r="AJ40" s="431"/>
      <c r="AK40" s="431"/>
      <c r="AL40" s="431"/>
      <c r="AM40" s="431"/>
      <c r="AN40" s="431"/>
      <c r="AO40" s="431"/>
      <c r="AP40" s="431"/>
      <c r="AQ40" s="431"/>
    </row>
    <row r="41" spans="1:43" ht="21" customHeight="1">
      <c r="A41" s="377" t="s">
        <v>386</v>
      </c>
      <c r="B41" s="394"/>
      <c r="C41" s="394"/>
      <c r="D41" s="394"/>
      <c r="E41" s="394"/>
      <c r="F41" s="394"/>
      <c r="G41" s="427"/>
      <c r="H41" s="427"/>
      <c r="I41" s="427"/>
      <c r="J41" s="427"/>
      <c r="K41" s="427"/>
      <c r="L41" s="427"/>
      <c r="M41" s="427"/>
      <c r="N41" s="427"/>
      <c r="O41" s="427"/>
      <c r="AM41" s="394"/>
      <c r="AN41" s="378"/>
    </row>
    <row r="42" spans="1:43" ht="25" customHeight="1">
      <c r="A42" s="398"/>
      <c r="B42" s="398"/>
      <c r="C42" s="398"/>
      <c r="D42" s="428">
        <v>4</v>
      </c>
      <c r="E42" s="428">
        <v>5</v>
      </c>
      <c r="F42" s="429">
        <v>6</v>
      </c>
      <c r="G42" s="429"/>
      <c r="H42" s="429"/>
      <c r="I42" s="429">
        <v>7</v>
      </c>
      <c r="J42" s="429"/>
      <c r="K42" s="429"/>
      <c r="L42" s="429">
        <v>8</v>
      </c>
      <c r="M42" s="429"/>
      <c r="N42" s="429"/>
      <c r="O42" s="429">
        <v>9</v>
      </c>
      <c r="P42" s="429"/>
      <c r="Q42" s="429"/>
      <c r="R42" s="429">
        <v>10</v>
      </c>
      <c r="S42" s="429"/>
      <c r="T42" s="429"/>
      <c r="U42" s="429">
        <v>11</v>
      </c>
      <c r="V42" s="429"/>
      <c r="W42" s="429"/>
      <c r="X42" s="429">
        <v>12</v>
      </c>
      <c r="Y42" s="429"/>
      <c r="Z42" s="429"/>
      <c r="AA42" s="429">
        <v>1</v>
      </c>
      <c r="AB42" s="429"/>
      <c r="AC42" s="429"/>
      <c r="AD42" s="429">
        <v>2</v>
      </c>
      <c r="AE42" s="429"/>
      <c r="AF42" s="429"/>
      <c r="AG42" s="429">
        <v>3</v>
      </c>
      <c r="AH42" s="429"/>
      <c r="AI42" s="429"/>
      <c r="AJ42" s="398" t="s">
        <v>260</v>
      </c>
      <c r="AK42" s="398"/>
      <c r="AL42" s="430" t="s">
        <v>261</v>
      </c>
      <c r="AM42" s="430" t="s">
        <v>309</v>
      </c>
      <c r="AN42" s="431"/>
      <c r="AO42" s="431"/>
      <c r="AP42" s="431"/>
      <c r="AQ42" s="431"/>
    </row>
    <row r="43" spans="1:43" ht="18" customHeight="1">
      <c r="A43" s="432" t="s">
        <v>310</v>
      </c>
      <c r="B43" s="432"/>
      <c r="C43" s="432"/>
      <c r="D43" s="422">
        <f>SUM(D44:D48)</f>
        <v>1000</v>
      </c>
      <c r="E43" s="422">
        <f>SUM(E44:E48)</f>
        <v>950</v>
      </c>
      <c r="F43" s="439">
        <f>SUM(F44:H48)</f>
        <v>1000</v>
      </c>
      <c r="G43" s="439"/>
      <c r="H43" s="439"/>
      <c r="I43" s="439">
        <f>SUM(I44:K48)</f>
        <v>1050</v>
      </c>
      <c r="J43" s="439"/>
      <c r="K43" s="439"/>
      <c r="L43" s="439">
        <f>SUM(L44:N48)</f>
        <v>1050</v>
      </c>
      <c r="M43" s="439"/>
      <c r="N43" s="439"/>
      <c r="O43" s="439">
        <f>SUM(O44:Q48)</f>
        <v>950</v>
      </c>
      <c r="P43" s="439"/>
      <c r="Q43" s="439"/>
      <c r="R43" s="439">
        <f>SUM(R44:T48)</f>
        <v>1000</v>
      </c>
      <c r="S43" s="439"/>
      <c r="T43" s="439"/>
      <c r="U43" s="439">
        <f>SUM(U44:W48)</f>
        <v>1000</v>
      </c>
      <c r="V43" s="439"/>
      <c r="W43" s="439"/>
      <c r="X43" s="439">
        <f>SUM(X44:Z48)</f>
        <v>950</v>
      </c>
      <c r="Y43" s="439"/>
      <c r="Z43" s="439"/>
      <c r="AA43" s="439">
        <f>SUM(AA44:AC48)</f>
        <v>950</v>
      </c>
      <c r="AB43" s="439"/>
      <c r="AC43" s="439"/>
      <c r="AD43" s="439">
        <f>SUM(AD44:AF48)</f>
        <v>950</v>
      </c>
      <c r="AE43" s="439"/>
      <c r="AF43" s="439"/>
      <c r="AG43" s="439">
        <f>SUM(AG44:AI48)</f>
        <v>1000</v>
      </c>
      <c r="AH43" s="439"/>
      <c r="AI43" s="439"/>
      <c r="AJ43" s="434">
        <f t="shared" ref="AJ43:AJ48" si="3">SUM(D43:AI43)</f>
        <v>11850</v>
      </c>
      <c r="AK43" s="434"/>
      <c r="AL43" s="435">
        <f>ROUNDUP(((AJ43-AJ49-AJ50)+AJ49*0.5+AJ50*0.75)/AJ51,1)</f>
        <v>46.300000000000004</v>
      </c>
      <c r="AM43" s="435">
        <f>ROUND((2*AJ44+3*AJ45+4*AJ46+5*AJ47+6*AJ48)/AJ43,1)</f>
        <v>4</v>
      </c>
      <c r="AN43" s="431"/>
      <c r="AO43" s="431"/>
      <c r="AP43" s="431"/>
      <c r="AQ43" s="431"/>
    </row>
    <row r="44" spans="1:43" ht="18" customHeight="1">
      <c r="A44" s="463" t="s">
        <v>311</v>
      </c>
      <c r="B44" s="464"/>
      <c r="C44" s="465"/>
      <c r="D44" s="416">
        <v>200</v>
      </c>
      <c r="E44" s="416">
        <v>190</v>
      </c>
      <c r="F44" s="433">
        <v>200</v>
      </c>
      <c r="G44" s="433"/>
      <c r="H44" s="433"/>
      <c r="I44" s="433">
        <v>210</v>
      </c>
      <c r="J44" s="433"/>
      <c r="K44" s="433"/>
      <c r="L44" s="433">
        <v>210</v>
      </c>
      <c r="M44" s="433"/>
      <c r="N44" s="433"/>
      <c r="O44" s="466">
        <v>190</v>
      </c>
      <c r="P44" s="467"/>
      <c r="Q44" s="468"/>
      <c r="R44" s="433">
        <v>200</v>
      </c>
      <c r="S44" s="433"/>
      <c r="T44" s="433"/>
      <c r="U44" s="433">
        <v>200</v>
      </c>
      <c r="V44" s="433"/>
      <c r="W44" s="433"/>
      <c r="X44" s="466">
        <v>190</v>
      </c>
      <c r="Y44" s="467"/>
      <c r="Z44" s="468"/>
      <c r="AA44" s="466">
        <v>190</v>
      </c>
      <c r="AB44" s="467"/>
      <c r="AC44" s="468"/>
      <c r="AD44" s="466">
        <v>190</v>
      </c>
      <c r="AE44" s="467"/>
      <c r="AF44" s="468"/>
      <c r="AG44" s="433">
        <v>200</v>
      </c>
      <c r="AH44" s="433"/>
      <c r="AI44" s="433"/>
      <c r="AJ44" s="434">
        <f t="shared" si="3"/>
        <v>2370</v>
      </c>
      <c r="AK44" s="434"/>
      <c r="AL44" s="469"/>
      <c r="AM44" s="469"/>
      <c r="AN44" s="431"/>
      <c r="AO44" s="431"/>
      <c r="AP44" s="431"/>
      <c r="AQ44" s="431"/>
    </row>
    <row r="45" spans="1:43" ht="18" customHeight="1">
      <c r="A45" s="463" t="s">
        <v>312</v>
      </c>
      <c r="B45" s="464"/>
      <c r="C45" s="465"/>
      <c r="D45" s="416">
        <v>200</v>
      </c>
      <c r="E45" s="416">
        <v>190</v>
      </c>
      <c r="F45" s="433">
        <v>200</v>
      </c>
      <c r="G45" s="433"/>
      <c r="H45" s="433"/>
      <c r="I45" s="433">
        <v>210</v>
      </c>
      <c r="J45" s="433"/>
      <c r="K45" s="433"/>
      <c r="L45" s="433">
        <v>210</v>
      </c>
      <c r="M45" s="433"/>
      <c r="N45" s="433"/>
      <c r="O45" s="466">
        <v>190</v>
      </c>
      <c r="P45" s="467"/>
      <c r="Q45" s="468"/>
      <c r="R45" s="433">
        <v>200</v>
      </c>
      <c r="S45" s="433"/>
      <c r="T45" s="433"/>
      <c r="U45" s="433">
        <v>200</v>
      </c>
      <c r="V45" s="433"/>
      <c r="W45" s="433"/>
      <c r="X45" s="466">
        <v>190</v>
      </c>
      <c r="Y45" s="467"/>
      <c r="Z45" s="468"/>
      <c r="AA45" s="466">
        <v>190</v>
      </c>
      <c r="AB45" s="467"/>
      <c r="AC45" s="468"/>
      <c r="AD45" s="466">
        <v>190</v>
      </c>
      <c r="AE45" s="467"/>
      <c r="AF45" s="468"/>
      <c r="AG45" s="433">
        <v>200</v>
      </c>
      <c r="AH45" s="433"/>
      <c r="AI45" s="433"/>
      <c r="AJ45" s="434">
        <f t="shared" si="3"/>
        <v>2370</v>
      </c>
      <c r="AK45" s="434"/>
      <c r="AL45" s="469"/>
      <c r="AM45" s="469"/>
      <c r="AN45" s="431"/>
      <c r="AO45" s="431"/>
      <c r="AP45" s="431"/>
      <c r="AQ45" s="431"/>
    </row>
    <row r="46" spans="1:43" ht="18" customHeight="1">
      <c r="A46" s="463" t="s">
        <v>313</v>
      </c>
      <c r="B46" s="464"/>
      <c r="C46" s="465"/>
      <c r="D46" s="416">
        <v>200</v>
      </c>
      <c r="E46" s="416">
        <v>190</v>
      </c>
      <c r="F46" s="433">
        <v>200</v>
      </c>
      <c r="G46" s="433"/>
      <c r="H46" s="433"/>
      <c r="I46" s="433">
        <v>210</v>
      </c>
      <c r="J46" s="433"/>
      <c r="K46" s="433"/>
      <c r="L46" s="433">
        <v>210</v>
      </c>
      <c r="M46" s="433"/>
      <c r="N46" s="433"/>
      <c r="O46" s="466">
        <v>190</v>
      </c>
      <c r="P46" s="467"/>
      <c r="Q46" s="468"/>
      <c r="R46" s="433">
        <v>200</v>
      </c>
      <c r="S46" s="433"/>
      <c r="T46" s="433"/>
      <c r="U46" s="433">
        <v>200</v>
      </c>
      <c r="V46" s="433"/>
      <c r="W46" s="433"/>
      <c r="X46" s="466">
        <v>190</v>
      </c>
      <c r="Y46" s="467"/>
      <c r="Z46" s="468"/>
      <c r="AA46" s="466">
        <v>190</v>
      </c>
      <c r="AB46" s="467"/>
      <c r="AC46" s="468"/>
      <c r="AD46" s="466">
        <v>190</v>
      </c>
      <c r="AE46" s="467"/>
      <c r="AF46" s="468"/>
      <c r="AG46" s="433">
        <v>200</v>
      </c>
      <c r="AH46" s="433"/>
      <c r="AI46" s="433"/>
      <c r="AJ46" s="434">
        <f t="shared" si="3"/>
        <v>2370</v>
      </c>
      <c r="AK46" s="434"/>
      <c r="AL46" s="469"/>
      <c r="AM46" s="469"/>
      <c r="AN46" s="431"/>
      <c r="AO46" s="431"/>
      <c r="AP46" s="431"/>
      <c r="AQ46" s="431"/>
    </row>
    <row r="47" spans="1:43" ht="18" customHeight="1">
      <c r="A47" s="463" t="s">
        <v>314</v>
      </c>
      <c r="B47" s="464"/>
      <c r="C47" s="465"/>
      <c r="D47" s="416">
        <v>200</v>
      </c>
      <c r="E47" s="416">
        <v>190</v>
      </c>
      <c r="F47" s="433">
        <v>200</v>
      </c>
      <c r="G47" s="433"/>
      <c r="H47" s="433"/>
      <c r="I47" s="433">
        <v>210</v>
      </c>
      <c r="J47" s="433"/>
      <c r="K47" s="433"/>
      <c r="L47" s="433">
        <v>210</v>
      </c>
      <c r="M47" s="433"/>
      <c r="N47" s="433"/>
      <c r="O47" s="466">
        <v>190</v>
      </c>
      <c r="P47" s="467"/>
      <c r="Q47" s="468"/>
      <c r="R47" s="433">
        <v>200</v>
      </c>
      <c r="S47" s="433"/>
      <c r="T47" s="433"/>
      <c r="U47" s="433">
        <v>200</v>
      </c>
      <c r="V47" s="433"/>
      <c r="W47" s="433"/>
      <c r="X47" s="466">
        <v>190</v>
      </c>
      <c r="Y47" s="467"/>
      <c r="Z47" s="468"/>
      <c r="AA47" s="466">
        <v>190</v>
      </c>
      <c r="AB47" s="467"/>
      <c r="AC47" s="468"/>
      <c r="AD47" s="466">
        <v>190</v>
      </c>
      <c r="AE47" s="467"/>
      <c r="AF47" s="468"/>
      <c r="AG47" s="433">
        <v>200</v>
      </c>
      <c r="AH47" s="433"/>
      <c r="AI47" s="433"/>
      <c r="AJ47" s="434">
        <f t="shared" si="3"/>
        <v>2370</v>
      </c>
      <c r="AK47" s="434"/>
      <c r="AL47" s="469"/>
      <c r="AM47" s="469"/>
      <c r="AN47" s="431"/>
      <c r="AO47" s="431"/>
      <c r="AP47" s="431"/>
      <c r="AQ47" s="431"/>
    </row>
    <row r="48" spans="1:43" ht="18" customHeight="1">
      <c r="A48" s="463" t="s">
        <v>315</v>
      </c>
      <c r="B48" s="464"/>
      <c r="C48" s="465"/>
      <c r="D48" s="416">
        <v>200</v>
      </c>
      <c r="E48" s="416">
        <v>190</v>
      </c>
      <c r="F48" s="433">
        <v>200</v>
      </c>
      <c r="G48" s="433"/>
      <c r="H48" s="433"/>
      <c r="I48" s="433">
        <v>210</v>
      </c>
      <c r="J48" s="433"/>
      <c r="K48" s="433"/>
      <c r="L48" s="433">
        <v>210</v>
      </c>
      <c r="M48" s="433"/>
      <c r="N48" s="433"/>
      <c r="O48" s="466">
        <v>190</v>
      </c>
      <c r="P48" s="467"/>
      <c r="Q48" s="468"/>
      <c r="R48" s="433">
        <v>200</v>
      </c>
      <c r="S48" s="433"/>
      <c r="T48" s="433"/>
      <c r="U48" s="433">
        <v>200</v>
      </c>
      <c r="V48" s="433"/>
      <c r="W48" s="433"/>
      <c r="X48" s="466">
        <v>190</v>
      </c>
      <c r="Y48" s="467"/>
      <c r="Z48" s="468"/>
      <c r="AA48" s="466">
        <v>190</v>
      </c>
      <c r="AB48" s="467"/>
      <c r="AC48" s="468"/>
      <c r="AD48" s="466">
        <v>190</v>
      </c>
      <c r="AE48" s="467"/>
      <c r="AF48" s="468"/>
      <c r="AG48" s="433">
        <v>200</v>
      </c>
      <c r="AH48" s="433"/>
      <c r="AI48" s="433"/>
      <c r="AJ48" s="434">
        <f t="shared" si="3"/>
        <v>2370</v>
      </c>
      <c r="AK48" s="434"/>
      <c r="AL48" s="469"/>
      <c r="AM48" s="469"/>
      <c r="AN48" s="431"/>
      <c r="AO48" s="431"/>
      <c r="AP48" s="431"/>
      <c r="AQ48" s="431"/>
    </row>
    <row r="49" spans="1:43" ht="18" customHeight="1">
      <c r="A49" s="470"/>
      <c r="B49" s="471" t="s">
        <v>316</v>
      </c>
      <c r="C49" s="472"/>
      <c r="D49" s="416">
        <v>100</v>
      </c>
      <c r="E49" s="416">
        <v>95</v>
      </c>
      <c r="F49" s="433">
        <v>100</v>
      </c>
      <c r="G49" s="433"/>
      <c r="H49" s="433"/>
      <c r="I49" s="433">
        <v>105</v>
      </c>
      <c r="J49" s="433"/>
      <c r="K49" s="433"/>
      <c r="L49" s="433">
        <v>105</v>
      </c>
      <c r="M49" s="433"/>
      <c r="N49" s="433"/>
      <c r="O49" s="466">
        <v>95</v>
      </c>
      <c r="P49" s="467"/>
      <c r="Q49" s="468"/>
      <c r="R49" s="433">
        <v>100</v>
      </c>
      <c r="S49" s="433"/>
      <c r="T49" s="433"/>
      <c r="U49" s="433">
        <v>100</v>
      </c>
      <c r="V49" s="433"/>
      <c r="W49" s="433"/>
      <c r="X49" s="433">
        <v>95</v>
      </c>
      <c r="Y49" s="433"/>
      <c r="Z49" s="433"/>
      <c r="AA49" s="433">
        <v>95</v>
      </c>
      <c r="AB49" s="433"/>
      <c r="AC49" s="433"/>
      <c r="AD49" s="433">
        <v>95</v>
      </c>
      <c r="AE49" s="433"/>
      <c r="AF49" s="433"/>
      <c r="AG49" s="433">
        <v>100</v>
      </c>
      <c r="AH49" s="433"/>
      <c r="AI49" s="433"/>
      <c r="AJ49" s="434">
        <f>SUM(D49:AI49)</f>
        <v>1185</v>
      </c>
      <c r="AK49" s="434"/>
      <c r="AL49" s="469"/>
      <c r="AM49" s="469"/>
      <c r="AN49" s="431"/>
      <c r="AO49" s="431"/>
      <c r="AP49" s="431"/>
      <c r="AQ49" s="431"/>
    </row>
    <row r="50" spans="1:43" ht="18" customHeight="1">
      <c r="A50" s="470"/>
      <c r="B50" s="473" t="s">
        <v>317</v>
      </c>
      <c r="C50" s="474"/>
      <c r="D50" s="416">
        <v>100</v>
      </c>
      <c r="E50" s="416">
        <v>95</v>
      </c>
      <c r="F50" s="433">
        <v>100</v>
      </c>
      <c r="G50" s="433"/>
      <c r="H50" s="433"/>
      <c r="I50" s="433">
        <v>105</v>
      </c>
      <c r="J50" s="433"/>
      <c r="K50" s="433"/>
      <c r="L50" s="433">
        <v>105</v>
      </c>
      <c r="M50" s="433"/>
      <c r="N50" s="433"/>
      <c r="O50" s="466">
        <v>95</v>
      </c>
      <c r="P50" s="467"/>
      <c r="Q50" s="468"/>
      <c r="R50" s="433">
        <v>100</v>
      </c>
      <c r="S50" s="433"/>
      <c r="T50" s="433"/>
      <c r="U50" s="433">
        <v>100</v>
      </c>
      <c r="V50" s="433"/>
      <c r="W50" s="433"/>
      <c r="X50" s="433">
        <v>95</v>
      </c>
      <c r="Y50" s="433"/>
      <c r="Z50" s="433"/>
      <c r="AA50" s="433">
        <v>95</v>
      </c>
      <c r="AB50" s="433"/>
      <c r="AC50" s="433"/>
      <c r="AD50" s="433">
        <v>95</v>
      </c>
      <c r="AE50" s="433"/>
      <c r="AF50" s="433"/>
      <c r="AG50" s="433">
        <v>100</v>
      </c>
      <c r="AH50" s="433"/>
      <c r="AI50" s="433"/>
      <c r="AJ50" s="434">
        <f>SUM(D50:AI50)</f>
        <v>1185</v>
      </c>
      <c r="AK50" s="434"/>
      <c r="AL50" s="469"/>
      <c r="AM50" s="469"/>
      <c r="AN50" s="431"/>
      <c r="AO50" s="431"/>
      <c r="AP50" s="431"/>
      <c r="AQ50" s="431"/>
    </row>
    <row r="51" spans="1:43" ht="18" customHeight="1">
      <c r="A51" s="432" t="s">
        <v>263</v>
      </c>
      <c r="B51" s="432"/>
      <c r="C51" s="432"/>
      <c r="D51" s="416">
        <v>20</v>
      </c>
      <c r="E51" s="416">
        <v>19</v>
      </c>
      <c r="F51" s="433">
        <v>20</v>
      </c>
      <c r="G51" s="433"/>
      <c r="H51" s="433"/>
      <c r="I51" s="433">
        <v>21</v>
      </c>
      <c r="J51" s="433"/>
      <c r="K51" s="433"/>
      <c r="L51" s="433">
        <v>21</v>
      </c>
      <c r="M51" s="433"/>
      <c r="N51" s="433"/>
      <c r="O51" s="433">
        <v>19</v>
      </c>
      <c r="P51" s="433"/>
      <c r="Q51" s="433"/>
      <c r="R51" s="433">
        <v>20</v>
      </c>
      <c r="S51" s="433"/>
      <c r="T51" s="433"/>
      <c r="U51" s="433">
        <v>20</v>
      </c>
      <c r="V51" s="433"/>
      <c r="W51" s="433"/>
      <c r="X51" s="433">
        <v>19</v>
      </c>
      <c r="Y51" s="433"/>
      <c r="Z51" s="433"/>
      <c r="AA51" s="433">
        <v>19</v>
      </c>
      <c r="AB51" s="433"/>
      <c r="AC51" s="433"/>
      <c r="AD51" s="433">
        <v>19</v>
      </c>
      <c r="AE51" s="433"/>
      <c r="AF51" s="433"/>
      <c r="AG51" s="433">
        <v>20</v>
      </c>
      <c r="AH51" s="433"/>
      <c r="AI51" s="433"/>
      <c r="AJ51" s="434">
        <f>+SUM(D51:AI51)</f>
        <v>237</v>
      </c>
      <c r="AK51" s="434"/>
      <c r="AL51" s="436"/>
      <c r="AM51" s="436"/>
      <c r="AN51" s="431"/>
      <c r="AO51" s="431"/>
      <c r="AP51" s="431"/>
      <c r="AQ51" s="431"/>
    </row>
    <row r="52" spans="1:43" ht="21" customHeight="1">
      <c r="A52" s="437" t="s">
        <v>318</v>
      </c>
      <c r="B52" s="437"/>
      <c r="C52" s="437"/>
      <c r="D52" s="431"/>
      <c r="E52" s="431"/>
      <c r="F52" s="431"/>
      <c r="G52" s="431"/>
      <c r="H52" s="431"/>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38"/>
      <c r="AK52" s="427"/>
      <c r="AL52" s="394"/>
      <c r="AM52" s="394"/>
      <c r="AN52" s="378"/>
    </row>
    <row r="53" spans="1:43" ht="5.15" customHeight="1">
      <c r="A53" s="437"/>
      <c r="B53" s="437"/>
      <c r="C53" s="437"/>
      <c r="D53" s="431"/>
      <c r="E53" s="431"/>
      <c r="F53" s="431"/>
      <c r="G53" s="431"/>
      <c r="H53" s="431"/>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38"/>
      <c r="AK53" s="427"/>
      <c r="AL53" s="394"/>
      <c r="AM53" s="394"/>
      <c r="AN53" s="378"/>
    </row>
    <row r="54" spans="1:43" ht="18" customHeight="1">
      <c r="A54" s="377" t="s">
        <v>264</v>
      </c>
      <c r="B54" s="427"/>
      <c r="D54" s="427"/>
      <c r="E54" s="427"/>
      <c r="F54" s="427"/>
      <c r="G54" s="427"/>
      <c r="H54" s="427"/>
      <c r="I54" s="427"/>
      <c r="J54" s="427"/>
      <c r="K54" s="427"/>
      <c r="L54" s="427"/>
      <c r="M54" s="427"/>
      <c r="N54" s="427"/>
      <c r="O54" s="427"/>
      <c r="P54" s="427"/>
      <c r="Q54" s="427"/>
      <c r="R54" s="427"/>
      <c r="S54" s="427"/>
      <c r="T54" s="427"/>
      <c r="U54" s="427"/>
      <c r="V54" s="427"/>
      <c r="W54" s="394"/>
      <c r="X54" s="427"/>
      <c r="Y54" s="427"/>
      <c r="Z54" s="427"/>
      <c r="AA54" s="427"/>
      <c r="AB54" s="427"/>
      <c r="AC54" s="427"/>
      <c r="AD54" s="427"/>
      <c r="AE54" s="427"/>
      <c r="AF54" s="427"/>
      <c r="AG54" s="427"/>
      <c r="AH54" s="427"/>
      <c r="AI54" s="427"/>
      <c r="AJ54" s="438"/>
      <c r="AK54" s="427"/>
      <c r="AL54" s="394"/>
      <c r="AM54" s="394"/>
      <c r="AN54" s="378"/>
    </row>
    <row r="55" spans="1:43" ht="55" customHeight="1">
      <c r="A55" s="398" t="s">
        <v>265</v>
      </c>
      <c r="B55" s="398"/>
      <c r="C55" s="398" t="s">
        <v>251</v>
      </c>
      <c r="D55" s="398"/>
      <c r="E55" s="402" t="s">
        <v>387</v>
      </c>
      <c r="F55" s="402"/>
      <c r="G55" s="402"/>
      <c r="H55" s="402"/>
      <c r="I55" s="512" t="s">
        <v>388</v>
      </c>
      <c r="J55" s="513"/>
      <c r="K55" s="513"/>
      <c r="L55" s="513"/>
      <c r="M55" s="513"/>
      <c r="N55" s="401"/>
      <c r="O55" s="512" t="s">
        <v>389</v>
      </c>
      <c r="P55" s="513"/>
      <c r="Q55" s="513"/>
      <c r="R55" s="513"/>
      <c r="S55" s="513"/>
      <c r="T55" s="401"/>
      <c r="U55" s="512" t="s">
        <v>390</v>
      </c>
      <c r="V55" s="513"/>
      <c r="W55" s="513"/>
      <c r="X55" s="513"/>
      <c r="Y55" s="513"/>
      <c r="Z55" s="401"/>
      <c r="AA55" s="512" t="s">
        <v>391</v>
      </c>
      <c r="AB55" s="513"/>
      <c r="AC55" s="513"/>
      <c r="AD55" s="513"/>
      <c r="AE55" s="513"/>
      <c r="AF55" s="401"/>
      <c r="AG55" s="402" t="s">
        <v>392</v>
      </c>
      <c r="AH55" s="402"/>
      <c r="AI55" s="402"/>
      <c r="AJ55" s="402"/>
      <c r="AK55" s="402"/>
      <c r="AL55" s="431"/>
      <c r="AM55" s="394"/>
      <c r="AN55" s="378"/>
    </row>
    <row r="56" spans="1:43" ht="18" customHeight="1">
      <c r="A56" s="402" t="s">
        <v>267</v>
      </c>
      <c r="B56" s="402"/>
      <c r="C56" s="439">
        <f>ROUNDDOWN(IF(AL43&lt;=60,1,1+ROUNDUP((AL43-60)/40,0)),1)</f>
        <v>1</v>
      </c>
      <c r="D56" s="439"/>
      <c r="E56" s="439">
        <f>IF(D38="○",ROUNDDOWN(IF(AM43&lt;4,AL43/6,IF(AM43&lt;5,AL43/5,AL43/3)),1),"-")</f>
        <v>9.1999999999999993</v>
      </c>
      <c r="F56" s="439"/>
      <c r="G56" s="439"/>
      <c r="H56" s="439"/>
      <c r="I56" s="439">
        <f>IF(F38="○",ROUNDDOWN(F39/6,1),"-")</f>
        <v>3.3</v>
      </c>
      <c r="J56" s="439"/>
      <c r="K56" s="439"/>
      <c r="L56" s="439"/>
      <c r="M56" s="439"/>
      <c r="N56" s="439"/>
      <c r="O56" s="439" t="str">
        <f>IF(L38="○",ROUNDDOWN(L39/6,1),"-")</f>
        <v>-</v>
      </c>
      <c r="P56" s="439"/>
      <c r="Q56" s="439"/>
      <c r="R56" s="439"/>
      <c r="S56" s="439"/>
      <c r="T56" s="439"/>
      <c r="U56" s="439" t="str">
        <f>IF(R38="○",ROUNDDOWN(R39/6,1),"-")</f>
        <v>-</v>
      </c>
      <c r="V56" s="439"/>
      <c r="W56" s="439"/>
      <c r="X56" s="439"/>
      <c r="Y56" s="439"/>
      <c r="Z56" s="439"/>
      <c r="AA56" s="439" t="str">
        <f>IF(R38="○",ROUNDDOWN(R39/15,1),"-")</f>
        <v>-</v>
      </c>
      <c r="AB56" s="439"/>
      <c r="AC56" s="439"/>
      <c r="AD56" s="439"/>
      <c r="AE56" s="439"/>
      <c r="AF56" s="439"/>
      <c r="AG56" s="439" t="str">
        <f>IF(X38="○",ROUNDDOWN(X39/10,1),"-")</f>
        <v>-</v>
      </c>
      <c r="AH56" s="439"/>
      <c r="AI56" s="439"/>
      <c r="AJ56" s="439"/>
      <c r="AK56" s="439"/>
      <c r="AL56" s="431"/>
      <c r="AM56" s="394"/>
      <c r="AN56" s="378"/>
    </row>
    <row r="57" spans="1:43" ht="5.15" customHeight="1">
      <c r="A57" s="437"/>
      <c r="B57" s="437"/>
      <c r="C57" s="437"/>
      <c r="D57" s="437"/>
      <c r="E57" s="437"/>
      <c r="F57" s="437"/>
      <c r="G57" s="437"/>
      <c r="H57" s="437"/>
      <c r="I57" s="437"/>
      <c r="J57" s="427"/>
      <c r="K57" s="427"/>
      <c r="L57" s="427"/>
      <c r="M57" s="438"/>
      <c r="N57" s="427"/>
      <c r="O57" s="427"/>
      <c r="P57" s="427"/>
      <c r="Q57" s="431"/>
      <c r="W57" s="394"/>
      <c r="X57" s="427"/>
      <c r="Y57" s="427"/>
      <c r="Z57" s="427"/>
      <c r="AA57" s="427"/>
      <c r="AB57" s="427"/>
      <c r="AC57" s="427"/>
      <c r="AD57" s="427"/>
      <c r="AE57" s="427"/>
      <c r="AF57" s="427"/>
      <c r="AG57" s="427"/>
      <c r="AH57" s="427"/>
      <c r="AI57" s="427"/>
      <c r="AJ57" s="438"/>
      <c r="AK57" s="427"/>
      <c r="AL57" s="394"/>
      <c r="AM57" s="394"/>
      <c r="AN57" s="378"/>
    </row>
    <row r="58" spans="1:43" ht="21" customHeight="1">
      <c r="A58" s="377" t="s">
        <v>268</v>
      </c>
      <c r="B58" s="382"/>
      <c r="C58" s="383"/>
      <c r="D58" s="383"/>
      <c r="E58" s="383"/>
      <c r="F58" s="383"/>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83"/>
      <c r="AM58" s="383"/>
      <c r="AN58" s="378"/>
    </row>
    <row r="59" spans="1:43" ht="25" customHeight="1">
      <c r="A59" s="378"/>
      <c r="B59" s="394"/>
      <c r="C59" s="440" t="str">
        <f>IF(VLOOKUP($AK$1,選択肢!$A:$Z,C64,FALSE)=0,"-",VLOOKUP($AK$1,選択肢!$A:$Z,C64,FALSE))</f>
        <v>管理者</v>
      </c>
      <c r="D59" s="441"/>
      <c r="E59" s="442" t="str">
        <f>IF(VLOOKUP($AK$1,選択肢!$A:$Z,E64,FALSE)=0,"-",VLOOKUP($AK$1,選択肢!$A:$Z,E64,FALSE))</f>
        <v>サービス管理責任者</v>
      </c>
      <c r="F59" s="442"/>
      <c r="G59" s="442"/>
      <c r="H59" s="442"/>
      <c r="I59" s="440" t="str">
        <f>IF(VLOOKUP($AK$1,選択肢!$A:$Z,I64,FALSE)=0,"-",VLOOKUP($AK$1,選択肢!$A:$Z,I64,FALSE))</f>
        <v>医師</v>
      </c>
      <c r="J59" s="441"/>
      <c r="K59" s="441"/>
      <c r="L59" s="441"/>
      <c r="M59" s="441"/>
      <c r="N59" s="443"/>
      <c r="O59" s="440" t="str">
        <f>IF(VLOOKUP($AK$1,選択肢!$A:$Z,O64,FALSE)=0,"-",VLOOKUP($AK$1,選択肢!$A:$Z,O64,FALSE))</f>
        <v>看護職員</v>
      </c>
      <c r="P59" s="441"/>
      <c r="Q59" s="441"/>
      <c r="R59" s="441"/>
      <c r="S59" s="441"/>
      <c r="T59" s="443"/>
      <c r="U59" s="440" t="str">
        <f>IF(VLOOKUP($AK$1,選択肢!$A:$Z,U64,FALSE)=0,"-",VLOOKUP($AK$1,選択肢!$A:$Z,U64,FALSE))</f>
        <v>理学療法士</v>
      </c>
      <c r="V59" s="441"/>
      <c r="W59" s="441"/>
      <c r="X59" s="441"/>
      <c r="Y59" s="441"/>
      <c r="Z59" s="443"/>
      <c r="AA59" s="440" t="str">
        <f>IF(VLOOKUP($AK$1,選択肢!$A:$Z,AA64,FALSE)=0,"-",VLOOKUP($AK$1,選択肢!$A:$Z,AA64,FALSE))</f>
        <v>作業療法士</v>
      </c>
      <c r="AB59" s="441"/>
      <c r="AC59" s="441"/>
      <c r="AD59" s="441"/>
      <c r="AE59" s="441"/>
      <c r="AF59" s="443"/>
      <c r="AG59" s="442" t="str">
        <f>IF(VLOOKUP($AK$1,選択肢!$A:$Z,AG64,FALSE)=0,"-",VLOOKUP($AK$1,選択肢!$A:$Z,AG64,FALSE))</f>
        <v>言語聴覚士</v>
      </c>
      <c r="AH59" s="442"/>
      <c r="AI59" s="442"/>
      <c r="AJ59" s="442"/>
      <c r="AK59" s="442"/>
      <c r="AL59" s="442" t="str">
        <f>IF(VLOOKUP($AK$1,選択肢!$A:$Z,AL64,FALSE)=0,"-",VLOOKUP($AK$1,選択肢!$A:$Z,AL64,FALSE))</f>
        <v>就労支援員</v>
      </c>
      <c r="AM59" s="442"/>
      <c r="AN59" s="378"/>
    </row>
    <row r="60" spans="1:43" ht="18" customHeight="1">
      <c r="A60" s="378"/>
      <c r="B60" s="394"/>
      <c r="C60" s="444" t="s">
        <v>270</v>
      </c>
      <c r="D60" s="444" t="s">
        <v>272</v>
      </c>
      <c r="E60" s="445" t="s">
        <v>270</v>
      </c>
      <c r="F60" s="446" t="s">
        <v>272</v>
      </c>
      <c r="G60" s="446"/>
      <c r="H60" s="446"/>
      <c r="I60" s="447" t="s">
        <v>270</v>
      </c>
      <c r="J60" s="448"/>
      <c r="K60" s="449"/>
      <c r="L60" s="447" t="s">
        <v>272</v>
      </c>
      <c r="M60" s="448"/>
      <c r="N60" s="449"/>
      <c r="O60" s="447" t="s">
        <v>270</v>
      </c>
      <c r="P60" s="448"/>
      <c r="Q60" s="449"/>
      <c r="R60" s="447" t="s">
        <v>272</v>
      </c>
      <c r="S60" s="448"/>
      <c r="T60" s="449"/>
      <c r="U60" s="447" t="s">
        <v>270</v>
      </c>
      <c r="V60" s="448"/>
      <c r="W60" s="449"/>
      <c r="X60" s="447" t="s">
        <v>272</v>
      </c>
      <c r="Y60" s="448"/>
      <c r="Z60" s="449"/>
      <c r="AA60" s="447" t="s">
        <v>270</v>
      </c>
      <c r="AB60" s="448"/>
      <c r="AC60" s="449"/>
      <c r="AD60" s="447" t="s">
        <v>272</v>
      </c>
      <c r="AE60" s="448"/>
      <c r="AF60" s="449"/>
      <c r="AG60" s="447" t="s">
        <v>270</v>
      </c>
      <c r="AH60" s="448"/>
      <c r="AI60" s="449"/>
      <c r="AJ60" s="447" t="s">
        <v>272</v>
      </c>
      <c r="AK60" s="449"/>
      <c r="AL60" s="445" t="s">
        <v>269</v>
      </c>
      <c r="AM60" s="445" t="s">
        <v>271</v>
      </c>
      <c r="AN60" s="378"/>
    </row>
    <row r="61" spans="1:43" ht="18" customHeight="1">
      <c r="A61" s="378"/>
      <c r="B61" s="450" t="s">
        <v>273</v>
      </c>
      <c r="C61" s="445">
        <f>COUNTIFS($B$11:$B$30,C$59,$C$11:$C$30,"A",$E$11:$E$30,"*")</f>
        <v>1</v>
      </c>
      <c r="D61" s="445">
        <f>COUNTIFS($B$11:$B$30,C$59,$C$11:$C$30,"B",$E$11:$E$30,"*")</f>
        <v>0</v>
      </c>
      <c r="E61" s="445">
        <f>COUNTIFS($B$11:$B$30,E$59,$C$11:$C$30,"A",$E$11:$E$30,"*")</f>
        <v>0</v>
      </c>
      <c r="F61" s="447">
        <f>COUNTIFS($B$11:$B$30,E$59,$C$11:$C$30,"B",$E$11:$E$30,"*")</f>
        <v>1</v>
      </c>
      <c r="G61" s="448"/>
      <c r="H61" s="449"/>
      <c r="I61" s="447">
        <f>COUNTIFS($B$11:$B$30,I$59,$C$11:$C$30,"A",$E$11:$E$30,"*")</f>
        <v>0</v>
      </c>
      <c r="J61" s="448"/>
      <c r="K61" s="449"/>
      <c r="L61" s="447">
        <f>COUNTIFS($B$11:$B$30,I$59,$C$11:$C$30,"B",$E$11:$E$30,"*")</f>
        <v>0</v>
      </c>
      <c r="M61" s="448"/>
      <c r="N61" s="449"/>
      <c r="O61" s="447">
        <f>COUNTIFS($B$11:$B$30,O$59,$C$11:$C$30,"A",$E$11:$E$30,"*")</f>
        <v>1</v>
      </c>
      <c r="P61" s="448"/>
      <c r="Q61" s="449"/>
      <c r="R61" s="447">
        <f>COUNTIFS($B$11:$B$30,O$59,$C$11:$C$30,"B",$E$11:$E$30,"*")</f>
        <v>0</v>
      </c>
      <c r="S61" s="448"/>
      <c r="T61" s="449"/>
      <c r="U61" s="447">
        <f>COUNTIFS($B$11:$B$30,U$59,$C$11:$C$30,"A",$E$11:$E$30,"*")</f>
        <v>0</v>
      </c>
      <c r="V61" s="448"/>
      <c r="W61" s="449"/>
      <c r="X61" s="447">
        <f>COUNTIFS($B$11:$B$30,U$59,$C$11:$C$30,"B",$E$11:$E$30,"*")</f>
        <v>0</v>
      </c>
      <c r="Y61" s="448"/>
      <c r="Z61" s="449"/>
      <c r="AA61" s="447">
        <f>COUNTIFS($B$11:$B$30,AA$59,$C$11:$C$30,"A",$E$11:$E$30,"*")</f>
        <v>0</v>
      </c>
      <c r="AB61" s="448"/>
      <c r="AC61" s="449"/>
      <c r="AD61" s="447">
        <f>COUNTIFS($B$11:$B$30,AA$59,$C$11:$C$30,"B",$E$11:$E$30,"*")</f>
        <v>0</v>
      </c>
      <c r="AE61" s="448"/>
      <c r="AF61" s="449"/>
      <c r="AG61" s="447">
        <f>COUNTIFS($B$11:$B$30,AG$59,$C$11:$C$30,"A",$E$11:$E$30,"*")</f>
        <v>0</v>
      </c>
      <c r="AH61" s="448"/>
      <c r="AI61" s="449"/>
      <c r="AJ61" s="447">
        <f>COUNTIFS($B$11:$B$30,AG$59,$C$11:$C$30,"B",$E$11:$E$30,"*")</f>
        <v>0</v>
      </c>
      <c r="AK61" s="449"/>
      <c r="AL61" s="445">
        <f>COUNTIFS($B$11:$B$30,AL$59,$C$11:$C$30,"A",$E$11:$E$30,"*")</f>
        <v>0</v>
      </c>
      <c r="AM61" s="445">
        <f>COUNTIFS($B$11:$B$30,AL$59,$C$11:$C$30,"B",$E$11:$E$30,"*")</f>
        <v>0</v>
      </c>
      <c r="AN61" s="378"/>
    </row>
    <row r="62" spans="1:43" ht="18" customHeight="1">
      <c r="A62" s="378"/>
      <c r="B62" s="430" t="s">
        <v>274</v>
      </c>
      <c r="C62" s="445">
        <f>COUNTIFS($B$11:$B$30,C$59,$C$11:$C$30,"C",$E$11:$E$30,"*")</f>
        <v>0</v>
      </c>
      <c r="D62" s="445">
        <f>COUNTIFS($B$11:$B$30,C$59,$C$11:$C$30,"D",$E$11:$E$30,"*")</f>
        <v>0</v>
      </c>
      <c r="E62" s="445">
        <f>COUNTIFS($B$11:$B$30,E$59,$C$11:$C$30,"C",$E$11:$E$30,"*")</f>
        <v>1</v>
      </c>
      <c r="F62" s="447">
        <f>COUNTIFS($B$11:$B$30,E$59,$C$11:$C$30,"D",$E$11:$E$30,"*")</f>
        <v>0</v>
      </c>
      <c r="G62" s="448"/>
      <c r="H62" s="449"/>
      <c r="I62" s="447">
        <f>COUNTIFS($B$11:$B$30,I$59,$C$11:$C$30,"C",$E$11:$E$30,"*")</f>
        <v>0</v>
      </c>
      <c r="J62" s="448"/>
      <c r="K62" s="449"/>
      <c r="L62" s="447">
        <f>COUNTIFS($B$11:$B$30,I$59,$C$11:$C$30,"D",$E$11:$E$30,"*")</f>
        <v>1</v>
      </c>
      <c r="M62" s="448"/>
      <c r="N62" s="449"/>
      <c r="O62" s="447">
        <f>COUNTIFS($B$11:$B$30,O$59,$C$11:$C$30,"C",$E$11:$E$30,"*")</f>
        <v>0</v>
      </c>
      <c r="P62" s="448"/>
      <c r="Q62" s="449"/>
      <c r="R62" s="447">
        <f>COUNTIFS($B$11:$B$30,O$59,$C$11:$C$30,"D",$E$11:$E$30,"*")</f>
        <v>0</v>
      </c>
      <c r="S62" s="448"/>
      <c r="T62" s="449"/>
      <c r="U62" s="447">
        <f>COUNTIFS($B$11:$B$30,U$59,$C$11:$C$30,"C",$E$11:$E$30,"*")</f>
        <v>0</v>
      </c>
      <c r="V62" s="448"/>
      <c r="W62" s="449"/>
      <c r="X62" s="447">
        <f>COUNTIFS($B$11:$B$30,U$59,$C$11:$C$30,"D",$E$11:$E$30,"*")</f>
        <v>0</v>
      </c>
      <c r="Y62" s="448"/>
      <c r="Z62" s="449"/>
      <c r="AA62" s="447">
        <f>COUNTIFS($B$11:$B$30,AA$59,$C$11:$C$30,"C",$E$11:$E$30,"*")</f>
        <v>0</v>
      </c>
      <c r="AB62" s="448"/>
      <c r="AC62" s="449"/>
      <c r="AD62" s="447">
        <f>COUNTIFS($B$11:$B$30,AA$59,$C$11:$C$30,"D",$E$11:$E$30,"*")</f>
        <v>0</v>
      </c>
      <c r="AE62" s="448"/>
      <c r="AF62" s="449"/>
      <c r="AG62" s="447">
        <f>COUNTIFS($B$11:$B$30,AG$59,$C$11:$C$30,"C",$E$11:$E$30,"*")</f>
        <v>0</v>
      </c>
      <c r="AH62" s="448"/>
      <c r="AI62" s="449"/>
      <c r="AJ62" s="447">
        <f>COUNTIFS($B$11:$B$30,AG$59,$C$11:$C$30,"D",$E$11:$E$30,"*")</f>
        <v>0</v>
      </c>
      <c r="AK62" s="449"/>
      <c r="AL62" s="445">
        <f>COUNTIFS($B$11:$B$30,AL$59,$C$11:$C$30,"C",$E$11:$E$30,"*")</f>
        <v>0</v>
      </c>
      <c r="AM62" s="445">
        <f>COUNTIFS($B$11:$B$30,AL$59,$C$11:$C$30,"D",$E$11:$E$30,"*")</f>
        <v>0</v>
      </c>
      <c r="AN62" s="378"/>
    </row>
    <row r="63" spans="1:43" ht="24.75" customHeight="1">
      <c r="A63" s="378"/>
      <c r="B63" s="430" t="s">
        <v>275</v>
      </c>
      <c r="C63" s="440">
        <f>IF($AK$3="４週",SUMIFS($AK$11:$AK$30,$B$11:$B$30,C59)/4/$AH$5,IF($AK$3="歴月",SUMIFS($AK$11:$AK$30,$B$11:$B$30,C59)/$AL$5,"記載する期間を選択してください"))</f>
        <v>0</v>
      </c>
      <c r="D63" s="443"/>
      <c r="E63" s="440">
        <f>IF($AK$3="４週",SUMIFS($AK$11:$AK$30,$B$11:$B$30,E59)/4/$AH$5,IF($AK$3="歴月",SUMIFS($AK$11:$AK$30,$B$11:$B$30,E59)/$AL$5,"記載する期間を選択してください"))</f>
        <v>0</v>
      </c>
      <c r="F63" s="441"/>
      <c r="G63" s="441"/>
      <c r="H63" s="443"/>
      <c r="I63" s="440">
        <f>IF($AK$3="４週",SUMIFS($AK$11:$AK$30,$B$11:$B$30,I59)/4/$AH$5,IF($AK$3="歴月",SUMIFS($AK$11:$AK$30,$B$11:$B$30,I59)/$AL$5,"記載する期間を選択してください"))</f>
        <v>0</v>
      </c>
      <c r="J63" s="441"/>
      <c r="K63" s="441"/>
      <c r="L63" s="441"/>
      <c r="M63" s="441"/>
      <c r="N63" s="443"/>
      <c r="O63" s="440">
        <f>IF($AK$3="４週",SUMIFS($AK$11:$AK$30,$B$11:$B$30,O59)/4/$AH$5,IF($AK$3="歴月",SUMIFS($AK$11:$AK$30,$B$11:$B$30,O59)/$AL$5,"記載する期間を選択してください"))</f>
        <v>0</v>
      </c>
      <c r="P63" s="441"/>
      <c r="Q63" s="441"/>
      <c r="R63" s="441"/>
      <c r="S63" s="441"/>
      <c r="T63" s="443"/>
      <c r="U63" s="440">
        <f>IF($AK$3="４週",SUMIFS($AK$11:$AK$30,$B$11:$B$30,U59)/4/$AH$5,IF($AK$3="歴月",SUMIFS($AK$11:$AK$30,$B$11:$B$30,U59)/$AL$5,"記載する期間を選択してください"))</f>
        <v>0</v>
      </c>
      <c r="V63" s="441"/>
      <c r="W63" s="441"/>
      <c r="X63" s="441"/>
      <c r="Y63" s="441"/>
      <c r="Z63" s="443"/>
      <c r="AA63" s="440">
        <f>IF($AK$3="４週",SUMIFS($AK$11:$AK$30,$B$11:$B$30,AA59)/4/$AH$5,IF($AK$3="歴月",SUMIFS($AK$11:$AK$30,$B$11:$B$30,AA59)/$AL$5,"記載する期間を選択してください"))</f>
        <v>0</v>
      </c>
      <c r="AB63" s="441"/>
      <c r="AC63" s="441"/>
      <c r="AD63" s="441"/>
      <c r="AE63" s="441"/>
      <c r="AF63" s="443"/>
      <c r="AG63" s="440">
        <f>IF($AK$3="４週",SUMIFS($AK$11:$AK$30,$B$11:$B$30,AG59)/4/$AH$5,IF($AK$3="歴月",SUMIFS($AK$11:$AK$30,$B$11:$B$30,AG59)/$AL$5,"記載する期間を選択してください"))</f>
        <v>0</v>
      </c>
      <c r="AH63" s="441"/>
      <c r="AI63" s="441"/>
      <c r="AJ63" s="441"/>
      <c r="AK63" s="443"/>
      <c r="AL63" s="440">
        <f>IF($AK$3="４週",SUMIFS($AK$11:$AK$30,$B$11:$B$30,AL59)/4/$AH$5,IF($AK$3="歴月",SUMIFS($AK$11:$AK$30,$B$11:$B$30,AL59)/$AL$5,"記載する期間を選択してください"))</f>
        <v>0</v>
      </c>
      <c r="AM63" s="443"/>
      <c r="AN63" s="378"/>
    </row>
    <row r="64" spans="1:43" ht="4.5" customHeight="1">
      <c r="A64" s="378"/>
      <c r="B64" s="382"/>
      <c r="C64" s="454">
        <v>2</v>
      </c>
      <c r="D64" s="454"/>
      <c r="E64" s="454">
        <v>3</v>
      </c>
      <c r="F64" s="454"/>
      <c r="G64" s="454"/>
      <c r="H64" s="454"/>
      <c r="I64" s="454">
        <v>4</v>
      </c>
      <c r="J64" s="454"/>
      <c r="K64" s="454"/>
      <c r="L64" s="454"/>
      <c r="M64" s="454"/>
      <c r="N64" s="454"/>
      <c r="O64" s="454">
        <v>5</v>
      </c>
      <c r="P64" s="454"/>
      <c r="Q64" s="454"/>
      <c r="R64" s="454"/>
      <c r="S64" s="454"/>
      <c r="T64" s="454"/>
      <c r="U64" s="454">
        <v>6</v>
      </c>
      <c r="V64" s="454"/>
      <c r="W64" s="454"/>
      <c r="X64" s="454"/>
      <c r="Y64" s="454"/>
      <c r="Z64" s="454"/>
      <c r="AA64" s="454">
        <v>7</v>
      </c>
      <c r="AB64" s="454"/>
      <c r="AC64" s="454"/>
      <c r="AD64" s="454"/>
      <c r="AE64" s="454"/>
      <c r="AF64" s="454"/>
      <c r="AG64" s="454">
        <v>8</v>
      </c>
      <c r="AH64" s="454"/>
      <c r="AI64" s="454"/>
      <c r="AJ64" s="454"/>
      <c r="AK64" s="454"/>
      <c r="AL64" s="454">
        <v>9</v>
      </c>
      <c r="AM64" s="455"/>
      <c r="AN64" s="378"/>
    </row>
    <row r="65" spans="1:40" ht="19.5" customHeight="1">
      <c r="A65" s="378"/>
      <c r="B65" s="394"/>
      <c r="C65" s="442" t="str">
        <f>IF(VLOOKUP($AK$1,選択肢!$A:$Z,C70,FALSE)=0,"-",VLOOKUP($AK$1,選択肢!$A:$Z,C70,FALSE))</f>
        <v>職業指導員</v>
      </c>
      <c r="D65" s="442"/>
      <c r="E65" s="442" t="str">
        <f>IF(VLOOKUP($AK$1,選択肢!$A:$Z,E70,FALSE)=0,"-",VLOOKUP($AK$1,選択肢!$A:$Z,E70,FALSE))</f>
        <v>生活支援員</v>
      </c>
      <c r="F65" s="442"/>
      <c r="G65" s="442"/>
      <c r="H65" s="442"/>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5"/>
      <c r="AN65" s="378"/>
    </row>
    <row r="66" spans="1:40" ht="19.5" customHeight="1">
      <c r="A66" s="378"/>
      <c r="B66" s="394"/>
      <c r="C66" s="445" t="s">
        <v>270</v>
      </c>
      <c r="D66" s="445" t="s">
        <v>272</v>
      </c>
      <c r="E66" s="445" t="s">
        <v>270</v>
      </c>
      <c r="F66" s="446" t="s">
        <v>272</v>
      </c>
      <c r="G66" s="446"/>
      <c r="H66" s="446"/>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5"/>
      <c r="AN66" s="378"/>
    </row>
    <row r="67" spans="1:40" ht="19.5" customHeight="1">
      <c r="A67" s="378"/>
      <c r="B67" s="450" t="s">
        <v>273</v>
      </c>
      <c r="C67" s="445">
        <f>COUNTIFS($B$11:$B$30,C$65,$C$11:$C$30,"A",$E$11:$E$30,"*")</f>
        <v>0</v>
      </c>
      <c r="D67" s="445">
        <f>COUNTIFS($B$11:$B$30,C$65,$C$11:$C$30,"B",$E$11:$E$30,"*")</f>
        <v>0</v>
      </c>
      <c r="E67" s="445">
        <f>COUNTIFS($B$11:$B$30,E$65,$C$11:$C$30,"A",$E$11:$E$30,"*")</f>
        <v>0</v>
      </c>
      <c r="F67" s="447">
        <f>COUNTIFS($B$11:$B$30,E$65,$C$11:$C$30,"B",$E$11:$E$30,"*")</f>
        <v>0</v>
      </c>
      <c r="G67" s="448"/>
      <c r="H67" s="449"/>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5"/>
      <c r="AN67" s="378"/>
    </row>
    <row r="68" spans="1:40" ht="19.5" customHeight="1">
      <c r="A68" s="378"/>
      <c r="B68" s="430" t="s">
        <v>274</v>
      </c>
      <c r="C68" s="445">
        <f>COUNTIFS($B$11:$B$30,C$65,$C$11:$C$30,"C",$E$11:$E$30,"*")</f>
        <v>0</v>
      </c>
      <c r="D68" s="445">
        <f>COUNTIFS($B$11:$B$30,C$65,$C$11:$C$30,"D",$E$11:$E$30,"*")</f>
        <v>0</v>
      </c>
      <c r="E68" s="445">
        <f>COUNTIFS($B$11:$B$30,E$65,$C$11:$C$30,"C",$E$11:$E$30,"*")</f>
        <v>0</v>
      </c>
      <c r="F68" s="447">
        <f>COUNTIFS($B$11:$B$30,E$65,$C$11:$C$30,"D",$E$11:$E$30,"*")</f>
        <v>0</v>
      </c>
      <c r="G68" s="448"/>
      <c r="H68" s="449"/>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5"/>
      <c r="AN68" s="378"/>
    </row>
    <row r="69" spans="1:40" ht="19.5" customHeight="1">
      <c r="A69" s="378"/>
      <c r="B69" s="430" t="s">
        <v>275</v>
      </c>
      <c r="C69" s="440">
        <f>IF($AK$3="４週",SUMIFS($AK$11:$AK$30,$B$11:$B$30,C65)/4/$AH$5,IF($AK$3="歴月",SUMIFS($AK$11:$AK$30,$B$11:$B$30,C65)/$AL$5,"記載する期間を選択してください"))</f>
        <v>0</v>
      </c>
      <c r="D69" s="443"/>
      <c r="E69" s="440">
        <f>IF($AK$3="４週",SUMIFS($AK$11:$AK$30,$B$11:$B$30,E65)/4/$AH$5,IF($AK$3="歴月",SUMIFS($AK$11:$AK$30,$B$11:$B$30,E65)/$AL$5,"記載する期間を選択してください"))</f>
        <v>0</v>
      </c>
      <c r="F69" s="441"/>
      <c r="G69" s="441"/>
      <c r="H69" s="443"/>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c r="AF69" s="454"/>
      <c r="AG69" s="454"/>
      <c r="AH69" s="454"/>
      <c r="AI69" s="454"/>
      <c r="AJ69" s="454"/>
      <c r="AK69" s="454"/>
      <c r="AL69" s="454"/>
      <c r="AM69" s="455"/>
      <c r="AN69" s="378"/>
    </row>
    <row r="70" spans="1:40" ht="3" customHeight="1">
      <c r="A70" s="378"/>
      <c r="B70" s="382"/>
      <c r="C70" s="454">
        <v>10</v>
      </c>
      <c r="D70" s="454"/>
      <c r="E70" s="454">
        <f>C70+1</f>
        <v>11</v>
      </c>
      <c r="F70" s="454"/>
      <c r="G70" s="454"/>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c r="AF70" s="454"/>
      <c r="AG70" s="454"/>
      <c r="AH70" s="454"/>
      <c r="AI70" s="454"/>
      <c r="AJ70" s="454"/>
      <c r="AK70" s="454"/>
      <c r="AL70" s="454"/>
      <c r="AM70" s="455"/>
      <c r="AN70" s="378"/>
    </row>
    <row r="71" spans="1:40" ht="15" customHeight="1">
      <c r="A71" s="427" t="s">
        <v>276</v>
      </c>
      <c r="B71" s="456"/>
      <c r="C71" s="457"/>
      <c r="D71" s="457"/>
      <c r="E71" s="457"/>
      <c r="F71" s="458"/>
      <c r="G71" s="457"/>
      <c r="H71" s="454"/>
      <c r="I71" s="454"/>
      <c r="J71" s="454"/>
      <c r="K71" s="454"/>
      <c r="L71" s="454"/>
      <c r="M71" s="454"/>
      <c r="N71" s="454"/>
      <c r="O71" s="454"/>
      <c r="P71" s="454"/>
      <c r="Q71" s="454"/>
      <c r="R71" s="454">
        <v>6</v>
      </c>
      <c r="S71" s="454"/>
      <c r="T71" s="454"/>
      <c r="U71" s="454"/>
      <c r="V71" s="454"/>
      <c r="W71" s="454"/>
      <c r="X71" s="454">
        <v>7</v>
      </c>
      <c r="Y71" s="454"/>
      <c r="Z71" s="454"/>
      <c r="AA71" s="454"/>
      <c r="AB71" s="454"/>
      <c r="AC71" s="454"/>
      <c r="AD71" s="454">
        <v>8</v>
      </c>
      <c r="AE71" s="454"/>
      <c r="AF71" s="454"/>
      <c r="AG71" s="459"/>
      <c r="AH71" s="459"/>
      <c r="AI71" s="459"/>
      <c r="AJ71" s="459">
        <v>9</v>
      </c>
      <c r="AK71" s="460"/>
      <c r="AL71" s="460"/>
      <c r="AM71" s="378"/>
    </row>
    <row r="72" spans="1:40" s="427" customFormat="1" ht="15" customHeight="1">
      <c r="A72" s="427" t="s">
        <v>277</v>
      </c>
      <c r="B72" s="437"/>
      <c r="C72" s="437"/>
      <c r="D72" s="437"/>
      <c r="E72" s="437"/>
      <c r="F72" s="437"/>
      <c r="G72" s="43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7"/>
      <c r="AE72" s="377"/>
      <c r="AF72" s="377"/>
      <c r="AG72" s="377"/>
      <c r="AH72" s="377"/>
      <c r="AI72" s="377"/>
      <c r="AJ72" s="377"/>
      <c r="AK72" s="377"/>
      <c r="AL72" s="377"/>
      <c r="AM72" s="377"/>
    </row>
    <row r="73" spans="1:40" s="427" customFormat="1" ht="15" customHeight="1">
      <c r="A73" s="427" t="s">
        <v>278</v>
      </c>
      <c r="B73" s="437"/>
      <c r="C73" s="437"/>
      <c r="D73" s="437"/>
      <c r="E73" s="437"/>
      <c r="F73" s="437"/>
      <c r="G73" s="43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row>
    <row r="74" spans="1:40" s="427" customFormat="1" ht="15" customHeight="1">
      <c r="A74" s="427" t="s">
        <v>279</v>
      </c>
      <c r="B74" s="437"/>
      <c r="C74" s="437"/>
      <c r="D74" s="437"/>
      <c r="E74" s="437"/>
      <c r="F74" s="437"/>
      <c r="G74" s="43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7"/>
      <c r="AK74" s="377"/>
      <c r="AL74" s="377"/>
      <c r="AM74" s="377"/>
    </row>
    <row r="75" spans="1:40" s="427" customFormat="1" ht="15" customHeight="1">
      <c r="A75" s="427" t="s">
        <v>280</v>
      </c>
      <c r="B75" s="437"/>
      <c r="C75" s="437"/>
      <c r="D75" s="437"/>
      <c r="E75" s="437"/>
      <c r="F75" s="437"/>
      <c r="G75" s="43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7"/>
    </row>
    <row r="76" spans="1:40" ht="15" customHeight="1">
      <c r="A76" s="427" t="s">
        <v>281</v>
      </c>
      <c r="B76" s="461"/>
      <c r="C76" s="427"/>
      <c r="D76" s="427"/>
      <c r="E76" s="427"/>
      <c r="F76" s="427"/>
      <c r="G76" s="427"/>
    </row>
    <row r="77" spans="1:40" ht="15" customHeight="1">
      <c r="A77" s="427" t="s">
        <v>282</v>
      </c>
      <c r="B77" s="461"/>
      <c r="C77" s="427"/>
      <c r="D77" s="427"/>
      <c r="E77" s="427"/>
      <c r="F77" s="427"/>
      <c r="G77" s="427"/>
    </row>
    <row r="78" spans="1:40" ht="15" customHeight="1">
      <c r="A78" s="427"/>
      <c r="B78" s="450" t="s">
        <v>283</v>
      </c>
      <c r="C78" s="398" t="s">
        <v>284</v>
      </c>
      <c r="D78" s="398"/>
      <c r="E78" s="398"/>
      <c r="F78" s="427"/>
      <c r="G78" s="427"/>
    </row>
    <row r="79" spans="1:40" ht="15" customHeight="1">
      <c r="A79" s="427"/>
      <c r="B79" s="462" t="s">
        <v>250</v>
      </c>
      <c r="C79" s="434" t="s">
        <v>285</v>
      </c>
      <c r="D79" s="434"/>
      <c r="E79" s="434"/>
      <c r="F79" s="427"/>
      <c r="G79" s="427"/>
    </row>
    <row r="80" spans="1:40" ht="15" customHeight="1">
      <c r="A80" s="427"/>
      <c r="B80" s="462" t="s">
        <v>252</v>
      </c>
      <c r="C80" s="434" t="s">
        <v>286</v>
      </c>
      <c r="D80" s="434"/>
      <c r="E80" s="434"/>
      <c r="F80" s="427"/>
      <c r="G80" s="427"/>
    </row>
    <row r="81" spans="1:7" ht="15" customHeight="1">
      <c r="A81" s="427"/>
      <c r="B81" s="462" t="s">
        <v>254</v>
      </c>
      <c r="C81" s="434" t="s">
        <v>287</v>
      </c>
      <c r="D81" s="434"/>
      <c r="E81" s="434"/>
      <c r="F81" s="427"/>
      <c r="G81" s="427"/>
    </row>
    <row r="82" spans="1:7" ht="15" customHeight="1">
      <c r="A82" s="427"/>
      <c r="B82" s="462" t="s">
        <v>256</v>
      </c>
      <c r="C82" s="434" t="s">
        <v>288</v>
      </c>
      <c r="D82" s="434"/>
      <c r="E82" s="434"/>
      <c r="F82" s="427"/>
      <c r="G82" s="427"/>
    </row>
    <row r="83" spans="1:7" ht="15" customHeight="1">
      <c r="A83" s="427"/>
      <c r="B83" s="427" t="s">
        <v>289</v>
      </c>
      <c r="C83" s="427"/>
      <c r="D83" s="427"/>
      <c r="E83" s="427"/>
      <c r="F83" s="427"/>
      <c r="G83" s="427"/>
    </row>
    <row r="84" spans="1:7" ht="15" customHeight="1">
      <c r="A84" s="427"/>
      <c r="B84" s="427" t="s">
        <v>290</v>
      </c>
      <c r="C84" s="427"/>
      <c r="D84" s="427"/>
      <c r="E84" s="427"/>
      <c r="F84" s="427"/>
      <c r="G84" s="427"/>
    </row>
    <row r="85" spans="1:7" ht="15" customHeight="1">
      <c r="A85" s="427"/>
      <c r="B85" s="427" t="s">
        <v>291</v>
      </c>
      <c r="C85" s="427"/>
      <c r="D85" s="427"/>
      <c r="E85" s="427"/>
      <c r="F85" s="427"/>
      <c r="G85" s="427"/>
    </row>
    <row r="86" spans="1:7" ht="15" customHeight="1">
      <c r="A86" s="427" t="s">
        <v>292</v>
      </c>
      <c r="B86" s="461"/>
      <c r="C86" s="427"/>
      <c r="D86" s="427"/>
      <c r="E86" s="427"/>
      <c r="F86" s="427"/>
      <c r="G86" s="427"/>
    </row>
    <row r="87" spans="1:7" ht="15" customHeight="1">
      <c r="A87" s="427" t="s">
        <v>328</v>
      </c>
      <c r="B87" s="461"/>
      <c r="C87" s="427"/>
      <c r="D87" s="427"/>
      <c r="E87" s="427"/>
      <c r="F87" s="427"/>
      <c r="G87" s="427"/>
    </row>
    <row r="88" spans="1:7" ht="15" customHeight="1">
      <c r="A88" s="427" t="s">
        <v>294</v>
      </c>
      <c r="B88" s="461"/>
      <c r="C88" s="427"/>
      <c r="D88" s="427"/>
      <c r="E88" s="427"/>
      <c r="F88" s="427"/>
      <c r="G88" s="427"/>
    </row>
    <row r="89" spans="1:7" ht="15" customHeight="1">
      <c r="A89" s="427" t="s">
        <v>295</v>
      </c>
      <c r="B89" s="461"/>
      <c r="C89" s="427"/>
      <c r="D89" s="427"/>
      <c r="E89" s="427"/>
      <c r="F89" s="427"/>
      <c r="G89" s="427"/>
    </row>
    <row r="90" spans="1:7" ht="15" customHeight="1">
      <c r="A90" s="427" t="s">
        <v>296</v>
      </c>
      <c r="B90" s="461"/>
      <c r="C90" s="427"/>
      <c r="D90" s="427"/>
      <c r="E90" s="427"/>
      <c r="F90" s="427"/>
      <c r="G90" s="427"/>
    </row>
    <row r="91" spans="1:7" ht="15" customHeight="1">
      <c r="A91" s="427" t="s">
        <v>297</v>
      </c>
      <c r="B91" s="461"/>
      <c r="C91" s="427"/>
      <c r="D91" s="427"/>
      <c r="E91" s="427"/>
      <c r="F91" s="427"/>
      <c r="G91" s="427"/>
    </row>
    <row r="92" spans="1:7" ht="15" customHeight="1">
      <c r="A92" s="427"/>
      <c r="B92" s="427" t="s">
        <v>298</v>
      </c>
      <c r="C92" s="427"/>
      <c r="D92" s="427"/>
      <c r="E92" s="427"/>
      <c r="F92" s="427"/>
      <c r="G92" s="427"/>
    </row>
    <row r="93" spans="1:7" ht="15" customHeight="1">
      <c r="A93" s="427"/>
      <c r="B93" s="427" t="s">
        <v>299</v>
      </c>
      <c r="C93" s="427"/>
      <c r="D93" s="427"/>
      <c r="E93" s="427"/>
      <c r="F93" s="427"/>
      <c r="G93" s="427"/>
    </row>
    <row r="94" spans="1:7" ht="15" customHeight="1">
      <c r="A94" s="427" t="s">
        <v>300</v>
      </c>
      <c r="B94" s="461"/>
      <c r="C94" s="427"/>
      <c r="D94" s="427"/>
      <c r="E94" s="427"/>
      <c r="F94" s="427"/>
      <c r="G94" s="427"/>
    </row>
    <row r="95" spans="1:7" ht="15" customHeight="1">
      <c r="A95" s="427" t="s">
        <v>301</v>
      </c>
      <c r="B95" s="461"/>
      <c r="C95" s="427"/>
      <c r="D95" s="427"/>
      <c r="E95" s="427"/>
      <c r="F95" s="427"/>
      <c r="G95" s="427"/>
    </row>
    <row r="96" spans="1:7" ht="15" customHeight="1">
      <c r="A96" s="427" t="s">
        <v>302</v>
      </c>
      <c r="B96" s="461"/>
      <c r="C96" s="427"/>
      <c r="D96" s="427"/>
      <c r="E96" s="427"/>
      <c r="F96" s="427"/>
      <c r="G96" s="427"/>
    </row>
    <row r="97" spans="1:7" ht="15" customHeight="1">
      <c r="A97" s="427" t="s">
        <v>303</v>
      </c>
      <c r="B97" s="461"/>
      <c r="C97" s="427"/>
      <c r="D97" s="427"/>
      <c r="E97" s="427"/>
      <c r="F97" s="427"/>
      <c r="G97" s="427"/>
    </row>
    <row r="98" spans="1:7" ht="15" customHeight="1">
      <c r="A98" s="427" t="s">
        <v>304</v>
      </c>
      <c r="B98" s="461"/>
      <c r="C98" s="427"/>
      <c r="D98" s="427"/>
      <c r="E98" s="427"/>
      <c r="F98" s="427"/>
      <c r="G98" s="427"/>
    </row>
    <row r="99" spans="1:7" ht="15" customHeight="1">
      <c r="A99" s="427" t="s">
        <v>305</v>
      </c>
      <c r="B99" s="461"/>
      <c r="C99" s="427"/>
      <c r="D99" s="427"/>
      <c r="E99" s="427"/>
      <c r="F99" s="427"/>
      <c r="G99" s="427"/>
    </row>
    <row r="100" spans="1:7" ht="15" customHeight="1">
      <c r="A100" s="427" t="s">
        <v>306</v>
      </c>
      <c r="B100" s="461"/>
      <c r="C100" s="427"/>
      <c r="D100" s="427"/>
      <c r="E100" s="427"/>
      <c r="F100" s="427"/>
      <c r="G100" s="427"/>
    </row>
    <row r="101" spans="1:7" ht="15" customHeight="1">
      <c r="A101" s="427" t="s">
        <v>307</v>
      </c>
      <c r="B101" s="461"/>
      <c r="C101" s="427"/>
      <c r="D101" s="427"/>
      <c r="E101" s="427"/>
      <c r="F101" s="427"/>
      <c r="G101" s="427"/>
    </row>
  </sheetData>
  <mergeCells count="263">
    <mergeCell ref="C80:E80"/>
    <mergeCell ref="C81:E81"/>
    <mergeCell ref="C82:E82"/>
    <mergeCell ref="F67:H67"/>
    <mergeCell ref="F68:H68"/>
    <mergeCell ref="C69:D69"/>
    <mergeCell ref="E69:H69"/>
    <mergeCell ref="C78:E78"/>
    <mergeCell ref="C79:E79"/>
    <mergeCell ref="AA63:AF63"/>
    <mergeCell ref="AG63:AK63"/>
    <mergeCell ref="AL63:AM63"/>
    <mergeCell ref="C65:D65"/>
    <mergeCell ref="E65:H65"/>
    <mergeCell ref="F66:H66"/>
    <mergeCell ref="X62:Z62"/>
    <mergeCell ref="AA62:AC62"/>
    <mergeCell ref="AD62:AF62"/>
    <mergeCell ref="AG62:AI62"/>
    <mergeCell ref="AJ62:AK62"/>
    <mergeCell ref="C63:D63"/>
    <mergeCell ref="E63:H63"/>
    <mergeCell ref="I63:N63"/>
    <mergeCell ref="O63:T63"/>
    <mergeCell ref="U63:Z63"/>
    <mergeCell ref="AA61:AC61"/>
    <mergeCell ref="AD61:AF61"/>
    <mergeCell ref="AG61:AI61"/>
    <mergeCell ref="AJ61:AK61"/>
    <mergeCell ref="F62:H62"/>
    <mergeCell ref="I62:K62"/>
    <mergeCell ref="L62:N62"/>
    <mergeCell ref="O62:Q62"/>
    <mergeCell ref="R62:T62"/>
    <mergeCell ref="U62:W62"/>
    <mergeCell ref="AD60:AF60"/>
    <mergeCell ref="AG60:AI60"/>
    <mergeCell ref="AJ60:AK60"/>
    <mergeCell ref="F61:H61"/>
    <mergeCell ref="I61:K61"/>
    <mergeCell ref="L61:N61"/>
    <mergeCell ref="O61:Q61"/>
    <mergeCell ref="R61:T61"/>
    <mergeCell ref="U61:W61"/>
    <mergeCell ref="X61:Z61"/>
    <mergeCell ref="AG59:AK59"/>
    <mergeCell ref="AL59:AM59"/>
    <mergeCell ref="F60:H60"/>
    <mergeCell ref="I60:K60"/>
    <mergeCell ref="L60:N60"/>
    <mergeCell ref="O60:Q60"/>
    <mergeCell ref="R60:T60"/>
    <mergeCell ref="U60:W60"/>
    <mergeCell ref="X60:Z60"/>
    <mergeCell ref="AA60:AC60"/>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D51:AF51"/>
    <mergeCell ref="AG51:AI51"/>
    <mergeCell ref="AJ51:AK51"/>
    <mergeCell ref="A55:B55"/>
    <mergeCell ref="C55:D55"/>
    <mergeCell ref="E55:H55"/>
    <mergeCell ref="I55:N55"/>
    <mergeCell ref="O55:T55"/>
    <mergeCell ref="U55:Z55"/>
    <mergeCell ref="AA55:AF55"/>
    <mergeCell ref="AJ50:AK50"/>
    <mergeCell ref="A51:C51"/>
    <mergeCell ref="F51:H51"/>
    <mergeCell ref="I51:K51"/>
    <mergeCell ref="L51:N51"/>
    <mergeCell ref="O51:Q51"/>
    <mergeCell ref="R51:T51"/>
    <mergeCell ref="U51:W51"/>
    <mergeCell ref="X51:Z51"/>
    <mergeCell ref="AA51:AC51"/>
    <mergeCell ref="R50:T50"/>
    <mergeCell ref="U50:W50"/>
    <mergeCell ref="X50:Z50"/>
    <mergeCell ref="AA50:AC50"/>
    <mergeCell ref="AD50:AF50"/>
    <mergeCell ref="AG50:AI50"/>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U48:W48"/>
    <mergeCell ref="X48:Z48"/>
    <mergeCell ref="AA48:AC48"/>
    <mergeCell ref="AD48:AF48"/>
    <mergeCell ref="AG48:AI48"/>
    <mergeCell ref="AJ48:AK48"/>
    <mergeCell ref="A48:C48"/>
    <mergeCell ref="F48:H48"/>
    <mergeCell ref="I48:K48"/>
    <mergeCell ref="L48:N48"/>
    <mergeCell ref="O48:Q48"/>
    <mergeCell ref="R48:T48"/>
    <mergeCell ref="U47:W47"/>
    <mergeCell ref="X47:Z47"/>
    <mergeCell ref="AA47:AC47"/>
    <mergeCell ref="AD47:AF47"/>
    <mergeCell ref="AG47:AI47"/>
    <mergeCell ref="AJ47:AK47"/>
    <mergeCell ref="A47:C47"/>
    <mergeCell ref="F47:H47"/>
    <mergeCell ref="I47:K47"/>
    <mergeCell ref="L47:N47"/>
    <mergeCell ref="O47:Q47"/>
    <mergeCell ref="R47:T47"/>
    <mergeCell ref="U46:W46"/>
    <mergeCell ref="X46:Z46"/>
    <mergeCell ref="AA46:AC46"/>
    <mergeCell ref="AD46:AF46"/>
    <mergeCell ref="AG46:AI46"/>
    <mergeCell ref="AJ46:AK46"/>
    <mergeCell ref="A46:C46"/>
    <mergeCell ref="F46:H46"/>
    <mergeCell ref="I46:K46"/>
    <mergeCell ref="L46:N46"/>
    <mergeCell ref="O46:Q46"/>
    <mergeCell ref="R46:T46"/>
    <mergeCell ref="U45:W45"/>
    <mergeCell ref="X45:Z45"/>
    <mergeCell ref="AA45:AC45"/>
    <mergeCell ref="AD45:AF45"/>
    <mergeCell ref="AG45:AI45"/>
    <mergeCell ref="AJ45:AK45"/>
    <mergeCell ref="AA44:AC44"/>
    <mergeCell ref="AD44:AF44"/>
    <mergeCell ref="AG44:AI44"/>
    <mergeCell ref="AJ44:AK44"/>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B39:C39"/>
    <mergeCell ref="D39:E39"/>
    <mergeCell ref="F39:K39"/>
    <mergeCell ref="L39:Q39"/>
    <mergeCell ref="R39:W39"/>
    <mergeCell ref="X39:AC39"/>
    <mergeCell ref="B38:C38"/>
    <mergeCell ref="D38:E38"/>
    <mergeCell ref="F38:K38"/>
    <mergeCell ref="L38:Q38"/>
    <mergeCell ref="R38:W38"/>
    <mergeCell ref="X38:AC38"/>
    <mergeCell ref="B37:C37"/>
    <mergeCell ref="D37:E37"/>
    <mergeCell ref="F37:K37"/>
    <mergeCell ref="L37:Q37"/>
    <mergeCell ref="R37:W37"/>
    <mergeCell ref="X37:AC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9">
    <dataValidation allowBlank="1" showInputMessage="1" sqref="B11:B12" xr:uid="{2B197CA1-D411-493C-B0C4-84EDD41CCF6B}"/>
    <dataValidation type="list" allowBlank="1" showInputMessage="1" sqref="B13:B30" xr:uid="{ED24964D-7EB2-4EDE-B8C6-31DD5AAE9B75}">
      <formula1>INDIRECT($AK$1)</formula1>
    </dataValidation>
    <dataValidation type="list" operator="greaterThanOrEqual" allowBlank="1" showInputMessage="1" showErrorMessage="1" sqref="F38:AC38 F40:W40" xr:uid="{04D21A4D-9BD8-44F2-9DA0-65BDD567F196}">
      <formula1>"○"</formula1>
    </dataValidation>
    <dataValidation type="list" allowBlank="1" showInputMessage="1" showErrorMessage="1" sqref="B40:E40 D38:E38" xr:uid="{3C6D46A6-2F5D-49DA-ACC7-6FAB7791117C}">
      <formula1>"○"</formula1>
    </dataValidation>
    <dataValidation type="list" allowBlank="1" showInputMessage="1" showErrorMessage="1" sqref="C11:C30" xr:uid="{1C7E8E34-DD8E-4A92-815C-52E93355A4DC}">
      <formula1>"A,B,C,D"</formula1>
    </dataValidation>
    <dataValidation operator="greaterThanOrEqual" allowBlank="1" showInputMessage="1" showErrorMessage="1" sqref="I52:I54 AL43:AM50 I57 L52:L54 L57 AJ43:AJ51" xr:uid="{C852706A-4CCA-4F73-BD00-323099CC5877}"/>
    <dataValidation type="whole" operator="greaterThanOrEqual" allowBlank="1" showInputMessage="1" showErrorMessage="1" sqref="U43:U51 D43:F51 AA43:AA51 X43:X51 O43:O51 R43:R51 L43:L51 AG43:AG51 I43:I51 AD43:AD51" xr:uid="{EAC37B12-CF51-4522-8D7D-C0D5761DCE8D}">
      <formula1>0</formula1>
    </dataValidation>
    <dataValidation type="list" allowBlank="1" showInputMessage="1" showErrorMessage="1" sqref="AK4:AN4" xr:uid="{2CF8998C-BB88-4E95-A541-D0574D079695}">
      <formula1>"予定,実績"</formula1>
    </dataValidation>
    <dataValidation type="list" allowBlank="1" showInputMessage="1" showErrorMessage="1" sqref="AK3:AN3" xr:uid="{710AC7A7-67F4-44C4-8F5D-CB9076A97B23}">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5" max="39" man="1"/>
    <brk id="70" max="3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041E0-A18F-4569-BC15-126BA0163C63}">
  <sheetPr>
    <pageSetUpPr fitToPage="1"/>
  </sheetPr>
  <dimension ref="A1:AO64"/>
  <sheetViews>
    <sheetView showGridLines="0" view="pageBreakPreview" zoomScaleNormal="100" zoomScaleSheetLayoutView="100" workbookViewId="0">
      <selection activeCell="AO1" sqref="AO1"/>
    </sheetView>
  </sheetViews>
  <sheetFormatPr defaultColWidth="9" defaultRowHeight="21" customHeight="1"/>
  <cols>
    <col min="1" max="1" width="2.81640625" style="382" customWidth="1"/>
    <col min="2" max="2" width="16.36328125" style="375" customWidth="1"/>
    <col min="3" max="5" width="7.1796875" style="382" customWidth="1"/>
    <col min="6" max="36" width="2.81640625" style="382" customWidth="1"/>
    <col min="37" max="37" width="7.1796875" style="382" customWidth="1"/>
    <col min="38" max="39" width="8.26953125" style="382" customWidth="1"/>
    <col min="40" max="40" width="6.08984375" style="382" customWidth="1"/>
    <col min="41" max="16384" width="9" style="382"/>
  </cols>
  <sheetData>
    <row r="1" spans="1:41" ht="18" customHeight="1">
      <c r="A1" s="374" t="s">
        <v>219</v>
      </c>
      <c r="C1" s="376"/>
      <c r="D1" s="376"/>
      <c r="E1" s="376"/>
      <c r="F1" s="376"/>
      <c r="G1" s="376"/>
      <c r="H1" s="376"/>
      <c r="I1" s="376"/>
      <c r="J1" s="376"/>
      <c r="K1" s="376"/>
      <c r="L1" s="376"/>
      <c r="M1" s="376"/>
      <c r="N1" s="376"/>
      <c r="O1" s="376"/>
      <c r="P1" s="376"/>
      <c r="Q1" s="376"/>
      <c r="R1" s="376"/>
      <c r="S1" s="376"/>
      <c r="T1" s="376"/>
      <c r="U1" s="376"/>
      <c r="V1" s="376"/>
      <c r="W1" s="376"/>
      <c r="X1" s="377"/>
      <c r="Y1" s="377"/>
      <c r="Z1" s="378"/>
      <c r="AA1" s="378"/>
      <c r="AB1" s="378"/>
      <c r="AC1" s="378"/>
      <c r="AD1" s="379"/>
      <c r="AE1" s="379"/>
      <c r="AF1" s="379"/>
      <c r="AG1" s="379"/>
      <c r="AH1" s="379"/>
      <c r="AI1" s="380" t="s">
        <v>220</v>
      </c>
      <c r="AJ1" s="380"/>
      <c r="AK1" s="381"/>
      <c r="AL1" s="381"/>
      <c r="AM1" s="381"/>
      <c r="AN1" s="381"/>
    </row>
    <row r="2" spans="1:41" ht="18" customHeight="1">
      <c r="A2" s="378"/>
      <c r="B2" s="383"/>
      <c r="C2" s="383"/>
      <c r="D2" s="383"/>
      <c r="E2" s="383"/>
      <c r="F2" s="383"/>
      <c r="G2" s="383"/>
      <c r="H2" s="383"/>
      <c r="I2" s="383"/>
      <c r="J2" s="383"/>
      <c r="K2" s="383"/>
      <c r="L2" s="383"/>
      <c r="M2" s="384">
        <v>2024</v>
      </c>
      <c r="N2" s="384"/>
      <c r="O2" s="384"/>
      <c r="P2" s="384"/>
      <c r="Q2" s="385" t="s">
        <v>222</v>
      </c>
      <c r="R2" s="385"/>
      <c r="S2" s="384">
        <v>5</v>
      </c>
      <c r="T2" s="384"/>
      <c r="U2" s="385" t="s">
        <v>223</v>
      </c>
      <c r="V2" s="385"/>
      <c r="W2" s="383"/>
      <c r="X2" s="383"/>
      <c r="Y2" s="383"/>
      <c r="Z2" s="378"/>
      <c r="AA2" s="378"/>
      <c r="AC2" s="380"/>
      <c r="AD2" s="383"/>
      <c r="AE2" s="383"/>
      <c r="AF2" s="383"/>
      <c r="AG2" s="383"/>
      <c r="AH2" s="383"/>
      <c r="AI2" s="380" t="s">
        <v>224</v>
      </c>
      <c r="AJ2" s="380"/>
      <c r="AK2" s="386"/>
      <c r="AL2" s="386"/>
      <c r="AM2" s="386"/>
      <c r="AN2" s="386"/>
    </row>
    <row r="3" spans="1:41" ht="18" customHeight="1">
      <c r="A3" s="387"/>
      <c r="B3" s="387"/>
      <c r="C3" s="387"/>
      <c r="D3" s="387"/>
      <c r="E3" s="387"/>
      <c r="F3" s="387"/>
      <c r="G3" s="387"/>
      <c r="H3" s="387"/>
      <c r="I3" s="387"/>
      <c r="J3" s="387"/>
      <c r="K3" s="387"/>
      <c r="L3" s="387"/>
      <c r="M3" s="387"/>
      <c r="N3" s="387"/>
      <c r="O3" s="387"/>
      <c r="P3" s="387"/>
      <c r="Q3" s="387"/>
      <c r="R3" s="387"/>
      <c r="S3" s="387"/>
      <c r="T3" s="387"/>
      <c r="U3" s="387"/>
      <c r="V3" s="387"/>
      <c r="W3" s="387"/>
      <c r="Y3" s="388"/>
      <c r="Z3" s="388"/>
      <c r="AA3" s="388"/>
      <c r="AB3" s="378"/>
      <c r="AC3" s="388"/>
      <c r="AD3" s="388"/>
      <c r="AE3" s="388"/>
      <c r="AF3" s="388"/>
      <c r="AG3" s="388"/>
      <c r="AH3" s="388"/>
      <c r="AI3" s="389" t="s">
        <v>225</v>
      </c>
      <c r="AJ3" s="380"/>
      <c r="AK3" s="390"/>
      <c r="AL3" s="390"/>
      <c r="AM3" s="390"/>
      <c r="AN3" s="390"/>
      <c r="AO3" s="391" t="s">
        <v>227</v>
      </c>
    </row>
    <row r="4" spans="1:41" ht="18" customHeight="1">
      <c r="A4" s="387"/>
      <c r="B4" s="387"/>
      <c r="C4" s="387"/>
      <c r="D4" s="387"/>
      <c r="E4" s="387"/>
      <c r="F4" s="387"/>
      <c r="G4" s="387"/>
      <c r="H4" s="387"/>
      <c r="I4" s="387"/>
      <c r="J4" s="387"/>
      <c r="K4" s="387"/>
      <c r="L4" s="387"/>
      <c r="M4" s="387"/>
      <c r="N4" s="387"/>
      <c r="O4" s="387"/>
      <c r="P4" s="387"/>
      <c r="Q4" s="387"/>
      <c r="R4" s="387"/>
      <c r="S4" s="387"/>
      <c r="T4" s="387"/>
      <c r="U4" s="387"/>
      <c r="V4" s="387"/>
      <c r="W4" s="387"/>
      <c r="Y4" s="388"/>
      <c r="Z4" s="388"/>
      <c r="AA4" s="388"/>
      <c r="AB4" s="378"/>
      <c r="AC4" s="388"/>
      <c r="AD4" s="388"/>
      <c r="AE4" s="388"/>
      <c r="AF4" s="388"/>
      <c r="AG4" s="388"/>
      <c r="AH4" s="388"/>
      <c r="AI4" s="389" t="s">
        <v>228</v>
      </c>
      <c r="AJ4" s="380"/>
      <c r="AK4" s="390"/>
      <c r="AL4" s="390"/>
      <c r="AM4" s="390"/>
      <c r="AN4" s="390"/>
      <c r="AO4" s="391" t="s">
        <v>230</v>
      </c>
    </row>
    <row r="5" spans="1:41" ht="18" customHeight="1">
      <c r="A5" s="387"/>
      <c r="B5" s="387"/>
      <c r="C5" s="387"/>
      <c r="D5" s="387"/>
      <c r="E5" s="387"/>
      <c r="F5" s="387"/>
      <c r="G5" s="387"/>
      <c r="H5" s="387"/>
      <c r="I5" s="387"/>
      <c r="J5" s="387"/>
      <c r="K5" s="387"/>
      <c r="L5" s="387"/>
      <c r="M5" s="387"/>
      <c r="N5" s="387"/>
      <c r="O5" s="387"/>
      <c r="P5" s="387"/>
      <c r="Q5" s="387"/>
      <c r="R5" s="387"/>
      <c r="S5" s="387"/>
      <c r="U5" s="387"/>
      <c r="V5" s="387"/>
      <c r="W5" s="387"/>
      <c r="Y5" s="388"/>
      <c r="Z5" s="388"/>
      <c r="AA5" s="388"/>
      <c r="AB5" s="378"/>
      <c r="AC5" s="388"/>
      <c r="AD5" s="388"/>
      <c r="AE5" s="388"/>
      <c r="AF5" s="388"/>
      <c r="AG5" s="389" t="s">
        <v>231</v>
      </c>
      <c r="AH5" s="514"/>
      <c r="AI5" s="514"/>
      <c r="AJ5" s="514"/>
      <c r="AK5" s="388" t="s">
        <v>232</v>
      </c>
      <c r="AL5" s="515"/>
      <c r="AM5" s="388" t="s">
        <v>233</v>
      </c>
      <c r="AN5" s="378"/>
    </row>
    <row r="6" spans="1:41" ht="10" customHeight="1">
      <c r="A6" s="378"/>
      <c r="B6" s="394"/>
      <c r="C6" s="394"/>
      <c r="D6" s="394"/>
      <c r="E6" s="394"/>
      <c r="F6" s="394"/>
      <c r="G6" s="394"/>
      <c r="H6" s="394"/>
      <c r="I6" s="394"/>
      <c r="J6" s="394"/>
      <c r="K6" s="394"/>
      <c r="L6" s="394"/>
      <c r="M6" s="394"/>
      <c r="N6" s="394"/>
      <c r="O6" s="394"/>
      <c r="P6" s="394"/>
      <c r="Q6" s="394"/>
      <c r="R6" s="394"/>
      <c r="S6" s="394"/>
      <c r="T6" s="394"/>
      <c r="U6" s="394"/>
      <c r="V6" s="394"/>
      <c r="W6" s="394"/>
      <c r="X6" s="383"/>
      <c r="Y6" s="383"/>
      <c r="Z6" s="383"/>
      <c r="AA6" s="383"/>
      <c r="AB6" s="383"/>
      <c r="AC6" s="383"/>
      <c r="AD6" s="383"/>
      <c r="AE6" s="383"/>
      <c r="AF6" s="383"/>
      <c r="AG6" s="383"/>
      <c r="AH6" s="383"/>
      <c r="AI6" s="383"/>
      <c r="AJ6" s="383"/>
      <c r="AK6" s="383"/>
      <c r="AL6" s="383"/>
      <c r="AM6" s="378"/>
      <c r="AN6" s="378"/>
    </row>
    <row r="7" spans="1:41" ht="15" customHeight="1">
      <c r="A7" s="395" t="s">
        <v>234</v>
      </c>
      <c r="B7" s="398" t="s">
        <v>235</v>
      </c>
      <c r="C7" s="397" t="s">
        <v>236</v>
      </c>
      <c r="D7" s="398" t="s">
        <v>237</v>
      </c>
      <c r="E7" s="399" t="s">
        <v>238</v>
      </c>
      <c r="F7" s="400" t="s">
        <v>239</v>
      </c>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1" t="s">
        <v>240</v>
      </c>
      <c r="AL7" s="402" t="s">
        <v>241</v>
      </c>
      <c r="AM7" s="403" t="s">
        <v>242</v>
      </c>
      <c r="AN7" s="403"/>
    </row>
    <row r="8" spans="1:41" ht="15" customHeight="1">
      <c r="A8" s="395"/>
      <c r="B8" s="398"/>
      <c r="C8" s="405"/>
      <c r="D8" s="398"/>
      <c r="E8" s="399"/>
      <c r="F8" s="398" t="s">
        <v>243</v>
      </c>
      <c r="G8" s="398"/>
      <c r="H8" s="398"/>
      <c r="I8" s="398"/>
      <c r="J8" s="398"/>
      <c r="K8" s="398"/>
      <c r="L8" s="398"/>
      <c r="M8" s="398" t="s">
        <v>244</v>
      </c>
      <c r="N8" s="398"/>
      <c r="O8" s="398"/>
      <c r="P8" s="398"/>
      <c r="Q8" s="398"/>
      <c r="R8" s="398"/>
      <c r="S8" s="398"/>
      <c r="T8" s="398" t="s">
        <v>245</v>
      </c>
      <c r="U8" s="398"/>
      <c r="V8" s="398"/>
      <c r="W8" s="398"/>
      <c r="X8" s="398"/>
      <c r="Y8" s="398"/>
      <c r="Z8" s="398"/>
      <c r="AA8" s="398" t="s">
        <v>246</v>
      </c>
      <c r="AB8" s="398"/>
      <c r="AC8" s="398"/>
      <c r="AD8" s="398"/>
      <c r="AE8" s="398"/>
      <c r="AF8" s="398"/>
      <c r="AG8" s="398"/>
      <c r="AH8" s="398" t="s">
        <v>247</v>
      </c>
      <c r="AI8" s="398"/>
      <c r="AJ8" s="398"/>
      <c r="AK8" s="401"/>
      <c r="AL8" s="402"/>
      <c r="AM8" s="403"/>
      <c r="AN8" s="403"/>
    </row>
    <row r="9" spans="1:41" ht="15" customHeight="1">
      <c r="A9" s="395"/>
      <c r="B9" s="398"/>
      <c r="C9" s="405"/>
      <c r="D9" s="398"/>
      <c r="E9" s="399"/>
      <c r="F9" s="407">
        <f>DATE($M$2,$S$2,1)</f>
        <v>45413</v>
      </c>
      <c r="G9" s="407">
        <f>DATE($M$2,$S$2,2)</f>
        <v>45414</v>
      </c>
      <c r="H9" s="407">
        <f>DATE($M$2,$S$2,3)</f>
        <v>45415</v>
      </c>
      <c r="I9" s="407">
        <f>DATE($M$2,$S$2,4)</f>
        <v>45416</v>
      </c>
      <c r="J9" s="407">
        <f>DATE($M$2,$S$2,5)</f>
        <v>45417</v>
      </c>
      <c r="K9" s="407">
        <f>DATE($M$2,$S$2,6)</f>
        <v>45418</v>
      </c>
      <c r="L9" s="407">
        <f>DATE($M$2,$S$2,7)</f>
        <v>45419</v>
      </c>
      <c r="M9" s="407">
        <f>DATE($M$2,$S$2,8)</f>
        <v>45420</v>
      </c>
      <c r="N9" s="407">
        <f>DATE($M$2,$S$2,9)</f>
        <v>45421</v>
      </c>
      <c r="O9" s="407">
        <f>DATE($M$2,$S$2,10)</f>
        <v>45422</v>
      </c>
      <c r="P9" s="407">
        <f>DATE($M$2,$S$2,11)</f>
        <v>45423</v>
      </c>
      <c r="Q9" s="407">
        <f>DATE($M$2,$S$2,12)</f>
        <v>45424</v>
      </c>
      <c r="R9" s="407">
        <f>DATE($M$2,$S$2,13)</f>
        <v>45425</v>
      </c>
      <c r="S9" s="407">
        <f>DATE($M$2,$S$2,14)</f>
        <v>45426</v>
      </c>
      <c r="T9" s="407">
        <f>DATE($M$2,$S$2,15)</f>
        <v>45427</v>
      </c>
      <c r="U9" s="407">
        <f>DATE($M$2,$S$2,16)</f>
        <v>45428</v>
      </c>
      <c r="V9" s="407">
        <f>DATE($M$2,$S$2,17)</f>
        <v>45429</v>
      </c>
      <c r="W9" s="407">
        <f>DATE($M$2,$S$2,18)</f>
        <v>45430</v>
      </c>
      <c r="X9" s="407">
        <f>DATE($M$2,$S$2,19)</f>
        <v>45431</v>
      </c>
      <c r="Y9" s="407">
        <f>DATE($M$2,$S$2,20)</f>
        <v>45432</v>
      </c>
      <c r="Z9" s="407">
        <f>DATE($M$2,$S$2,21)</f>
        <v>45433</v>
      </c>
      <c r="AA9" s="407">
        <f>DATE($M$2,$S$2,22)</f>
        <v>45434</v>
      </c>
      <c r="AB9" s="407">
        <f>DATE($M$2,$S$2,23)</f>
        <v>45435</v>
      </c>
      <c r="AC9" s="407">
        <f>DATE($M$2,$S$2,24)</f>
        <v>45436</v>
      </c>
      <c r="AD9" s="407">
        <f>DATE($M$2,$S$2,25)</f>
        <v>45437</v>
      </c>
      <c r="AE9" s="407">
        <f>DATE($M$2,$S$2,26)</f>
        <v>45438</v>
      </c>
      <c r="AF9" s="407">
        <f>DATE($M$2,$S$2,27)</f>
        <v>45439</v>
      </c>
      <c r="AG9" s="407">
        <f>DATE($M$2,$S$2,28)</f>
        <v>45440</v>
      </c>
      <c r="AH9" s="407">
        <f>IF(DAY(EOMONTH(F9,0))&lt;29,"",DATE($M$2,$S$2,29))</f>
        <v>45441</v>
      </c>
      <c r="AI9" s="407">
        <f>IF(DAY(EOMONTH(F9,0))&lt;30,"",DATE($M$2,$S$2,30))</f>
        <v>45442</v>
      </c>
      <c r="AJ9" s="407">
        <f>IF(DAY(EOMONTH(F9,0))&lt;31,"",DATE($M$2,$S$2,31))</f>
        <v>45443</v>
      </c>
      <c r="AK9" s="401"/>
      <c r="AL9" s="402"/>
      <c r="AM9" s="403"/>
      <c r="AN9" s="403"/>
    </row>
    <row r="10" spans="1:41" ht="15" customHeight="1">
      <c r="A10" s="395"/>
      <c r="B10" s="398"/>
      <c r="C10" s="409"/>
      <c r="D10" s="398"/>
      <c r="E10" s="399"/>
      <c r="F10" s="410">
        <f>DATE($M$2,$S$2,1)</f>
        <v>45413</v>
      </c>
      <c r="G10" s="410">
        <f>DATE($M$2,$S$2,2)</f>
        <v>45414</v>
      </c>
      <c r="H10" s="410">
        <f>DATE($M$2,$S$2,3)</f>
        <v>45415</v>
      </c>
      <c r="I10" s="410">
        <f>DATE($M$2,$S$2,4)</f>
        <v>45416</v>
      </c>
      <c r="J10" s="410">
        <f>DATE($M$2,$S$2,5)</f>
        <v>45417</v>
      </c>
      <c r="K10" s="410">
        <f>DATE($M$2,$S$2,6)</f>
        <v>45418</v>
      </c>
      <c r="L10" s="410">
        <f>DATE($M$2,$S$2,7)</f>
        <v>45419</v>
      </c>
      <c r="M10" s="410">
        <f>DATE($M$2,$S$2,8)</f>
        <v>45420</v>
      </c>
      <c r="N10" s="410">
        <f>DATE($M$2,$S$2,9)</f>
        <v>45421</v>
      </c>
      <c r="O10" s="410">
        <f>DATE($M$2,$S$2,10)</f>
        <v>45422</v>
      </c>
      <c r="P10" s="410">
        <f>DATE($M$2,$S$2,11)</f>
        <v>45423</v>
      </c>
      <c r="Q10" s="410">
        <f>DATE($M$2,$S$2,12)</f>
        <v>45424</v>
      </c>
      <c r="R10" s="410">
        <f>DATE($M$2,$S$2,13)</f>
        <v>45425</v>
      </c>
      <c r="S10" s="410">
        <f>DATE($M$2,$S$2,14)</f>
        <v>45426</v>
      </c>
      <c r="T10" s="410">
        <f>DATE($M$2,$S$2,15)</f>
        <v>45427</v>
      </c>
      <c r="U10" s="410">
        <f>DATE($M$2,$S$2,16)</f>
        <v>45428</v>
      </c>
      <c r="V10" s="410">
        <f>DATE($M$2,$S$2,17)</f>
        <v>45429</v>
      </c>
      <c r="W10" s="410">
        <f>DATE($M$2,$S$2,18)</f>
        <v>45430</v>
      </c>
      <c r="X10" s="410">
        <f>DATE($M$2,$S$2,19)</f>
        <v>45431</v>
      </c>
      <c r="Y10" s="410">
        <f>DATE($M$2,$S$2,20)</f>
        <v>45432</v>
      </c>
      <c r="Z10" s="410">
        <f>DATE($M$2,$S$2,21)</f>
        <v>45433</v>
      </c>
      <c r="AA10" s="410">
        <f>DATE($M$2,$S$2,22)</f>
        <v>45434</v>
      </c>
      <c r="AB10" s="410">
        <f>DATE($M$2,$S$2,23)</f>
        <v>45435</v>
      </c>
      <c r="AC10" s="410">
        <f>DATE($M$2,$S$2,24)</f>
        <v>45436</v>
      </c>
      <c r="AD10" s="410">
        <f>DATE($M$2,$S$2,25)</f>
        <v>45437</v>
      </c>
      <c r="AE10" s="410">
        <f>DATE($M$2,$S$2,26)</f>
        <v>45438</v>
      </c>
      <c r="AF10" s="410">
        <f>DATE($M$2,$S$2,27)</f>
        <v>45439</v>
      </c>
      <c r="AG10" s="410">
        <f>DATE($M$2,$S$2,28)</f>
        <v>45440</v>
      </c>
      <c r="AH10" s="410">
        <f>IF(DAY(EOMONTH(F10,0))&lt;29,"",DATE($M$2,$S$2,29))</f>
        <v>45441</v>
      </c>
      <c r="AI10" s="410">
        <f>IF(DAY(EOMONTH(F10,0))&lt;30,"",DATE($M$2,$S$2,30))</f>
        <v>45442</v>
      </c>
      <c r="AJ10" s="410">
        <f>IF(DAY(EOMONTH(F10,0))&lt;31,"",DATE($M$2,$S$2,31))</f>
        <v>45443</v>
      </c>
      <c r="AK10" s="401"/>
      <c r="AL10" s="402"/>
      <c r="AM10" s="403"/>
      <c r="AN10" s="403"/>
    </row>
    <row r="11" spans="1:41" ht="18" customHeight="1">
      <c r="A11" s="411">
        <v>1</v>
      </c>
      <c r="B11" s="516"/>
      <c r="C11" s="413"/>
      <c r="D11" s="517"/>
      <c r="E11" s="518"/>
      <c r="F11" s="416"/>
      <c r="G11" s="416"/>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7"/>
      <c r="AI11" s="417"/>
      <c r="AJ11" s="417"/>
      <c r="AK11" s="418">
        <f>+SUM(F11:AJ11)</f>
        <v>0</v>
      </c>
      <c r="AL11" s="419">
        <f>IF($AK$3="４週",AK11/4,AK11/(DAY(EOMONTH($F$9,0))/7))</f>
        <v>0</v>
      </c>
      <c r="AM11" s="420"/>
      <c r="AN11" s="420"/>
    </row>
    <row r="12" spans="1:41" ht="18" customHeight="1">
      <c r="A12" s="411">
        <v>2</v>
      </c>
      <c r="B12" s="516"/>
      <c r="C12" s="413"/>
      <c r="D12" s="517"/>
      <c r="E12" s="518"/>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7"/>
      <c r="AI12" s="417"/>
      <c r="AJ12" s="417"/>
      <c r="AK12" s="418">
        <f t="shared" ref="AK12:AK31" si="0">+SUM(F12:AJ12)</f>
        <v>0</v>
      </c>
      <c r="AL12" s="419">
        <f t="shared" ref="AL12:AL30" si="1">IF($AK$3="４週",AK12/4,AK12/(DAY(EOMONTH($F$9,0))/7))</f>
        <v>0</v>
      </c>
      <c r="AM12" s="420"/>
      <c r="AN12" s="420"/>
    </row>
    <row r="13" spans="1:41" ht="18" customHeight="1">
      <c r="A13" s="411">
        <v>3</v>
      </c>
      <c r="B13" s="516"/>
      <c r="C13" s="413"/>
      <c r="D13" s="517"/>
      <c r="E13" s="518"/>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7"/>
      <c r="AI13" s="417"/>
      <c r="AJ13" s="417"/>
      <c r="AK13" s="418">
        <f t="shared" si="0"/>
        <v>0</v>
      </c>
      <c r="AL13" s="419">
        <f t="shared" si="1"/>
        <v>0</v>
      </c>
      <c r="AM13" s="420"/>
      <c r="AN13" s="420"/>
    </row>
    <row r="14" spans="1:41" ht="18" customHeight="1">
      <c r="A14" s="411">
        <v>4</v>
      </c>
      <c r="B14" s="516"/>
      <c r="C14" s="413"/>
      <c r="D14" s="517"/>
      <c r="E14" s="518"/>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c r="AI14" s="417"/>
      <c r="AJ14" s="417"/>
      <c r="AK14" s="418">
        <f t="shared" si="0"/>
        <v>0</v>
      </c>
      <c r="AL14" s="419">
        <f t="shared" si="1"/>
        <v>0</v>
      </c>
      <c r="AM14" s="420"/>
      <c r="AN14" s="420"/>
    </row>
    <row r="15" spans="1:41" ht="18" customHeight="1">
      <c r="A15" s="411">
        <v>5</v>
      </c>
      <c r="B15" s="516"/>
      <c r="C15" s="413"/>
      <c r="D15" s="517"/>
      <c r="E15" s="518"/>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c r="AI15" s="417"/>
      <c r="AJ15" s="417"/>
      <c r="AK15" s="418">
        <f t="shared" si="0"/>
        <v>0</v>
      </c>
      <c r="AL15" s="419">
        <f t="shared" si="1"/>
        <v>0</v>
      </c>
      <c r="AM15" s="420"/>
      <c r="AN15" s="420"/>
    </row>
    <row r="16" spans="1:41" ht="18" customHeight="1">
      <c r="A16" s="411">
        <v>6</v>
      </c>
      <c r="B16" s="516"/>
      <c r="C16" s="413"/>
      <c r="D16" s="517"/>
      <c r="E16" s="518"/>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c r="AI16" s="417"/>
      <c r="AJ16" s="417"/>
      <c r="AK16" s="418">
        <f t="shared" si="0"/>
        <v>0</v>
      </c>
      <c r="AL16" s="419">
        <f t="shared" si="1"/>
        <v>0</v>
      </c>
      <c r="AM16" s="420"/>
      <c r="AN16" s="420"/>
    </row>
    <row r="17" spans="1:40" ht="18" customHeight="1">
      <c r="A17" s="411">
        <v>7</v>
      </c>
      <c r="B17" s="516"/>
      <c r="C17" s="413"/>
      <c r="D17" s="517"/>
      <c r="E17" s="518"/>
      <c r="F17" s="416"/>
      <c r="G17" s="416"/>
      <c r="H17" s="416"/>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7"/>
      <c r="AI17" s="417"/>
      <c r="AJ17" s="417"/>
      <c r="AK17" s="418">
        <f t="shared" si="0"/>
        <v>0</v>
      </c>
      <c r="AL17" s="419">
        <f t="shared" si="1"/>
        <v>0</v>
      </c>
      <c r="AM17" s="420"/>
      <c r="AN17" s="420"/>
    </row>
    <row r="18" spans="1:40" ht="18" customHeight="1">
      <c r="A18" s="411">
        <v>8</v>
      </c>
      <c r="B18" s="516"/>
      <c r="C18" s="413"/>
      <c r="D18" s="517"/>
      <c r="E18" s="518"/>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c r="AI18" s="417"/>
      <c r="AJ18" s="417"/>
      <c r="AK18" s="418">
        <f t="shared" si="0"/>
        <v>0</v>
      </c>
      <c r="AL18" s="419">
        <f t="shared" si="1"/>
        <v>0</v>
      </c>
      <c r="AM18" s="420"/>
      <c r="AN18" s="420"/>
    </row>
    <row r="19" spans="1:40" ht="18" customHeight="1">
      <c r="A19" s="411">
        <v>9</v>
      </c>
      <c r="B19" s="516"/>
      <c r="C19" s="413"/>
      <c r="D19" s="517"/>
      <c r="E19" s="518"/>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c r="AI19" s="417"/>
      <c r="AJ19" s="417"/>
      <c r="AK19" s="418">
        <f t="shared" si="0"/>
        <v>0</v>
      </c>
      <c r="AL19" s="419">
        <f t="shared" si="1"/>
        <v>0</v>
      </c>
      <c r="AM19" s="420"/>
      <c r="AN19" s="420"/>
    </row>
    <row r="20" spans="1:40" ht="18" customHeight="1">
      <c r="A20" s="411">
        <v>10</v>
      </c>
      <c r="B20" s="516"/>
      <c r="C20" s="413"/>
      <c r="D20" s="517"/>
      <c r="E20" s="518"/>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c r="AI20" s="417"/>
      <c r="AJ20" s="417"/>
      <c r="AK20" s="418">
        <f t="shared" si="0"/>
        <v>0</v>
      </c>
      <c r="AL20" s="419">
        <f t="shared" si="1"/>
        <v>0</v>
      </c>
      <c r="AM20" s="420"/>
      <c r="AN20" s="420"/>
    </row>
    <row r="21" spans="1:40" ht="18" customHeight="1">
      <c r="A21" s="411">
        <v>11</v>
      </c>
      <c r="B21" s="516"/>
      <c r="C21" s="413"/>
      <c r="D21" s="517"/>
      <c r="E21" s="518"/>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c r="AI21" s="417"/>
      <c r="AJ21" s="417"/>
      <c r="AK21" s="418">
        <f t="shared" si="0"/>
        <v>0</v>
      </c>
      <c r="AL21" s="419">
        <f t="shared" si="1"/>
        <v>0</v>
      </c>
      <c r="AM21" s="420"/>
      <c r="AN21" s="420"/>
    </row>
    <row r="22" spans="1:40" ht="18" customHeight="1">
      <c r="A22" s="411">
        <v>12</v>
      </c>
      <c r="B22" s="516"/>
      <c r="C22" s="413"/>
      <c r="D22" s="517"/>
      <c r="E22" s="518"/>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7"/>
      <c r="AI22" s="417"/>
      <c r="AJ22" s="417"/>
      <c r="AK22" s="418">
        <f t="shared" si="0"/>
        <v>0</v>
      </c>
      <c r="AL22" s="419">
        <f t="shared" si="1"/>
        <v>0</v>
      </c>
      <c r="AM22" s="420"/>
      <c r="AN22" s="420"/>
    </row>
    <row r="23" spans="1:40" ht="18" customHeight="1">
      <c r="A23" s="411">
        <v>13</v>
      </c>
      <c r="B23" s="516"/>
      <c r="C23" s="413"/>
      <c r="D23" s="517"/>
      <c r="E23" s="518"/>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7"/>
      <c r="AI23" s="417"/>
      <c r="AJ23" s="417"/>
      <c r="AK23" s="418">
        <f t="shared" si="0"/>
        <v>0</v>
      </c>
      <c r="AL23" s="419">
        <f t="shared" si="1"/>
        <v>0</v>
      </c>
      <c r="AM23" s="420"/>
      <c r="AN23" s="420"/>
    </row>
    <row r="24" spans="1:40" ht="18" customHeight="1">
      <c r="A24" s="411">
        <v>14</v>
      </c>
      <c r="B24" s="516"/>
      <c r="C24" s="413"/>
      <c r="D24" s="517"/>
      <c r="E24" s="518"/>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7"/>
      <c r="AI24" s="417"/>
      <c r="AJ24" s="417"/>
      <c r="AK24" s="418">
        <f t="shared" si="0"/>
        <v>0</v>
      </c>
      <c r="AL24" s="419">
        <f t="shared" si="1"/>
        <v>0</v>
      </c>
      <c r="AM24" s="420"/>
      <c r="AN24" s="420"/>
    </row>
    <row r="25" spans="1:40" ht="18" customHeight="1">
      <c r="A25" s="411">
        <v>15</v>
      </c>
      <c r="B25" s="516"/>
      <c r="C25" s="413"/>
      <c r="D25" s="517"/>
      <c r="E25" s="518"/>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c r="AI25" s="417"/>
      <c r="AJ25" s="417"/>
      <c r="AK25" s="418">
        <f t="shared" si="0"/>
        <v>0</v>
      </c>
      <c r="AL25" s="419">
        <f t="shared" si="1"/>
        <v>0</v>
      </c>
      <c r="AM25" s="420"/>
      <c r="AN25" s="420"/>
    </row>
    <row r="26" spans="1:40" ht="18" customHeight="1">
      <c r="A26" s="411">
        <v>16</v>
      </c>
      <c r="B26" s="516"/>
      <c r="C26" s="413"/>
      <c r="D26" s="517"/>
      <c r="E26" s="518"/>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7"/>
      <c r="AI26" s="417"/>
      <c r="AJ26" s="417"/>
      <c r="AK26" s="418">
        <f t="shared" si="0"/>
        <v>0</v>
      </c>
      <c r="AL26" s="419">
        <f t="shared" si="1"/>
        <v>0</v>
      </c>
      <c r="AM26" s="420"/>
      <c r="AN26" s="420"/>
    </row>
    <row r="27" spans="1:40" ht="18" customHeight="1">
      <c r="A27" s="411">
        <v>17</v>
      </c>
      <c r="B27" s="516"/>
      <c r="C27" s="413"/>
      <c r="D27" s="517"/>
      <c r="E27" s="518"/>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7"/>
      <c r="AI27" s="417"/>
      <c r="AJ27" s="417"/>
      <c r="AK27" s="418">
        <f t="shared" si="0"/>
        <v>0</v>
      </c>
      <c r="AL27" s="419">
        <f t="shared" si="1"/>
        <v>0</v>
      </c>
      <c r="AM27" s="420"/>
      <c r="AN27" s="420"/>
    </row>
    <row r="28" spans="1:40" ht="18" customHeight="1">
      <c r="A28" s="411">
        <v>18</v>
      </c>
      <c r="B28" s="516"/>
      <c r="C28" s="413"/>
      <c r="D28" s="517"/>
      <c r="E28" s="518"/>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7"/>
      <c r="AI28" s="417"/>
      <c r="AJ28" s="417"/>
      <c r="AK28" s="418">
        <f t="shared" si="0"/>
        <v>0</v>
      </c>
      <c r="AL28" s="419">
        <f t="shared" si="1"/>
        <v>0</v>
      </c>
      <c r="AM28" s="420"/>
      <c r="AN28" s="420"/>
    </row>
    <row r="29" spans="1:40" ht="18" customHeight="1">
      <c r="A29" s="411">
        <v>19</v>
      </c>
      <c r="B29" s="516"/>
      <c r="C29" s="413"/>
      <c r="D29" s="517"/>
      <c r="E29" s="518"/>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7"/>
      <c r="AI29" s="417"/>
      <c r="AJ29" s="417"/>
      <c r="AK29" s="418">
        <f t="shared" si="0"/>
        <v>0</v>
      </c>
      <c r="AL29" s="419">
        <f t="shared" si="1"/>
        <v>0</v>
      </c>
      <c r="AM29" s="420"/>
      <c r="AN29" s="420"/>
    </row>
    <row r="30" spans="1:40" ht="18" customHeight="1">
      <c r="A30" s="411">
        <v>20</v>
      </c>
      <c r="B30" s="516"/>
      <c r="C30" s="413"/>
      <c r="D30" s="517"/>
      <c r="E30" s="518"/>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7"/>
      <c r="AI30" s="417"/>
      <c r="AJ30" s="417"/>
      <c r="AK30" s="418">
        <f t="shared" si="0"/>
        <v>0</v>
      </c>
      <c r="AL30" s="419">
        <f t="shared" si="1"/>
        <v>0</v>
      </c>
      <c r="AM30" s="420"/>
      <c r="AN30" s="420"/>
    </row>
    <row r="31" spans="1:40" ht="18" customHeight="1">
      <c r="A31" s="399" t="s">
        <v>257</v>
      </c>
      <c r="B31" s="421"/>
      <c r="C31" s="421"/>
      <c r="D31" s="421"/>
      <c r="E31" s="421"/>
      <c r="F31" s="422">
        <f>+SUM(F11:F30)</f>
        <v>0</v>
      </c>
      <c r="G31" s="422">
        <f t="shared" ref="G31:AJ31" si="2">+SUM(G11:G30)</f>
        <v>0</v>
      </c>
      <c r="H31" s="422">
        <f t="shared" si="2"/>
        <v>0</v>
      </c>
      <c r="I31" s="422">
        <f t="shared" si="2"/>
        <v>0</v>
      </c>
      <c r="J31" s="422">
        <f t="shared" si="2"/>
        <v>0</v>
      </c>
      <c r="K31" s="422">
        <f t="shared" si="2"/>
        <v>0</v>
      </c>
      <c r="L31" s="422">
        <f t="shared" si="2"/>
        <v>0</v>
      </c>
      <c r="M31" s="422">
        <f t="shared" si="2"/>
        <v>0</v>
      </c>
      <c r="N31" s="422">
        <f t="shared" si="2"/>
        <v>0</v>
      </c>
      <c r="O31" s="422">
        <f t="shared" si="2"/>
        <v>0</v>
      </c>
      <c r="P31" s="422">
        <f t="shared" si="2"/>
        <v>0</v>
      </c>
      <c r="Q31" s="422">
        <f t="shared" si="2"/>
        <v>0</v>
      </c>
      <c r="R31" s="422">
        <f t="shared" si="2"/>
        <v>0</v>
      </c>
      <c r="S31" s="422">
        <f t="shared" si="2"/>
        <v>0</v>
      </c>
      <c r="T31" s="422">
        <f t="shared" si="2"/>
        <v>0</v>
      </c>
      <c r="U31" s="422">
        <f t="shared" si="2"/>
        <v>0</v>
      </c>
      <c r="V31" s="422">
        <f t="shared" si="2"/>
        <v>0</v>
      </c>
      <c r="W31" s="422">
        <f t="shared" si="2"/>
        <v>0</v>
      </c>
      <c r="X31" s="422">
        <f t="shared" si="2"/>
        <v>0</v>
      </c>
      <c r="Y31" s="422">
        <f t="shared" si="2"/>
        <v>0</v>
      </c>
      <c r="Z31" s="422">
        <f t="shared" si="2"/>
        <v>0</v>
      </c>
      <c r="AA31" s="422">
        <f t="shared" si="2"/>
        <v>0</v>
      </c>
      <c r="AB31" s="422">
        <f t="shared" si="2"/>
        <v>0</v>
      </c>
      <c r="AC31" s="422">
        <f t="shared" si="2"/>
        <v>0</v>
      </c>
      <c r="AD31" s="422">
        <f t="shared" si="2"/>
        <v>0</v>
      </c>
      <c r="AE31" s="422">
        <f t="shared" si="2"/>
        <v>0</v>
      </c>
      <c r="AF31" s="422">
        <f t="shared" si="2"/>
        <v>0</v>
      </c>
      <c r="AG31" s="422">
        <f t="shared" si="2"/>
        <v>0</v>
      </c>
      <c r="AH31" s="417">
        <f t="shared" si="2"/>
        <v>0</v>
      </c>
      <c r="AI31" s="417">
        <f t="shared" si="2"/>
        <v>0</v>
      </c>
      <c r="AJ31" s="417">
        <f t="shared" si="2"/>
        <v>0</v>
      </c>
      <c r="AK31" s="418">
        <f t="shared" si="0"/>
        <v>0</v>
      </c>
      <c r="AL31" s="419">
        <f>IF($AK$3="４週",AK31/4,AK31/(DAY(EOMONTH($F$9,0))/7))</f>
        <v>0</v>
      </c>
      <c r="AM31" s="395"/>
      <c r="AN31" s="395"/>
    </row>
    <row r="32" spans="1:40" ht="18" customHeight="1">
      <c r="A32" s="421" t="s">
        <v>258</v>
      </c>
      <c r="B32" s="421"/>
      <c r="C32" s="421"/>
      <c r="D32" s="421"/>
      <c r="E32" s="423"/>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5"/>
      <c r="AI32" s="425"/>
      <c r="AJ32" s="425"/>
      <c r="AK32" s="422"/>
      <c r="AL32" s="426"/>
      <c r="AM32" s="395"/>
      <c r="AN32" s="395"/>
    </row>
    <row r="33" spans="1:39" ht="15" customHeight="1">
      <c r="A33" s="394"/>
      <c r="B33" s="394"/>
      <c r="C33" s="394"/>
      <c r="D33" s="394"/>
      <c r="E33" s="394"/>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394"/>
      <c r="AL33" s="394"/>
      <c r="AM33" s="378"/>
    </row>
    <row r="34" spans="1:39" ht="15" customHeight="1">
      <c r="A34" s="427" t="s">
        <v>276</v>
      </c>
      <c r="B34" s="456"/>
      <c r="C34" s="457"/>
      <c r="D34" s="457"/>
      <c r="E34" s="457"/>
      <c r="F34" s="458"/>
      <c r="G34" s="457"/>
      <c r="H34" s="454"/>
      <c r="I34" s="454"/>
      <c r="J34" s="454"/>
      <c r="K34" s="454"/>
      <c r="L34" s="454"/>
      <c r="M34" s="454"/>
      <c r="N34" s="454"/>
      <c r="O34" s="454"/>
      <c r="P34" s="454"/>
      <c r="Q34" s="454"/>
      <c r="R34" s="454">
        <v>6</v>
      </c>
      <c r="S34" s="454"/>
      <c r="T34" s="454"/>
      <c r="U34" s="454"/>
      <c r="V34" s="454"/>
      <c r="W34" s="454"/>
      <c r="X34" s="454">
        <v>7</v>
      </c>
      <c r="Y34" s="454"/>
      <c r="Z34" s="454"/>
      <c r="AA34" s="454"/>
      <c r="AB34" s="454"/>
      <c r="AC34" s="454"/>
      <c r="AD34" s="454">
        <v>8</v>
      </c>
      <c r="AE34" s="454"/>
      <c r="AF34" s="454"/>
      <c r="AG34" s="459"/>
      <c r="AH34" s="459"/>
      <c r="AI34" s="459"/>
      <c r="AJ34" s="459">
        <v>9</v>
      </c>
      <c r="AK34" s="460"/>
      <c r="AL34" s="460"/>
      <c r="AM34" s="378"/>
    </row>
    <row r="35" spans="1:39" s="427" customFormat="1" ht="15" customHeight="1">
      <c r="A35" s="427" t="s">
        <v>277</v>
      </c>
      <c r="B35" s="437"/>
      <c r="C35" s="437"/>
      <c r="D35" s="437"/>
      <c r="E35" s="437"/>
      <c r="F35" s="437"/>
      <c r="G35" s="43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row>
    <row r="36" spans="1:39" s="427" customFormat="1" ht="15" customHeight="1">
      <c r="A36" s="427" t="s">
        <v>278</v>
      </c>
      <c r="B36" s="437"/>
      <c r="C36" s="437"/>
      <c r="D36" s="437"/>
      <c r="E36" s="437"/>
      <c r="F36" s="437"/>
      <c r="G36" s="43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1:39" s="427" customFormat="1" ht="15" customHeight="1">
      <c r="A37" s="427" t="s">
        <v>279</v>
      </c>
      <c r="B37" s="437"/>
      <c r="C37" s="437"/>
      <c r="D37" s="437"/>
      <c r="E37" s="437"/>
      <c r="F37" s="437"/>
      <c r="G37" s="43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row r="38" spans="1:39" s="427" customFormat="1" ht="15" customHeight="1">
      <c r="A38" s="427" t="s">
        <v>280</v>
      </c>
      <c r="B38" s="437"/>
      <c r="C38" s="437"/>
      <c r="D38" s="437"/>
      <c r="E38" s="437"/>
      <c r="F38" s="437"/>
      <c r="G38" s="43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row>
    <row r="39" spans="1:39" ht="15" customHeight="1">
      <c r="A39" s="427" t="s">
        <v>281</v>
      </c>
      <c r="B39" s="461"/>
      <c r="C39" s="427"/>
      <c r="D39" s="427"/>
      <c r="E39" s="427"/>
      <c r="F39" s="427"/>
      <c r="G39" s="427"/>
    </row>
    <row r="40" spans="1:39" ht="15" customHeight="1">
      <c r="A40" s="427" t="s">
        <v>282</v>
      </c>
      <c r="B40" s="461"/>
      <c r="C40" s="427"/>
      <c r="D40" s="427"/>
      <c r="E40" s="427"/>
      <c r="F40" s="427"/>
      <c r="G40" s="427"/>
    </row>
    <row r="41" spans="1:39" ht="15" customHeight="1">
      <c r="A41" s="427"/>
      <c r="B41" s="450" t="s">
        <v>283</v>
      </c>
      <c r="C41" s="398" t="s">
        <v>284</v>
      </c>
      <c r="D41" s="398"/>
      <c r="E41" s="398"/>
      <c r="F41" s="427"/>
      <c r="G41" s="427"/>
    </row>
    <row r="42" spans="1:39" ht="15" customHeight="1">
      <c r="A42" s="427"/>
      <c r="B42" s="462" t="s">
        <v>250</v>
      </c>
      <c r="C42" s="434" t="s">
        <v>285</v>
      </c>
      <c r="D42" s="434"/>
      <c r="E42" s="434"/>
      <c r="F42" s="427"/>
      <c r="G42" s="427"/>
    </row>
    <row r="43" spans="1:39" ht="15" customHeight="1">
      <c r="A43" s="427"/>
      <c r="B43" s="462" t="s">
        <v>252</v>
      </c>
      <c r="C43" s="434" t="s">
        <v>286</v>
      </c>
      <c r="D43" s="434"/>
      <c r="E43" s="434"/>
      <c r="F43" s="427"/>
      <c r="G43" s="427"/>
    </row>
    <row r="44" spans="1:39" ht="15" customHeight="1">
      <c r="A44" s="427"/>
      <c r="B44" s="462" t="s">
        <v>254</v>
      </c>
      <c r="C44" s="434" t="s">
        <v>287</v>
      </c>
      <c r="D44" s="434"/>
      <c r="E44" s="434"/>
      <c r="F44" s="427"/>
      <c r="G44" s="427"/>
    </row>
    <row r="45" spans="1:39" ht="15" customHeight="1">
      <c r="A45" s="427"/>
      <c r="B45" s="462" t="s">
        <v>256</v>
      </c>
      <c r="C45" s="434" t="s">
        <v>288</v>
      </c>
      <c r="D45" s="434"/>
      <c r="E45" s="434"/>
      <c r="F45" s="427"/>
      <c r="G45" s="427"/>
    </row>
    <row r="46" spans="1:39" ht="15" customHeight="1">
      <c r="A46" s="427"/>
      <c r="B46" s="427" t="s">
        <v>289</v>
      </c>
      <c r="C46" s="427"/>
      <c r="D46" s="427"/>
      <c r="E46" s="427"/>
      <c r="F46" s="427"/>
      <c r="G46" s="427"/>
    </row>
    <row r="47" spans="1:39" ht="15" customHeight="1">
      <c r="A47" s="427"/>
      <c r="B47" s="427" t="s">
        <v>290</v>
      </c>
      <c r="C47" s="427"/>
      <c r="D47" s="427"/>
      <c r="E47" s="427"/>
      <c r="F47" s="427"/>
      <c r="G47" s="427"/>
    </row>
    <row r="48" spans="1:39" ht="15" customHeight="1">
      <c r="A48" s="427"/>
      <c r="B48" s="427" t="s">
        <v>291</v>
      </c>
      <c r="C48" s="427"/>
      <c r="D48" s="427"/>
      <c r="E48" s="427"/>
      <c r="F48" s="427"/>
      <c r="G48" s="427"/>
    </row>
    <row r="49" spans="1:7" ht="15" customHeight="1">
      <c r="A49" s="427" t="s">
        <v>292</v>
      </c>
      <c r="B49" s="461"/>
      <c r="C49" s="427"/>
      <c r="D49" s="427"/>
      <c r="E49" s="427"/>
      <c r="F49" s="427"/>
      <c r="G49" s="427"/>
    </row>
    <row r="50" spans="1:7" ht="15" customHeight="1">
      <c r="A50" s="427" t="s">
        <v>293</v>
      </c>
      <c r="B50" s="461"/>
      <c r="C50" s="427"/>
      <c r="D50" s="427"/>
      <c r="E50" s="427"/>
      <c r="F50" s="427"/>
      <c r="G50" s="427"/>
    </row>
    <row r="51" spans="1:7" ht="15" customHeight="1">
      <c r="A51" s="427" t="s">
        <v>294</v>
      </c>
      <c r="B51" s="461"/>
      <c r="C51" s="427"/>
      <c r="D51" s="427"/>
      <c r="E51" s="427"/>
      <c r="F51" s="427"/>
      <c r="G51" s="427"/>
    </row>
    <row r="52" spans="1:7" ht="15" customHeight="1">
      <c r="A52" s="427" t="s">
        <v>295</v>
      </c>
      <c r="B52" s="461"/>
      <c r="C52" s="427"/>
      <c r="D52" s="427"/>
      <c r="E52" s="427"/>
      <c r="F52" s="427"/>
      <c r="G52" s="427"/>
    </row>
    <row r="53" spans="1:7" ht="15" customHeight="1">
      <c r="A53" s="427" t="s">
        <v>296</v>
      </c>
      <c r="B53" s="461"/>
      <c r="C53" s="427"/>
      <c r="D53" s="427"/>
      <c r="E53" s="427"/>
      <c r="F53" s="427"/>
      <c r="G53" s="427"/>
    </row>
    <row r="54" spans="1:7" ht="15" customHeight="1">
      <c r="A54" s="427" t="s">
        <v>297</v>
      </c>
      <c r="B54" s="461"/>
      <c r="C54" s="427"/>
      <c r="D54" s="427"/>
      <c r="E54" s="427"/>
      <c r="F54" s="427"/>
      <c r="G54" s="427"/>
    </row>
    <row r="55" spans="1:7" ht="15" customHeight="1">
      <c r="A55" s="427"/>
      <c r="B55" s="427" t="s">
        <v>298</v>
      </c>
      <c r="C55" s="427"/>
      <c r="D55" s="427"/>
      <c r="E55" s="427"/>
      <c r="F55" s="427"/>
      <c r="G55" s="427"/>
    </row>
    <row r="56" spans="1:7" ht="15" customHeight="1">
      <c r="A56" s="427"/>
      <c r="B56" s="427" t="s">
        <v>299</v>
      </c>
      <c r="C56" s="427"/>
      <c r="D56" s="427"/>
      <c r="E56" s="427"/>
      <c r="F56" s="427"/>
      <c r="G56" s="427"/>
    </row>
    <row r="57" spans="1:7" ht="15" customHeight="1">
      <c r="A57" s="427" t="s">
        <v>300</v>
      </c>
      <c r="B57" s="461"/>
      <c r="C57" s="427"/>
      <c r="D57" s="427"/>
      <c r="E57" s="427"/>
      <c r="F57" s="427"/>
      <c r="G57" s="427"/>
    </row>
    <row r="58" spans="1:7" ht="15" customHeight="1">
      <c r="A58" s="427" t="s">
        <v>301</v>
      </c>
      <c r="B58" s="461"/>
      <c r="C58" s="427"/>
      <c r="D58" s="427"/>
      <c r="E58" s="427"/>
      <c r="F58" s="427"/>
      <c r="G58" s="427"/>
    </row>
    <row r="59" spans="1:7" ht="15" customHeight="1">
      <c r="A59" s="427" t="s">
        <v>302</v>
      </c>
      <c r="B59" s="461"/>
      <c r="C59" s="427"/>
      <c r="D59" s="427"/>
      <c r="E59" s="427"/>
      <c r="F59" s="427"/>
      <c r="G59" s="427"/>
    </row>
    <row r="60" spans="1:7" ht="15" customHeight="1">
      <c r="A60" s="427" t="s">
        <v>303</v>
      </c>
      <c r="B60" s="461"/>
      <c r="C60" s="427"/>
      <c r="D60" s="427"/>
      <c r="E60" s="427"/>
      <c r="F60" s="427"/>
      <c r="G60" s="427"/>
    </row>
    <row r="61" spans="1:7" ht="15" customHeight="1">
      <c r="A61" s="427" t="s">
        <v>304</v>
      </c>
      <c r="B61" s="461"/>
      <c r="C61" s="427"/>
      <c r="D61" s="427"/>
      <c r="E61" s="427"/>
      <c r="F61" s="427"/>
      <c r="G61" s="427"/>
    </row>
    <row r="62" spans="1:7" ht="15" customHeight="1">
      <c r="A62" s="427" t="s">
        <v>305</v>
      </c>
      <c r="B62" s="461"/>
      <c r="C62" s="427"/>
      <c r="D62" s="427"/>
      <c r="E62" s="427"/>
      <c r="F62" s="427"/>
      <c r="G62" s="427"/>
    </row>
    <row r="63" spans="1:7" ht="15" customHeight="1">
      <c r="A63" s="427" t="s">
        <v>306</v>
      </c>
      <c r="B63" s="461"/>
      <c r="C63" s="427"/>
      <c r="D63" s="427"/>
      <c r="E63" s="427"/>
      <c r="F63" s="427"/>
      <c r="G63" s="427"/>
    </row>
    <row r="64" spans="1:7" ht="15" customHeight="1">
      <c r="A64" s="427" t="s">
        <v>307</v>
      </c>
      <c r="B64" s="461"/>
      <c r="C64" s="427"/>
      <c r="D64" s="427"/>
      <c r="E64" s="427"/>
      <c r="F64" s="427"/>
      <c r="G64" s="427"/>
    </row>
  </sheetData>
  <mergeCells count="51">
    <mergeCell ref="C42:E42"/>
    <mergeCell ref="C43:E43"/>
    <mergeCell ref="C44:E44"/>
    <mergeCell ref="C45:E45"/>
    <mergeCell ref="AM29:AN29"/>
    <mergeCell ref="AM30:AN30"/>
    <mergeCell ref="A31:E31"/>
    <mergeCell ref="AM31:AN32"/>
    <mergeCell ref="A32:E32"/>
    <mergeCell ref="C41:E41"/>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4"/>
  <dataValidations count="3">
    <dataValidation type="list" allowBlank="1" showInputMessage="1" showErrorMessage="1" sqref="AK4:AN4" xr:uid="{DF587E6E-87CE-460C-9266-CD00F570B10F}">
      <formula1>"予定,実績"</formula1>
    </dataValidation>
    <dataValidation type="list" allowBlank="1" showInputMessage="1" showErrorMessage="1" sqref="AK3:AN3" xr:uid="{DF2CCA18-FCFC-4929-AA0F-0ECEFFA4E1CF}">
      <formula1>"４週,歴月"</formula1>
    </dataValidation>
    <dataValidation type="list" allowBlank="1" showInputMessage="1" showErrorMessage="1" sqref="C11:C30" xr:uid="{5A0FB9F5-5BB3-4A35-989A-97A7C2B582AD}">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3" fitToHeight="0" orientation="landscape" r:id="rId1"/>
  <headerFooter alignWithMargins="0">
    <oddHeader>&amp;L&amp;"ＭＳ ゴシック,標準"&amp;10（参考様式）</oddHeader>
  </headerFooter>
  <rowBreaks count="1" manualBreakCount="1">
    <brk id="33" max="3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8912F-1FF1-4961-AA74-08624078D191}">
  <dimension ref="A1:L12"/>
  <sheetViews>
    <sheetView workbookViewId="0">
      <selection activeCell="AO1" sqref="AO1"/>
    </sheetView>
  </sheetViews>
  <sheetFormatPr defaultRowHeight="13"/>
  <cols>
    <col min="1" max="1" width="28.7265625" style="431" customWidth="1"/>
    <col min="2" max="2" width="9.81640625" style="431" customWidth="1"/>
    <col min="3" max="3" width="24" style="431" customWidth="1"/>
    <col min="4" max="16384" width="8.7265625" style="431"/>
  </cols>
  <sheetData>
    <row r="1" spans="1:12">
      <c r="B1" s="431" t="s">
        <v>393</v>
      </c>
      <c r="C1" s="431" t="s">
        <v>394</v>
      </c>
      <c r="D1" s="431" t="s">
        <v>395</v>
      </c>
      <c r="E1" s="431" t="s">
        <v>396</v>
      </c>
      <c r="F1" s="431" t="s">
        <v>397</v>
      </c>
      <c r="G1" s="431" t="s">
        <v>398</v>
      </c>
      <c r="H1" s="431" t="s">
        <v>399</v>
      </c>
      <c r="I1" s="431" t="s">
        <v>400</v>
      </c>
      <c r="J1" s="431" t="s">
        <v>401</v>
      </c>
      <c r="K1" s="431" t="s">
        <v>402</v>
      </c>
    </row>
    <row r="2" spans="1:12">
      <c r="A2" s="519" t="s">
        <v>221</v>
      </c>
      <c r="B2" s="519" t="s">
        <v>249</v>
      </c>
      <c r="C2" s="519" t="s">
        <v>251</v>
      </c>
      <c r="D2" s="519" t="s">
        <v>253</v>
      </c>
      <c r="E2" s="519" t="s">
        <v>255</v>
      </c>
      <c r="F2" s="519" t="s">
        <v>266</v>
      </c>
      <c r="G2" s="519"/>
      <c r="H2" s="519"/>
      <c r="I2" s="519"/>
      <c r="J2" s="519"/>
    </row>
    <row r="3" spans="1:12">
      <c r="A3" s="519" t="s">
        <v>308</v>
      </c>
      <c r="B3" s="519" t="s">
        <v>249</v>
      </c>
      <c r="C3" s="519" t="s">
        <v>251</v>
      </c>
      <c r="D3" s="519" t="s">
        <v>253</v>
      </c>
      <c r="E3" s="519" t="s">
        <v>255</v>
      </c>
      <c r="F3" s="519" t="s">
        <v>322</v>
      </c>
      <c r="G3" s="519" t="s">
        <v>403</v>
      </c>
      <c r="H3" s="519" t="s">
        <v>404</v>
      </c>
      <c r="I3" s="519" t="s">
        <v>266</v>
      </c>
      <c r="J3" s="519"/>
    </row>
    <row r="4" spans="1:12">
      <c r="A4" s="519" t="s">
        <v>405</v>
      </c>
      <c r="B4" s="519" t="s">
        <v>249</v>
      </c>
      <c r="C4" s="519" t="s">
        <v>266</v>
      </c>
      <c r="D4" s="519"/>
      <c r="E4" s="519"/>
      <c r="F4" s="519"/>
      <c r="G4" s="519"/>
      <c r="H4" s="519"/>
      <c r="I4" s="519"/>
      <c r="J4" s="519"/>
    </row>
    <row r="5" spans="1:12">
      <c r="A5" s="519" t="s">
        <v>375</v>
      </c>
      <c r="B5" s="519" t="s">
        <v>249</v>
      </c>
      <c r="C5" s="519" t="s">
        <v>251</v>
      </c>
      <c r="D5" s="519" t="s">
        <v>253</v>
      </c>
      <c r="E5" s="519" t="s">
        <v>255</v>
      </c>
      <c r="F5" s="519" t="s">
        <v>322</v>
      </c>
      <c r="G5" s="519" t="s">
        <v>403</v>
      </c>
      <c r="H5" s="519" t="s">
        <v>404</v>
      </c>
      <c r="I5" s="519" t="s">
        <v>406</v>
      </c>
      <c r="J5" s="519" t="s">
        <v>407</v>
      </c>
      <c r="K5" s="431" t="s">
        <v>266</v>
      </c>
      <c r="L5" s="519"/>
    </row>
    <row r="6" spans="1:12">
      <c r="A6" s="519" t="s">
        <v>321</v>
      </c>
      <c r="B6" s="519" t="s">
        <v>249</v>
      </c>
      <c r="C6" s="519" t="s">
        <v>251</v>
      </c>
      <c r="D6" s="519" t="s">
        <v>255</v>
      </c>
      <c r="E6" s="519" t="s">
        <v>322</v>
      </c>
      <c r="F6" s="519" t="s">
        <v>403</v>
      </c>
      <c r="G6" s="519" t="s">
        <v>404</v>
      </c>
      <c r="H6" s="519" t="s">
        <v>266</v>
      </c>
      <c r="I6" s="519"/>
      <c r="J6" s="519"/>
    </row>
    <row r="7" spans="1:12">
      <c r="A7" s="519" t="s">
        <v>324</v>
      </c>
      <c r="B7" s="519" t="s">
        <v>249</v>
      </c>
      <c r="C7" s="519" t="s">
        <v>251</v>
      </c>
      <c r="D7" s="519" t="s">
        <v>325</v>
      </c>
      <c r="E7" s="519" t="s">
        <v>266</v>
      </c>
      <c r="F7" s="519"/>
      <c r="G7" s="519"/>
      <c r="H7" s="519"/>
      <c r="I7" s="519"/>
      <c r="J7" s="519"/>
    </row>
    <row r="8" spans="1:12">
      <c r="A8" s="519" t="s">
        <v>408</v>
      </c>
      <c r="B8" s="519" t="s">
        <v>249</v>
      </c>
      <c r="C8" s="519" t="s">
        <v>330</v>
      </c>
      <c r="D8" s="519"/>
      <c r="E8" s="519"/>
      <c r="F8" s="519"/>
      <c r="G8" s="519"/>
      <c r="H8" s="519"/>
      <c r="I8" s="519"/>
      <c r="J8" s="519"/>
    </row>
    <row r="9" spans="1:12">
      <c r="A9" s="519" t="s">
        <v>334</v>
      </c>
      <c r="B9" s="519" t="s">
        <v>249</v>
      </c>
      <c r="C9" s="519" t="s">
        <v>251</v>
      </c>
      <c r="D9" s="519" t="s">
        <v>346</v>
      </c>
      <c r="E9" s="519" t="s">
        <v>347</v>
      </c>
      <c r="F9" s="519" t="s">
        <v>365</v>
      </c>
      <c r="G9" s="519"/>
      <c r="H9" s="519"/>
      <c r="I9" s="519"/>
      <c r="J9" s="519"/>
    </row>
    <row r="10" spans="1:12">
      <c r="A10" s="519" t="s">
        <v>364</v>
      </c>
      <c r="B10" s="519" t="s">
        <v>249</v>
      </c>
      <c r="C10" s="519" t="s">
        <v>251</v>
      </c>
      <c r="D10" s="519" t="s">
        <v>347</v>
      </c>
      <c r="E10" s="519" t="s">
        <v>365</v>
      </c>
      <c r="F10" s="519"/>
      <c r="G10" s="519"/>
      <c r="H10" s="519"/>
      <c r="I10" s="519"/>
      <c r="J10" s="519"/>
    </row>
    <row r="11" spans="1:12">
      <c r="A11" s="519" t="s">
        <v>369</v>
      </c>
      <c r="B11" s="519" t="s">
        <v>249</v>
      </c>
      <c r="C11" s="519" t="s">
        <v>251</v>
      </c>
      <c r="D11" s="519" t="s">
        <v>347</v>
      </c>
      <c r="E11" s="519" t="s">
        <v>365</v>
      </c>
      <c r="F11" s="519"/>
      <c r="G11" s="519"/>
      <c r="H11" s="519"/>
      <c r="I11" s="519"/>
      <c r="J11" s="519"/>
    </row>
    <row r="12" spans="1:12">
      <c r="A12" s="519" t="s">
        <v>371</v>
      </c>
      <c r="B12" s="519" t="s">
        <v>249</v>
      </c>
      <c r="C12" s="519" t="s">
        <v>251</v>
      </c>
      <c r="D12" s="519" t="s">
        <v>372</v>
      </c>
      <c r="E12" s="519"/>
      <c r="F12" s="519"/>
      <c r="G12" s="519"/>
      <c r="H12" s="519"/>
      <c r="I12" s="519"/>
      <c r="J12" s="519"/>
    </row>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79DBC-3B80-433A-B4DC-DDBD256F500C}">
  <sheetPr>
    <pageSetUpPr fitToPage="1"/>
  </sheetPr>
  <dimension ref="A1:U82"/>
  <sheetViews>
    <sheetView view="pageBreakPreview" zoomScaleNormal="100" zoomScaleSheetLayoutView="100" workbookViewId="0">
      <selection activeCell="A2" sqref="A2:U2"/>
    </sheetView>
  </sheetViews>
  <sheetFormatPr defaultColWidth="2.453125" defaultRowHeight="13.5" customHeight="1"/>
  <cols>
    <col min="1" max="1" width="2.81640625" style="56" customWidth="1"/>
    <col min="2" max="2" width="7.1796875" style="56" customWidth="1"/>
    <col min="3" max="3" width="9.36328125" style="56" customWidth="1"/>
    <col min="4" max="4" width="11.81640625" style="56" customWidth="1"/>
    <col min="5" max="5" width="9.36328125" style="56" customWidth="1"/>
    <col min="6" max="6" width="7.1796875" style="56" customWidth="1"/>
    <col min="7" max="7" width="8.81640625" style="56" customWidth="1"/>
    <col min="8" max="21" width="2.81640625" style="56" customWidth="1"/>
    <col min="22" max="16384" width="2.453125" style="56"/>
  </cols>
  <sheetData>
    <row r="1" spans="1:21" ht="13.5" customHeight="1">
      <c r="A1" s="99" t="s">
        <v>132</v>
      </c>
      <c r="B1" s="99"/>
      <c r="C1" s="99"/>
    </row>
    <row r="2" spans="1:21" ht="15" customHeight="1">
      <c r="A2" s="225" t="s">
        <v>216</v>
      </c>
      <c r="B2" s="100"/>
      <c r="C2" s="100"/>
      <c r="D2" s="100"/>
      <c r="E2" s="100"/>
      <c r="F2" s="100"/>
      <c r="G2" s="100"/>
      <c r="H2" s="100"/>
      <c r="I2" s="100"/>
      <c r="J2" s="100"/>
      <c r="K2" s="100"/>
      <c r="L2" s="100"/>
      <c r="M2" s="100"/>
      <c r="N2" s="100"/>
      <c r="O2" s="100"/>
      <c r="P2" s="100"/>
      <c r="Q2" s="100"/>
      <c r="R2" s="100"/>
      <c r="S2" s="100"/>
      <c r="T2" s="100"/>
      <c r="U2" s="100"/>
    </row>
    <row r="3" spans="1:21" ht="15" customHeight="1">
      <c r="A3" s="101" t="s">
        <v>134</v>
      </c>
      <c r="B3" s="101"/>
      <c r="C3" s="101"/>
      <c r="D3" s="101"/>
      <c r="E3" s="101"/>
      <c r="F3" s="101"/>
      <c r="G3" s="101"/>
      <c r="H3" s="101"/>
      <c r="I3" s="101"/>
      <c r="J3" s="101"/>
      <c r="K3" s="101"/>
      <c r="L3" s="101"/>
      <c r="M3" s="101"/>
      <c r="N3" s="101"/>
      <c r="O3" s="101"/>
      <c r="P3" s="101"/>
      <c r="Q3" s="101"/>
      <c r="R3" s="101"/>
      <c r="S3" s="101"/>
      <c r="T3" s="101"/>
      <c r="U3" s="101"/>
    </row>
    <row r="4" spans="1:21" ht="15" customHeight="1">
      <c r="A4" s="101" t="s">
        <v>135</v>
      </c>
      <c r="B4" s="101"/>
      <c r="C4" s="101"/>
      <c r="D4" s="101"/>
      <c r="E4" s="101"/>
      <c r="F4" s="101"/>
      <c r="G4" s="101"/>
      <c r="H4" s="101"/>
      <c r="I4" s="101"/>
      <c r="J4" s="101"/>
      <c r="K4" s="101"/>
      <c r="L4" s="101"/>
      <c r="M4" s="101"/>
      <c r="N4" s="101"/>
      <c r="O4" s="101"/>
      <c r="P4" s="101"/>
      <c r="Q4" s="101"/>
      <c r="R4" s="101"/>
      <c r="S4" s="101"/>
      <c r="T4" s="101"/>
      <c r="U4" s="101"/>
    </row>
    <row r="5" spans="1:21" ht="15" customHeight="1">
      <c r="A5" s="57"/>
      <c r="B5" s="57"/>
      <c r="C5" s="57"/>
      <c r="D5" s="57"/>
      <c r="E5" s="102" t="s">
        <v>136</v>
      </c>
      <c r="F5" s="102"/>
      <c r="G5" s="57" t="s">
        <v>137</v>
      </c>
      <c r="H5" s="57"/>
      <c r="I5" s="57"/>
      <c r="J5" s="57"/>
      <c r="K5" s="57"/>
      <c r="L5" s="57"/>
      <c r="M5" s="57"/>
      <c r="N5" s="57"/>
      <c r="O5" s="57"/>
      <c r="P5" s="57"/>
      <c r="Q5" s="57"/>
      <c r="R5" s="57"/>
      <c r="S5" s="57"/>
      <c r="T5" s="57"/>
      <c r="U5" s="57"/>
    </row>
    <row r="6" spans="1:21" ht="15" customHeight="1">
      <c r="A6" s="57"/>
      <c r="B6" s="57"/>
      <c r="C6" s="57"/>
      <c r="D6" s="57"/>
      <c r="E6" s="57"/>
      <c r="F6" s="57"/>
      <c r="G6" s="57"/>
      <c r="H6" s="57"/>
      <c r="I6" s="57"/>
      <c r="J6" s="57"/>
      <c r="K6" s="103"/>
      <c r="L6" s="103"/>
      <c r="M6" s="103"/>
      <c r="N6" s="103"/>
      <c r="O6" s="57" t="s">
        <v>138</v>
      </c>
      <c r="P6" s="103"/>
      <c r="Q6" s="103"/>
      <c r="R6" s="57" t="s">
        <v>139</v>
      </c>
      <c r="S6" s="103"/>
      <c r="T6" s="103"/>
      <c r="U6" s="57" t="s">
        <v>140</v>
      </c>
    </row>
    <row r="7" spans="1:21" ht="15" customHeight="1">
      <c r="A7" s="57"/>
      <c r="B7" s="100"/>
      <c r="C7" s="100"/>
      <c r="D7" s="59" t="s">
        <v>141</v>
      </c>
      <c r="E7" s="57"/>
      <c r="F7" s="57"/>
      <c r="G7" s="57"/>
      <c r="H7" s="57"/>
      <c r="I7" s="57"/>
      <c r="J7" s="57"/>
      <c r="K7" s="58"/>
      <c r="L7" s="58"/>
      <c r="M7" s="58"/>
      <c r="N7" s="58"/>
      <c r="O7" s="57"/>
      <c r="P7" s="58"/>
      <c r="Q7" s="58"/>
      <c r="R7" s="57"/>
      <c r="S7" s="58"/>
      <c r="T7" s="58"/>
      <c r="U7" s="57"/>
    </row>
    <row r="8" spans="1:21" ht="15" customHeight="1">
      <c r="A8" s="57"/>
      <c r="B8" s="57"/>
      <c r="C8" s="57"/>
      <c r="D8" s="57"/>
      <c r="E8" s="57"/>
      <c r="F8" s="57"/>
      <c r="G8" s="57"/>
      <c r="H8" s="57" t="s">
        <v>142</v>
      </c>
      <c r="I8" s="57"/>
      <c r="J8" s="60"/>
      <c r="K8" s="104"/>
      <c r="L8" s="104"/>
      <c r="M8" s="104"/>
      <c r="N8" s="104"/>
      <c r="O8" s="104"/>
      <c r="P8" s="104"/>
      <c r="Q8" s="104"/>
      <c r="R8" s="104"/>
      <c r="S8" s="104"/>
      <c r="T8" s="104"/>
      <c r="U8" s="104"/>
    </row>
    <row r="9" spans="1:21" ht="15" customHeight="1">
      <c r="A9" s="57"/>
      <c r="B9" s="57"/>
      <c r="C9" s="57"/>
      <c r="D9" s="57"/>
      <c r="E9" s="57"/>
      <c r="F9" s="57"/>
      <c r="G9" s="57" t="s">
        <v>143</v>
      </c>
      <c r="H9" s="61" t="s">
        <v>144</v>
      </c>
      <c r="I9" s="61"/>
      <c r="J9" s="60"/>
      <c r="K9" s="104"/>
      <c r="L9" s="104"/>
      <c r="M9" s="104"/>
      <c r="N9" s="104"/>
      <c r="O9" s="104"/>
      <c r="P9" s="104"/>
      <c r="Q9" s="104"/>
      <c r="R9" s="104"/>
      <c r="S9" s="104"/>
      <c r="T9" s="104"/>
      <c r="U9" s="104"/>
    </row>
    <row r="10" spans="1:21" ht="15" customHeight="1">
      <c r="A10" s="57"/>
      <c r="B10" s="57"/>
      <c r="C10" s="57"/>
      <c r="D10" s="57"/>
      <c r="E10" s="57"/>
      <c r="F10" s="57"/>
      <c r="G10" s="57"/>
      <c r="H10" s="57" t="s">
        <v>145</v>
      </c>
      <c r="I10" s="57"/>
      <c r="J10" s="60"/>
      <c r="K10" s="104"/>
      <c r="L10" s="104"/>
      <c r="M10" s="104"/>
      <c r="N10" s="104"/>
      <c r="O10" s="104"/>
      <c r="P10" s="104"/>
      <c r="Q10" s="104"/>
      <c r="R10" s="104"/>
      <c r="S10" s="104"/>
      <c r="T10" s="104"/>
      <c r="U10" s="104"/>
    </row>
    <row r="11" spans="1:21" ht="15" customHeight="1">
      <c r="A11" s="62"/>
      <c r="B11" s="62"/>
      <c r="C11" s="62"/>
      <c r="D11" s="62"/>
      <c r="E11" s="62"/>
      <c r="F11" s="62"/>
      <c r="G11" s="62"/>
      <c r="H11" s="62"/>
      <c r="I11" s="62"/>
      <c r="J11" s="62"/>
      <c r="K11" s="62"/>
      <c r="L11" s="62"/>
      <c r="M11" s="62"/>
      <c r="N11" s="62"/>
      <c r="O11" s="62"/>
      <c r="P11" s="62"/>
      <c r="Q11" s="62"/>
      <c r="R11" s="62"/>
      <c r="S11" s="62"/>
      <c r="T11" s="62"/>
      <c r="U11" s="62"/>
    </row>
    <row r="12" spans="1:21" ht="15" customHeight="1">
      <c r="A12" s="62"/>
      <c r="B12" s="63" t="s">
        <v>146</v>
      </c>
      <c r="C12" s="62"/>
      <c r="D12" s="62"/>
      <c r="E12" s="62"/>
      <c r="F12" s="62"/>
      <c r="G12" s="62"/>
      <c r="H12" s="62"/>
      <c r="I12" s="62"/>
      <c r="J12" s="62"/>
      <c r="K12" s="62"/>
      <c r="L12" s="62"/>
      <c r="M12" s="62"/>
      <c r="N12" s="62"/>
      <c r="O12" s="62"/>
      <c r="P12" s="62"/>
      <c r="Q12" s="62"/>
      <c r="R12" s="62"/>
      <c r="S12" s="62"/>
      <c r="T12" s="62"/>
      <c r="U12" s="62"/>
    </row>
    <row r="13" spans="1:21" ht="15" customHeight="1">
      <c r="A13" s="64"/>
      <c r="B13" s="62"/>
      <c r="C13" s="62"/>
      <c r="D13" s="62"/>
      <c r="E13" s="62"/>
      <c r="F13" s="62"/>
      <c r="G13" s="62"/>
      <c r="H13" s="62"/>
      <c r="I13" s="62"/>
      <c r="J13" s="62"/>
      <c r="K13" s="62"/>
      <c r="L13" s="62"/>
      <c r="M13" s="62"/>
      <c r="N13" s="62"/>
      <c r="O13" s="62"/>
      <c r="P13" s="62"/>
      <c r="Q13" s="62"/>
      <c r="R13" s="62"/>
      <c r="S13" s="62"/>
      <c r="T13" s="62"/>
      <c r="U13" s="62"/>
    </row>
    <row r="14" spans="1:21" ht="15" customHeight="1">
      <c r="A14" s="64"/>
      <c r="B14" s="62"/>
      <c r="C14" s="62"/>
      <c r="D14" s="62"/>
      <c r="E14" s="62"/>
      <c r="F14" s="105" t="s">
        <v>147</v>
      </c>
      <c r="G14" s="106"/>
      <c r="H14" s="107"/>
      <c r="I14" s="65"/>
      <c r="J14" s="65"/>
      <c r="K14" s="65"/>
      <c r="L14" s="65"/>
      <c r="M14" s="65"/>
      <c r="N14" s="65"/>
      <c r="O14" s="66"/>
      <c r="P14" s="66"/>
      <c r="Q14" s="66"/>
      <c r="R14" s="66"/>
      <c r="S14" s="66"/>
      <c r="T14" s="66"/>
      <c r="U14" s="67"/>
    </row>
    <row r="15" spans="1:21" ht="15" customHeight="1">
      <c r="A15" s="108" t="s">
        <v>148</v>
      </c>
      <c r="B15" s="111" t="s">
        <v>149</v>
      </c>
      <c r="C15" s="112"/>
      <c r="D15" s="113"/>
      <c r="E15" s="114"/>
      <c r="F15" s="114"/>
      <c r="G15" s="114"/>
      <c r="H15" s="114"/>
      <c r="I15" s="114"/>
      <c r="J15" s="114"/>
      <c r="K15" s="114"/>
      <c r="L15" s="114"/>
      <c r="M15" s="114"/>
      <c r="N15" s="114"/>
      <c r="O15" s="114"/>
      <c r="P15" s="114"/>
      <c r="Q15" s="114"/>
      <c r="R15" s="114"/>
      <c r="S15" s="114"/>
      <c r="T15" s="114"/>
      <c r="U15" s="115"/>
    </row>
    <row r="16" spans="1:21" ht="15" customHeight="1">
      <c r="A16" s="109"/>
      <c r="B16" s="116" t="s">
        <v>150</v>
      </c>
      <c r="C16" s="117"/>
      <c r="D16" s="118"/>
      <c r="E16" s="119"/>
      <c r="F16" s="119"/>
      <c r="G16" s="119"/>
      <c r="H16" s="119"/>
      <c r="I16" s="119"/>
      <c r="J16" s="119"/>
      <c r="K16" s="119"/>
      <c r="L16" s="119"/>
      <c r="M16" s="119"/>
      <c r="N16" s="119"/>
      <c r="O16" s="119"/>
      <c r="P16" s="119"/>
      <c r="Q16" s="119"/>
      <c r="R16" s="119"/>
      <c r="S16" s="119"/>
      <c r="T16" s="119"/>
      <c r="U16" s="120"/>
    </row>
    <row r="17" spans="1:21" ht="15" customHeight="1">
      <c r="A17" s="109"/>
      <c r="B17" s="141" t="s">
        <v>151</v>
      </c>
      <c r="C17" s="142"/>
      <c r="D17" s="69" t="s">
        <v>152</v>
      </c>
      <c r="E17" s="70"/>
      <c r="F17" s="71" t="s">
        <v>153</v>
      </c>
      <c r="G17" s="147"/>
      <c r="H17" s="147"/>
      <c r="I17" s="71" t="s">
        <v>154</v>
      </c>
      <c r="J17" s="71"/>
      <c r="K17" s="71"/>
      <c r="L17" s="71"/>
      <c r="M17" s="71"/>
      <c r="N17" s="71"/>
      <c r="O17" s="71"/>
      <c r="P17" s="71"/>
      <c r="Q17" s="71"/>
      <c r="R17" s="71"/>
      <c r="S17" s="71"/>
      <c r="T17" s="71"/>
      <c r="U17" s="72"/>
    </row>
    <row r="18" spans="1:21" ht="15" customHeight="1">
      <c r="A18" s="109"/>
      <c r="B18" s="143"/>
      <c r="C18" s="144"/>
      <c r="D18" s="73"/>
      <c r="E18" s="74"/>
      <c r="F18" s="148"/>
      <c r="G18" s="148"/>
      <c r="H18" s="75"/>
      <c r="I18" s="149"/>
      <c r="J18" s="149"/>
      <c r="K18" s="149"/>
      <c r="L18" s="149"/>
      <c r="M18" s="149"/>
      <c r="N18" s="149"/>
      <c r="O18" s="149"/>
      <c r="P18" s="149"/>
      <c r="Q18" s="149"/>
      <c r="R18" s="149"/>
      <c r="S18" s="149"/>
      <c r="T18" s="149"/>
      <c r="U18" s="150"/>
    </row>
    <row r="19" spans="1:21" ht="15" customHeight="1">
      <c r="A19" s="109"/>
      <c r="B19" s="145"/>
      <c r="C19" s="146"/>
      <c r="D19" s="151"/>
      <c r="E19" s="152"/>
      <c r="F19" s="152"/>
      <c r="G19" s="152"/>
      <c r="H19" s="152"/>
      <c r="I19" s="152"/>
      <c r="J19" s="152"/>
      <c r="K19" s="152"/>
      <c r="L19" s="152"/>
      <c r="M19" s="152"/>
      <c r="N19" s="152"/>
      <c r="O19" s="152"/>
      <c r="P19" s="152"/>
      <c r="Q19" s="152"/>
      <c r="R19" s="152"/>
      <c r="S19" s="152"/>
      <c r="T19" s="152"/>
      <c r="U19" s="153"/>
    </row>
    <row r="20" spans="1:21" ht="15" customHeight="1">
      <c r="A20" s="109"/>
      <c r="B20" s="154" t="s">
        <v>155</v>
      </c>
      <c r="C20" s="155"/>
      <c r="D20" s="76" t="s">
        <v>156</v>
      </c>
      <c r="E20" s="158" t="s">
        <v>157</v>
      </c>
      <c r="F20" s="159"/>
      <c r="G20" s="159"/>
      <c r="H20" s="159"/>
      <c r="I20" s="159"/>
      <c r="J20" s="159"/>
      <c r="K20" s="159"/>
      <c r="L20" s="160"/>
      <c r="M20" s="160"/>
      <c r="N20" s="160"/>
      <c r="O20" s="160"/>
      <c r="P20" s="160"/>
      <c r="Q20" s="160"/>
      <c r="R20" s="160"/>
      <c r="S20" s="160"/>
      <c r="T20" s="160"/>
      <c r="U20" s="161"/>
    </row>
    <row r="21" spans="1:21" ht="15" customHeight="1">
      <c r="A21" s="109"/>
      <c r="B21" s="156"/>
      <c r="C21" s="157"/>
      <c r="D21" s="162" t="s">
        <v>158</v>
      </c>
      <c r="E21" s="163"/>
      <c r="F21" s="164"/>
      <c r="G21" s="164"/>
      <c r="H21" s="164"/>
      <c r="I21" s="164"/>
      <c r="J21" s="164"/>
      <c r="K21" s="164"/>
      <c r="L21" s="164"/>
      <c r="M21" s="164"/>
      <c r="N21" s="164"/>
      <c r="O21" s="164"/>
      <c r="P21" s="164"/>
      <c r="Q21" s="164"/>
      <c r="R21" s="164"/>
      <c r="S21" s="164"/>
      <c r="T21" s="164"/>
      <c r="U21" s="165"/>
    </row>
    <row r="22" spans="1:21" ht="15" customHeight="1">
      <c r="A22" s="109"/>
      <c r="B22" s="77" t="s">
        <v>159</v>
      </c>
      <c r="C22" s="78"/>
      <c r="D22" s="69"/>
      <c r="E22" s="71"/>
      <c r="F22" s="79"/>
      <c r="G22" s="79"/>
      <c r="H22" s="79"/>
      <c r="I22" s="79"/>
      <c r="J22" s="79"/>
      <c r="K22" s="79"/>
      <c r="L22" s="79"/>
      <c r="M22" s="79"/>
      <c r="N22" s="79"/>
      <c r="O22" s="79"/>
      <c r="P22" s="79"/>
      <c r="Q22" s="79"/>
      <c r="R22" s="79"/>
      <c r="S22" s="79"/>
      <c r="T22" s="79"/>
      <c r="U22" s="80"/>
    </row>
    <row r="23" spans="1:21" ht="15" customHeight="1">
      <c r="A23" s="109"/>
      <c r="B23" s="121" t="s">
        <v>160</v>
      </c>
      <c r="C23" s="122"/>
      <c r="D23" s="125" t="s">
        <v>161</v>
      </c>
      <c r="E23" s="127"/>
      <c r="F23" s="128"/>
      <c r="G23" s="68" t="s">
        <v>149</v>
      </c>
      <c r="H23" s="131"/>
      <c r="I23" s="132"/>
      <c r="J23" s="132"/>
      <c r="K23" s="132"/>
      <c r="L23" s="133"/>
      <c r="M23" s="134" t="s">
        <v>162</v>
      </c>
      <c r="N23" s="135"/>
      <c r="O23" s="71"/>
      <c r="P23" s="71"/>
      <c r="Q23" s="71"/>
      <c r="R23" s="71"/>
      <c r="S23" s="71"/>
      <c r="T23" s="71"/>
      <c r="U23" s="72"/>
    </row>
    <row r="24" spans="1:21" ht="15" customHeight="1">
      <c r="A24" s="109"/>
      <c r="B24" s="123"/>
      <c r="C24" s="124"/>
      <c r="D24" s="126"/>
      <c r="E24" s="129"/>
      <c r="F24" s="130"/>
      <c r="G24" s="83" t="s">
        <v>163</v>
      </c>
      <c r="H24" s="138"/>
      <c r="I24" s="139"/>
      <c r="J24" s="139"/>
      <c r="K24" s="139"/>
      <c r="L24" s="140"/>
      <c r="M24" s="136"/>
      <c r="N24" s="137"/>
      <c r="O24" s="81"/>
      <c r="P24" s="81"/>
      <c r="Q24" s="81"/>
      <c r="R24" s="81"/>
      <c r="S24" s="81"/>
      <c r="T24" s="81"/>
      <c r="U24" s="82"/>
    </row>
    <row r="25" spans="1:21" ht="15" customHeight="1">
      <c r="A25" s="109"/>
      <c r="B25" s="154" t="s">
        <v>164</v>
      </c>
      <c r="C25" s="155"/>
      <c r="D25" s="69" t="s">
        <v>152</v>
      </c>
      <c r="E25" s="70"/>
      <c r="F25" s="71" t="s">
        <v>153</v>
      </c>
      <c r="G25" s="147"/>
      <c r="H25" s="147"/>
      <c r="I25" s="71" t="s">
        <v>154</v>
      </c>
      <c r="J25" s="71"/>
      <c r="K25" s="71"/>
      <c r="L25" s="71"/>
      <c r="M25" s="71"/>
      <c r="N25" s="71"/>
      <c r="O25" s="71"/>
      <c r="P25" s="71"/>
      <c r="Q25" s="71"/>
      <c r="R25" s="71"/>
      <c r="S25" s="71"/>
      <c r="T25" s="71"/>
      <c r="U25" s="72"/>
    </row>
    <row r="26" spans="1:21" ht="15" customHeight="1">
      <c r="A26" s="109"/>
      <c r="B26" s="175"/>
      <c r="C26" s="176"/>
      <c r="D26" s="73"/>
      <c r="E26" s="74"/>
      <c r="F26" s="148"/>
      <c r="G26" s="148"/>
      <c r="H26" s="75"/>
      <c r="I26" s="149"/>
      <c r="J26" s="149"/>
      <c r="K26" s="149"/>
      <c r="L26" s="149"/>
      <c r="M26" s="149"/>
      <c r="N26" s="149"/>
      <c r="O26" s="149"/>
      <c r="P26" s="149"/>
      <c r="Q26" s="149"/>
      <c r="R26" s="149"/>
      <c r="S26" s="149"/>
      <c r="T26" s="149"/>
      <c r="U26" s="150"/>
    </row>
    <row r="27" spans="1:21" ht="15" customHeight="1">
      <c r="A27" s="110"/>
      <c r="B27" s="156"/>
      <c r="C27" s="157"/>
      <c r="D27" s="151"/>
      <c r="E27" s="152"/>
      <c r="F27" s="152"/>
      <c r="G27" s="152"/>
      <c r="H27" s="152"/>
      <c r="I27" s="152"/>
      <c r="J27" s="152"/>
      <c r="K27" s="152"/>
      <c r="L27" s="152"/>
      <c r="M27" s="152"/>
      <c r="N27" s="152"/>
      <c r="O27" s="152"/>
      <c r="P27" s="152"/>
      <c r="Q27" s="152"/>
      <c r="R27" s="152"/>
      <c r="S27" s="152"/>
      <c r="T27" s="152"/>
      <c r="U27" s="153"/>
    </row>
    <row r="28" spans="1:21" ht="15" customHeight="1">
      <c r="A28" s="108" t="s">
        <v>210</v>
      </c>
      <c r="B28" s="111" t="s">
        <v>149</v>
      </c>
      <c r="C28" s="112"/>
      <c r="D28" s="113"/>
      <c r="E28" s="114"/>
      <c r="F28" s="114"/>
      <c r="G28" s="114"/>
      <c r="H28" s="114"/>
      <c r="I28" s="114"/>
      <c r="J28" s="114"/>
      <c r="K28" s="114"/>
      <c r="L28" s="114"/>
      <c r="M28" s="114"/>
      <c r="N28" s="114"/>
      <c r="O28" s="114"/>
      <c r="P28" s="114"/>
      <c r="Q28" s="114"/>
      <c r="R28" s="114"/>
      <c r="S28" s="114"/>
      <c r="T28" s="114"/>
      <c r="U28" s="115"/>
    </row>
    <row r="29" spans="1:21" ht="15" customHeight="1">
      <c r="A29" s="109"/>
      <c r="B29" s="116" t="s">
        <v>150</v>
      </c>
      <c r="C29" s="117"/>
      <c r="D29" s="118"/>
      <c r="E29" s="119"/>
      <c r="F29" s="119"/>
      <c r="G29" s="119"/>
      <c r="H29" s="119"/>
      <c r="I29" s="119"/>
      <c r="J29" s="119"/>
      <c r="K29" s="119"/>
      <c r="L29" s="119"/>
      <c r="M29" s="119"/>
      <c r="N29" s="119"/>
      <c r="O29" s="119"/>
      <c r="P29" s="119"/>
      <c r="Q29" s="119"/>
      <c r="R29" s="119"/>
      <c r="S29" s="119"/>
      <c r="T29" s="119"/>
      <c r="U29" s="120"/>
    </row>
    <row r="30" spans="1:21" ht="15" customHeight="1">
      <c r="A30" s="109"/>
      <c r="B30" s="141" t="s">
        <v>151</v>
      </c>
      <c r="C30" s="142"/>
      <c r="D30" s="69" t="s">
        <v>152</v>
      </c>
      <c r="E30" s="70"/>
      <c r="F30" s="71" t="s">
        <v>153</v>
      </c>
      <c r="G30" s="147"/>
      <c r="H30" s="147"/>
      <c r="I30" s="71" t="s">
        <v>154</v>
      </c>
      <c r="J30" s="71"/>
      <c r="K30" s="71"/>
      <c r="L30" s="71"/>
      <c r="M30" s="71"/>
      <c r="N30" s="71"/>
      <c r="O30" s="71"/>
      <c r="P30" s="71"/>
      <c r="Q30" s="71"/>
      <c r="R30" s="71"/>
      <c r="S30" s="71"/>
      <c r="T30" s="71"/>
      <c r="U30" s="72"/>
    </row>
    <row r="31" spans="1:21" ht="15" customHeight="1">
      <c r="A31" s="109"/>
      <c r="B31" s="143"/>
      <c r="C31" s="144"/>
      <c r="D31" s="73"/>
      <c r="E31" s="74"/>
      <c r="F31" s="148"/>
      <c r="G31" s="148"/>
      <c r="H31" s="75"/>
      <c r="I31" s="149"/>
      <c r="J31" s="149"/>
      <c r="K31" s="149"/>
      <c r="L31" s="149"/>
      <c r="M31" s="149"/>
      <c r="N31" s="149"/>
      <c r="O31" s="149"/>
      <c r="P31" s="149"/>
      <c r="Q31" s="149"/>
      <c r="R31" s="149"/>
      <c r="S31" s="149"/>
      <c r="T31" s="149"/>
      <c r="U31" s="150"/>
    </row>
    <row r="32" spans="1:21" ht="15" customHeight="1">
      <c r="A32" s="109"/>
      <c r="B32" s="145"/>
      <c r="C32" s="146"/>
      <c r="D32" s="151"/>
      <c r="E32" s="152"/>
      <c r="F32" s="152"/>
      <c r="G32" s="152"/>
      <c r="H32" s="152"/>
      <c r="I32" s="152"/>
      <c r="J32" s="152"/>
      <c r="K32" s="152"/>
      <c r="L32" s="152"/>
      <c r="M32" s="152"/>
      <c r="N32" s="152"/>
      <c r="O32" s="152"/>
      <c r="P32" s="152"/>
      <c r="Q32" s="152"/>
      <c r="R32" s="152"/>
      <c r="S32" s="152"/>
      <c r="T32" s="152"/>
      <c r="U32" s="153"/>
    </row>
    <row r="33" spans="1:21" ht="15" customHeight="1">
      <c r="A33" s="109"/>
      <c r="B33" s="154" t="s">
        <v>155</v>
      </c>
      <c r="C33" s="155"/>
      <c r="D33" s="76" t="s">
        <v>156</v>
      </c>
      <c r="E33" s="158" t="s">
        <v>157</v>
      </c>
      <c r="F33" s="159"/>
      <c r="G33" s="159"/>
      <c r="H33" s="159"/>
      <c r="I33" s="159"/>
      <c r="J33" s="159"/>
      <c r="K33" s="159"/>
      <c r="L33" s="160"/>
      <c r="M33" s="160"/>
      <c r="N33" s="160"/>
      <c r="O33" s="160"/>
      <c r="P33" s="160"/>
      <c r="Q33" s="160"/>
      <c r="R33" s="160"/>
      <c r="S33" s="160"/>
      <c r="T33" s="160"/>
      <c r="U33" s="161"/>
    </row>
    <row r="34" spans="1:21" ht="15" customHeight="1">
      <c r="A34" s="109"/>
      <c r="B34" s="156"/>
      <c r="C34" s="157"/>
      <c r="D34" s="162" t="s">
        <v>158</v>
      </c>
      <c r="E34" s="163"/>
      <c r="F34" s="164"/>
      <c r="G34" s="164"/>
      <c r="H34" s="164"/>
      <c r="I34" s="164"/>
      <c r="J34" s="164"/>
      <c r="K34" s="164"/>
      <c r="L34" s="164"/>
      <c r="M34" s="164"/>
      <c r="N34" s="164"/>
      <c r="O34" s="164"/>
      <c r="P34" s="164"/>
      <c r="Q34" s="164"/>
      <c r="R34" s="164"/>
      <c r="S34" s="164"/>
      <c r="T34" s="164"/>
      <c r="U34" s="165"/>
    </row>
    <row r="35" spans="1:21" ht="40" customHeight="1">
      <c r="A35" s="109"/>
      <c r="B35" s="77" t="s">
        <v>159</v>
      </c>
      <c r="C35" s="78"/>
      <c r="D35" s="69"/>
      <c r="E35" s="71"/>
      <c r="F35" s="79"/>
      <c r="G35" s="79"/>
      <c r="H35" s="79"/>
      <c r="I35" s="79"/>
      <c r="J35" s="79"/>
      <c r="K35" s="79"/>
      <c r="L35" s="79"/>
      <c r="M35" s="79"/>
      <c r="N35" s="79"/>
      <c r="O35" s="79"/>
      <c r="P35" s="79"/>
      <c r="Q35" s="79"/>
      <c r="R35" s="79"/>
      <c r="S35" s="79"/>
      <c r="T35" s="79"/>
      <c r="U35" s="80"/>
    </row>
    <row r="36" spans="1:21" ht="15" customHeight="1">
      <c r="A36" s="109"/>
      <c r="B36" s="121" t="s">
        <v>160</v>
      </c>
      <c r="C36" s="122"/>
      <c r="D36" s="125" t="s">
        <v>161</v>
      </c>
      <c r="E36" s="127"/>
      <c r="F36" s="128"/>
      <c r="G36" s="68" t="s">
        <v>149</v>
      </c>
      <c r="H36" s="131"/>
      <c r="I36" s="132"/>
      <c r="J36" s="132"/>
      <c r="K36" s="132"/>
      <c r="L36" s="133"/>
      <c r="M36" s="134" t="s">
        <v>162</v>
      </c>
      <c r="N36" s="135"/>
      <c r="O36" s="71"/>
      <c r="P36" s="71"/>
      <c r="Q36" s="71"/>
      <c r="R36" s="71"/>
      <c r="S36" s="71"/>
      <c r="T36" s="71"/>
      <c r="U36" s="72"/>
    </row>
    <row r="37" spans="1:21" ht="15" customHeight="1">
      <c r="A37" s="109"/>
      <c r="B37" s="123"/>
      <c r="C37" s="124"/>
      <c r="D37" s="126"/>
      <c r="E37" s="129"/>
      <c r="F37" s="130"/>
      <c r="G37" s="83" t="s">
        <v>163</v>
      </c>
      <c r="H37" s="138"/>
      <c r="I37" s="139"/>
      <c r="J37" s="139"/>
      <c r="K37" s="139"/>
      <c r="L37" s="140"/>
      <c r="M37" s="136"/>
      <c r="N37" s="137"/>
      <c r="O37" s="81"/>
      <c r="P37" s="81"/>
      <c r="Q37" s="81"/>
      <c r="R37" s="81"/>
      <c r="S37" s="81"/>
      <c r="T37" s="81"/>
      <c r="U37" s="82"/>
    </row>
    <row r="38" spans="1:21" ht="15" customHeight="1">
      <c r="A38" s="109"/>
      <c r="B38" s="154" t="s">
        <v>164</v>
      </c>
      <c r="C38" s="155"/>
      <c r="D38" s="69" t="s">
        <v>152</v>
      </c>
      <c r="E38" s="70"/>
      <c r="F38" s="71" t="s">
        <v>153</v>
      </c>
      <c r="G38" s="147"/>
      <c r="H38" s="147"/>
      <c r="I38" s="71" t="s">
        <v>154</v>
      </c>
      <c r="J38" s="71"/>
      <c r="K38" s="71"/>
      <c r="L38" s="71"/>
      <c r="M38" s="71"/>
      <c r="N38" s="71"/>
      <c r="O38" s="71"/>
      <c r="P38" s="71"/>
      <c r="Q38" s="71"/>
      <c r="R38" s="71"/>
      <c r="S38" s="71"/>
      <c r="T38" s="71"/>
      <c r="U38" s="72"/>
    </row>
    <row r="39" spans="1:21" ht="15" customHeight="1">
      <c r="A39" s="109"/>
      <c r="B39" s="175"/>
      <c r="C39" s="176"/>
      <c r="D39" s="73"/>
      <c r="E39" s="74"/>
      <c r="F39" s="148"/>
      <c r="G39" s="148"/>
      <c r="H39" s="75"/>
      <c r="I39" s="149"/>
      <c r="J39" s="149"/>
      <c r="K39" s="149"/>
      <c r="L39" s="149"/>
      <c r="M39" s="149"/>
      <c r="N39" s="149"/>
      <c r="O39" s="149"/>
      <c r="P39" s="149"/>
      <c r="Q39" s="149"/>
      <c r="R39" s="149"/>
      <c r="S39" s="149"/>
      <c r="T39" s="149"/>
      <c r="U39" s="150"/>
    </row>
    <row r="40" spans="1:21" ht="15" customHeight="1">
      <c r="A40" s="110"/>
      <c r="B40" s="156"/>
      <c r="C40" s="157"/>
      <c r="D40" s="151"/>
      <c r="E40" s="152"/>
      <c r="F40" s="152"/>
      <c r="G40" s="152"/>
      <c r="H40" s="152"/>
      <c r="I40" s="152"/>
      <c r="J40" s="152"/>
      <c r="K40" s="152"/>
      <c r="L40" s="152"/>
      <c r="M40" s="152"/>
      <c r="N40" s="152"/>
      <c r="O40" s="152"/>
      <c r="P40" s="152"/>
      <c r="Q40" s="152"/>
      <c r="R40" s="152"/>
      <c r="S40" s="152"/>
      <c r="T40" s="152"/>
      <c r="U40" s="153"/>
    </row>
    <row r="41" spans="1:21" ht="15" customHeight="1">
      <c r="A41" s="108" t="s">
        <v>165</v>
      </c>
      <c r="B41" s="177" t="s">
        <v>149</v>
      </c>
      <c r="C41" s="112"/>
      <c r="D41" s="178"/>
      <c r="E41" s="179"/>
      <c r="F41" s="179"/>
      <c r="G41" s="179"/>
      <c r="H41" s="179"/>
      <c r="I41" s="179"/>
      <c r="J41" s="179"/>
      <c r="K41" s="179"/>
      <c r="L41" s="179"/>
      <c r="M41" s="179"/>
      <c r="N41" s="179"/>
      <c r="O41" s="179"/>
      <c r="P41" s="179"/>
      <c r="Q41" s="179"/>
      <c r="R41" s="179"/>
      <c r="S41" s="179"/>
      <c r="T41" s="179"/>
      <c r="U41" s="180"/>
    </row>
    <row r="42" spans="1:21" ht="15" customHeight="1">
      <c r="A42" s="109"/>
      <c r="B42" s="181" t="s">
        <v>150</v>
      </c>
      <c r="C42" s="117"/>
      <c r="D42" s="118"/>
      <c r="E42" s="119"/>
      <c r="F42" s="119"/>
      <c r="G42" s="119"/>
      <c r="H42" s="119"/>
      <c r="I42" s="119"/>
      <c r="J42" s="119"/>
      <c r="K42" s="119"/>
      <c r="L42" s="119"/>
      <c r="M42" s="119"/>
      <c r="N42" s="119"/>
      <c r="O42" s="119"/>
      <c r="P42" s="119"/>
      <c r="Q42" s="119"/>
      <c r="R42" s="119"/>
      <c r="S42" s="119"/>
      <c r="T42" s="119"/>
      <c r="U42" s="120"/>
    </row>
    <row r="43" spans="1:21" ht="15" customHeight="1">
      <c r="A43" s="109"/>
      <c r="B43" s="142" t="s">
        <v>166</v>
      </c>
      <c r="C43" s="166"/>
      <c r="D43" s="69" t="s">
        <v>152</v>
      </c>
      <c r="E43" s="70"/>
      <c r="F43" s="71" t="s">
        <v>153</v>
      </c>
      <c r="G43" s="147"/>
      <c r="H43" s="147"/>
      <c r="I43" s="71" t="s">
        <v>154</v>
      </c>
      <c r="J43" s="71"/>
      <c r="K43" s="71"/>
      <c r="L43" s="71"/>
      <c r="M43" s="71"/>
      <c r="N43" s="71"/>
      <c r="O43" s="71"/>
      <c r="P43" s="71"/>
      <c r="Q43" s="71"/>
      <c r="R43" s="71"/>
      <c r="S43" s="71"/>
      <c r="T43" s="71"/>
      <c r="U43" s="72"/>
    </row>
    <row r="44" spans="1:21" ht="15" customHeight="1">
      <c r="A44" s="109"/>
      <c r="B44" s="144"/>
      <c r="C44" s="167"/>
      <c r="D44" s="73"/>
      <c r="E44" s="74"/>
      <c r="F44" s="148"/>
      <c r="G44" s="148"/>
      <c r="H44" s="75"/>
      <c r="I44" s="149"/>
      <c r="J44" s="149"/>
      <c r="K44" s="149"/>
      <c r="L44" s="149"/>
      <c r="M44" s="149"/>
      <c r="N44" s="149"/>
      <c r="O44" s="149"/>
      <c r="P44" s="149"/>
      <c r="Q44" s="149"/>
      <c r="R44" s="149"/>
      <c r="S44" s="149"/>
      <c r="T44" s="149"/>
      <c r="U44" s="150"/>
    </row>
    <row r="45" spans="1:21" ht="15" customHeight="1">
      <c r="A45" s="109"/>
      <c r="B45" s="146"/>
      <c r="C45" s="168"/>
      <c r="D45" s="151"/>
      <c r="E45" s="152"/>
      <c r="F45" s="152"/>
      <c r="G45" s="152"/>
      <c r="H45" s="152"/>
      <c r="I45" s="152"/>
      <c r="J45" s="152"/>
      <c r="K45" s="152"/>
      <c r="L45" s="152"/>
      <c r="M45" s="152"/>
      <c r="N45" s="152"/>
      <c r="O45" s="152"/>
      <c r="P45" s="152"/>
      <c r="Q45" s="152"/>
      <c r="R45" s="152"/>
      <c r="S45" s="152"/>
      <c r="T45" s="152"/>
      <c r="U45" s="169"/>
    </row>
    <row r="46" spans="1:21" ht="15" customHeight="1">
      <c r="A46" s="109"/>
      <c r="B46" s="170" t="s">
        <v>167</v>
      </c>
      <c r="C46" s="171"/>
      <c r="D46" s="171"/>
      <c r="E46" s="172"/>
      <c r="F46" s="173"/>
      <c r="G46" s="174"/>
      <c r="H46" s="84"/>
      <c r="I46" s="84"/>
      <c r="J46" s="84"/>
      <c r="K46" s="84"/>
      <c r="L46" s="84"/>
      <c r="M46" s="84"/>
      <c r="N46" s="84"/>
      <c r="O46" s="84"/>
      <c r="P46" s="84"/>
      <c r="Q46" s="84"/>
      <c r="R46" s="71"/>
      <c r="S46" s="71"/>
      <c r="T46" s="71"/>
      <c r="U46" s="71"/>
    </row>
    <row r="47" spans="1:21" ht="15" customHeight="1">
      <c r="A47" s="109"/>
      <c r="B47" s="187" t="s">
        <v>168</v>
      </c>
      <c r="C47" s="187"/>
      <c r="D47" s="187"/>
      <c r="E47" s="85"/>
      <c r="F47" s="189" t="s">
        <v>169</v>
      </c>
      <c r="G47" s="189"/>
      <c r="H47" s="189" t="s">
        <v>170</v>
      </c>
      <c r="I47" s="189"/>
      <c r="J47" s="189"/>
      <c r="K47" s="189"/>
      <c r="L47" s="190" t="s">
        <v>171</v>
      </c>
      <c r="M47" s="190"/>
      <c r="N47" s="190"/>
      <c r="O47" s="190"/>
      <c r="P47" s="190"/>
      <c r="Q47" s="190"/>
    </row>
    <row r="48" spans="1:21" ht="15" customHeight="1">
      <c r="A48" s="109"/>
      <c r="B48" s="188"/>
      <c r="C48" s="188"/>
      <c r="D48" s="188"/>
      <c r="E48" s="86" t="s">
        <v>172</v>
      </c>
      <c r="F48" s="189"/>
      <c r="G48" s="189"/>
      <c r="H48" s="189"/>
      <c r="I48" s="189"/>
      <c r="J48" s="189"/>
      <c r="K48" s="189"/>
      <c r="L48" s="190"/>
      <c r="M48" s="190"/>
      <c r="N48" s="190"/>
      <c r="O48" s="190"/>
      <c r="P48" s="190"/>
      <c r="Q48" s="190"/>
    </row>
    <row r="49" spans="1:17" ht="15" customHeight="1">
      <c r="A49" s="109"/>
      <c r="B49" s="191" t="s">
        <v>173</v>
      </c>
      <c r="C49" s="194" t="s">
        <v>174</v>
      </c>
      <c r="D49" s="195"/>
      <c r="E49" s="87"/>
      <c r="F49" s="184"/>
      <c r="G49" s="185"/>
      <c r="H49" s="184"/>
      <c r="I49" s="186"/>
      <c r="J49" s="186"/>
      <c r="K49" s="185"/>
      <c r="L49" s="184"/>
      <c r="M49" s="186"/>
      <c r="N49" s="186"/>
      <c r="O49" s="186"/>
      <c r="P49" s="186"/>
      <c r="Q49" s="185"/>
    </row>
    <row r="50" spans="1:17" ht="15" customHeight="1">
      <c r="A50" s="109"/>
      <c r="B50" s="192"/>
      <c r="C50" s="182" t="s">
        <v>175</v>
      </c>
      <c r="D50" s="183"/>
      <c r="E50" s="87"/>
      <c r="F50" s="184"/>
      <c r="G50" s="185"/>
      <c r="H50" s="184"/>
      <c r="I50" s="186"/>
      <c r="J50" s="186"/>
      <c r="K50" s="185"/>
      <c r="L50" s="184"/>
      <c r="M50" s="186"/>
      <c r="N50" s="186"/>
      <c r="O50" s="186"/>
      <c r="P50" s="186"/>
      <c r="Q50" s="185"/>
    </row>
    <row r="51" spans="1:17" ht="15" customHeight="1">
      <c r="A51" s="109"/>
      <c r="B51" s="192"/>
      <c r="C51" s="182" t="s">
        <v>176</v>
      </c>
      <c r="D51" s="183"/>
      <c r="E51" s="88"/>
      <c r="F51" s="184"/>
      <c r="G51" s="185"/>
      <c r="H51" s="184"/>
      <c r="I51" s="186"/>
      <c r="J51" s="186"/>
      <c r="K51" s="185"/>
      <c r="L51" s="184"/>
      <c r="M51" s="186"/>
      <c r="N51" s="186"/>
      <c r="O51" s="186"/>
      <c r="P51" s="186"/>
      <c r="Q51" s="185"/>
    </row>
    <row r="52" spans="1:17" ht="15" customHeight="1">
      <c r="A52" s="109"/>
      <c r="B52" s="192"/>
      <c r="C52" s="182" t="s">
        <v>177</v>
      </c>
      <c r="D52" s="183"/>
      <c r="E52" s="88"/>
      <c r="F52" s="184"/>
      <c r="G52" s="185"/>
      <c r="H52" s="184"/>
      <c r="I52" s="186"/>
      <c r="J52" s="186"/>
      <c r="K52" s="185"/>
      <c r="L52" s="184"/>
      <c r="M52" s="186"/>
      <c r="N52" s="186"/>
      <c r="O52" s="186"/>
      <c r="P52" s="186"/>
      <c r="Q52" s="185"/>
    </row>
    <row r="53" spans="1:17" ht="15" customHeight="1">
      <c r="A53" s="109"/>
      <c r="B53" s="192"/>
      <c r="C53" s="196" t="s">
        <v>178</v>
      </c>
      <c r="D53" s="197"/>
      <c r="E53" s="89"/>
      <c r="F53" s="198"/>
      <c r="G53" s="199"/>
      <c r="H53" s="198"/>
      <c r="I53" s="200"/>
      <c r="J53" s="200"/>
      <c r="K53" s="199"/>
      <c r="L53" s="198"/>
      <c r="M53" s="200"/>
      <c r="N53" s="200"/>
      <c r="O53" s="200"/>
      <c r="P53" s="200"/>
      <c r="Q53" s="199"/>
    </row>
    <row r="54" spans="1:17" ht="15" customHeight="1">
      <c r="A54" s="109"/>
      <c r="B54" s="192"/>
      <c r="C54" s="196" t="s">
        <v>179</v>
      </c>
      <c r="D54" s="197"/>
      <c r="E54" s="90"/>
      <c r="F54" s="198"/>
      <c r="G54" s="199"/>
      <c r="H54" s="198"/>
      <c r="I54" s="200"/>
      <c r="J54" s="200"/>
      <c r="K54" s="199"/>
      <c r="L54" s="198"/>
      <c r="M54" s="200"/>
      <c r="N54" s="200"/>
      <c r="O54" s="200"/>
      <c r="P54" s="200"/>
      <c r="Q54" s="199"/>
    </row>
    <row r="55" spans="1:17" ht="15" customHeight="1">
      <c r="A55" s="109"/>
      <c r="B55" s="192"/>
      <c r="C55" s="196" t="s">
        <v>180</v>
      </c>
      <c r="D55" s="197"/>
      <c r="E55" s="90"/>
      <c r="F55" s="198"/>
      <c r="G55" s="199"/>
      <c r="H55" s="198"/>
      <c r="I55" s="200"/>
      <c r="J55" s="200"/>
      <c r="K55" s="199"/>
      <c r="L55" s="198"/>
      <c r="M55" s="200"/>
      <c r="N55" s="200"/>
      <c r="O55" s="200"/>
      <c r="P55" s="200"/>
      <c r="Q55" s="199"/>
    </row>
    <row r="56" spans="1:17" ht="15" customHeight="1">
      <c r="A56" s="109"/>
      <c r="B56" s="192"/>
      <c r="C56" s="182" t="s">
        <v>181</v>
      </c>
      <c r="D56" s="183"/>
      <c r="E56" s="88"/>
      <c r="F56" s="184"/>
      <c r="G56" s="185"/>
      <c r="H56" s="184"/>
      <c r="I56" s="186"/>
      <c r="J56" s="186"/>
      <c r="K56" s="185"/>
      <c r="L56" s="184"/>
      <c r="M56" s="186"/>
      <c r="N56" s="186"/>
      <c r="O56" s="186"/>
      <c r="P56" s="186"/>
      <c r="Q56" s="185"/>
    </row>
    <row r="57" spans="1:17" ht="15" customHeight="1">
      <c r="A57" s="109"/>
      <c r="B57" s="192"/>
      <c r="C57" s="196" t="s">
        <v>182</v>
      </c>
      <c r="D57" s="165"/>
      <c r="E57" s="90"/>
      <c r="F57" s="198"/>
      <c r="G57" s="199"/>
      <c r="H57" s="198"/>
      <c r="I57" s="200"/>
      <c r="J57" s="200"/>
      <c r="K57" s="199"/>
      <c r="L57" s="198"/>
      <c r="M57" s="200"/>
      <c r="N57" s="200"/>
      <c r="O57" s="200"/>
      <c r="P57" s="200"/>
      <c r="Q57" s="199"/>
    </row>
    <row r="58" spans="1:17" ht="15" customHeight="1">
      <c r="A58" s="109"/>
      <c r="B58" s="192"/>
      <c r="C58" s="196" t="s">
        <v>183</v>
      </c>
      <c r="D58" s="165"/>
      <c r="E58" s="90"/>
      <c r="F58" s="198"/>
      <c r="G58" s="199"/>
      <c r="H58" s="198"/>
      <c r="I58" s="200"/>
      <c r="J58" s="200"/>
      <c r="K58" s="199"/>
      <c r="L58" s="198"/>
      <c r="M58" s="200"/>
      <c r="N58" s="200"/>
      <c r="O58" s="200"/>
      <c r="P58" s="200"/>
      <c r="Q58" s="199"/>
    </row>
    <row r="59" spans="1:17" ht="15" customHeight="1">
      <c r="A59" s="109"/>
      <c r="B59" s="192"/>
      <c r="C59" s="201" t="s">
        <v>184</v>
      </c>
      <c r="D59" s="202"/>
      <c r="E59" s="89"/>
      <c r="F59" s="198"/>
      <c r="G59" s="199"/>
      <c r="H59" s="198"/>
      <c r="I59" s="200"/>
      <c r="J59" s="200"/>
      <c r="K59" s="199"/>
      <c r="L59" s="198"/>
      <c r="M59" s="200"/>
      <c r="N59" s="200"/>
      <c r="O59" s="200"/>
      <c r="P59" s="200"/>
      <c r="Q59" s="199"/>
    </row>
    <row r="60" spans="1:17" ht="15" customHeight="1">
      <c r="A60" s="109"/>
      <c r="B60" s="192"/>
      <c r="C60" s="196" t="s">
        <v>185</v>
      </c>
      <c r="D60" s="165"/>
      <c r="E60" s="89"/>
      <c r="F60" s="198"/>
      <c r="G60" s="199"/>
      <c r="H60" s="198"/>
      <c r="I60" s="200"/>
      <c r="J60" s="200"/>
      <c r="K60" s="199"/>
      <c r="L60" s="198"/>
      <c r="M60" s="200"/>
      <c r="N60" s="200"/>
      <c r="O60" s="200"/>
      <c r="P60" s="200"/>
      <c r="Q60" s="199"/>
    </row>
    <row r="61" spans="1:17" ht="15" customHeight="1">
      <c r="A61" s="109"/>
      <c r="B61" s="192"/>
      <c r="C61" s="196" t="s">
        <v>186</v>
      </c>
      <c r="D61" s="165"/>
      <c r="E61" s="89"/>
      <c r="F61" s="198"/>
      <c r="G61" s="199"/>
      <c r="H61" s="198"/>
      <c r="I61" s="200"/>
      <c r="J61" s="200"/>
      <c r="K61" s="199"/>
      <c r="L61" s="198"/>
      <c r="M61" s="200"/>
      <c r="N61" s="200"/>
      <c r="O61" s="200"/>
      <c r="P61" s="200"/>
      <c r="Q61" s="199"/>
    </row>
    <row r="62" spans="1:17" ht="15" customHeight="1">
      <c r="A62" s="109"/>
      <c r="B62" s="192"/>
      <c r="C62" s="196" t="s">
        <v>187</v>
      </c>
      <c r="D62" s="165"/>
      <c r="E62" s="89"/>
      <c r="F62" s="198"/>
      <c r="G62" s="199"/>
      <c r="H62" s="198"/>
      <c r="I62" s="200"/>
      <c r="J62" s="200"/>
      <c r="K62" s="199"/>
      <c r="L62" s="198"/>
      <c r="M62" s="200"/>
      <c r="N62" s="200"/>
      <c r="O62" s="200"/>
      <c r="P62" s="200"/>
      <c r="Q62" s="199"/>
    </row>
    <row r="63" spans="1:17" ht="15" customHeight="1">
      <c r="A63" s="109"/>
      <c r="B63" s="192"/>
      <c r="C63" s="196" t="s">
        <v>188</v>
      </c>
      <c r="D63" s="165"/>
      <c r="E63" s="89"/>
      <c r="F63" s="198"/>
      <c r="G63" s="199"/>
      <c r="H63" s="198"/>
      <c r="I63" s="200"/>
      <c r="J63" s="200"/>
      <c r="K63" s="199"/>
      <c r="L63" s="198"/>
      <c r="M63" s="200"/>
      <c r="N63" s="200"/>
      <c r="O63" s="200"/>
      <c r="P63" s="200"/>
      <c r="Q63" s="199"/>
    </row>
    <row r="64" spans="1:17" ht="15" customHeight="1">
      <c r="A64" s="109"/>
      <c r="B64" s="192"/>
      <c r="C64" s="182" t="s">
        <v>189</v>
      </c>
      <c r="D64" s="183"/>
      <c r="E64" s="88"/>
      <c r="F64" s="184"/>
      <c r="G64" s="185"/>
      <c r="H64" s="184"/>
      <c r="I64" s="186"/>
      <c r="J64" s="186"/>
      <c r="K64" s="185"/>
      <c r="L64" s="184"/>
      <c r="M64" s="186"/>
      <c r="N64" s="186"/>
      <c r="O64" s="186"/>
      <c r="P64" s="186"/>
      <c r="Q64" s="185"/>
    </row>
    <row r="65" spans="1:21" ht="27" customHeight="1">
      <c r="A65" s="109"/>
      <c r="B65" s="193"/>
      <c r="C65" s="182" t="s">
        <v>190</v>
      </c>
      <c r="D65" s="183"/>
      <c r="E65" s="88"/>
      <c r="F65" s="184"/>
      <c r="G65" s="185"/>
      <c r="H65" s="184"/>
      <c r="I65" s="186"/>
      <c r="J65" s="186"/>
      <c r="K65" s="185"/>
      <c r="L65" s="184"/>
      <c r="M65" s="186"/>
      <c r="N65" s="186"/>
      <c r="O65" s="186"/>
      <c r="P65" s="186"/>
      <c r="Q65" s="185"/>
    </row>
    <row r="66" spans="1:21" ht="39" customHeight="1">
      <c r="A66" s="109"/>
      <c r="B66" s="203" t="s">
        <v>191</v>
      </c>
      <c r="C66" s="204"/>
      <c r="D66" s="205"/>
      <c r="E66" s="89"/>
      <c r="F66" s="198"/>
      <c r="G66" s="199"/>
      <c r="H66" s="198"/>
      <c r="I66" s="200"/>
      <c r="J66" s="200"/>
      <c r="K66" s="199"/>
      <c r="L66" s="198"/>
      <c r="M66" s="200"/>
      <c r="N66" s="200"/>
      <c r="O66" s="200"/>
      <c r="P66" s="200"/>
      <c r="Q66" s="199"/>
    </row>
    <row r="67" spans="1:21" ht="27" customHeight="1">
      <c r="A67" s="109"/>
      <c r="B67" s="206" t="s">
        <v>192</v>
      </c>
      <c r="C67" s="182" t="s">
        <v>193</v>
      </c>
      <c r="D67" s="207"/>
      <c r="E67" s="88"/>
      <c r="F67" s="184"/>
      <c r="G67" s="185"/>
      <c r="H67" s="184"/>
      <c r="I67" s="186"/>
      <c r="J67" s="186"/>
      <c r="K67" s="185"/>
      <c r="L67" s="184"/>
      <c r="M67" s="186"/>
      <c r="N67" s="186"/>
      <c r="O67" s="186"/>
      <c r="P67" s="186"/>
      <c r="Q67" s="185"/>
    </row>
    <row r="68" spans="1:21" ht="27" customHeight="1">
      <c r="A68" s="109"/>
      <c r="B68" s="206"/>
      <c r="C68" s="182" t="s">
        <v>194</v>
      </c>
      <c r="D68" s="207"/>
      <c r="E68" s="88"/>
      <c r="F68" s="184"/>
      <c r="G68" s="185"/>
      <c r="H68" s="184"/>
      <c r="I68" s="186"/>
      <c r="J68" s="186"/>
      <c r="K68" s="185"/>
      <c r="L68" s="184"/>
      <c r="M68" s="186"/>
      <c r="N68" s="186"/>
      <c r="O68" s="186"/>
      <c r="P68" s="186"/>
      <c r="Q68" s="185"/>
    </row>
    <row r="69" spans="1:21" ht="27" customHeight="1">
      <c r="A69" s="109"/>
      <c r="B69" s="210" t="s">
        <v>195</v>
      </c>
      <c r="C69" s="210"/>
      <c r="D69" s="210"/>
      <c r="E69" s="88"/>
      <c r="F69" s="184"/>
      <c r="G69" s="185"/>
      <c r="H69" s="184"/>
      <c r="I69" s="186"/>
      <c r="J69" s="186"/>
      <c r="K69" s="185"/>
      <c r="L69" s="184"/>
      <c r="M69" s="186"/>
      <c r="N69" s="186"/>
      <c r="O69" s="186"/>
      <c r="P69" s="186"/>
      <c r="Q69" s="185"/>
    </row>
    <row r="70" spans="1:21" ht="13.5" customHeight="1">
      <c r="A70" s="109"/>
      <c r="B70" s="222" t="s">
        <v>196</v>
      </c>
      <c r="C70" s="196" t="s">
        <v>197</v>
      </c>
      <c r="D70" s="165"/>
      <c r="E70" s="89"/>
      <c r="F70" s="208"/>
      <c r="G70" s="209"/>
      <c r="H70" s="198"/>
      <c r="I70" s="200"/>
      <c r="J70" s="200"/>
      <c r="K70" s="199"/>
      <c r="L70" s="198"/>
      <c r="M70" s="200"/>
      <c r="N70" s="200"/>
      <c r="O70" s="200"/>
      <c r="P70" s="200"/>
      <c r="Q70" s="199"/>
    </row>
    <row r="71" spans="1:21" ht="13.5" customHeight="1">
      <c r="A71" s="109"/>
      <c r="B71" s="223"/>
      <c r="C71" s="196" t="s">
        <v>198</v>
      </c>
      <c r="D71" s="165"/>
      <c r="E71" s="89"/>
      <c r="F71" s="208"/>
      <c r="G71" s="209"/>
      <c r="H71" s="198"/>
      <c r="I71" s="200"/>
      <c r="J71" s="200"/>
      <c r="K71" s="199"/>
      <c r="L71" s="198"/>
      <c r="M71" s="200"/>
      <c r="N71" s="200"/>
      <c r="O71" s="200"/>
      <c r="P71" s="200"/>
      <c r="Q71" s="199"/>
    </row>
    <row r="72" spans="1:21" ht="13.5" customHeight="1">
      <c r="A72" s="109"/>
      <c r="B72" s="223"/>
      <c r="C72" s="182" t="s">
        <v>199</v>
      </c>
      <c r="D72" s="221"/>
      <c r="E72" s="88"/>
      <c r="F72" s="184"/>
      <c r="G72" s="185"/>
      <c r="H72" s="184"/>
      <c r="I72" s="186"/>
      <c r="J72" s="186"/>
      <c r="K72" s="185"/>
      <c r="L72" s="184"/>
      <c r="M72" s="186"/>
      <c r="N72" s="186"/>
      <c r="O72" s="186"/>
      <c r="P72" s="186"/>
      <c r="Q72" s="185"/>
    </row>
    <row r="73" spans="1:21" ht="13.5" customHeight="1">
      <c r="A73" s="109"/>
      <c r="B73" s="224"/>
      <c r="C73" s="182" t="s">
        <v>200</v>
      </c>
      <c r="D73" s="221"/>
      <c r="E73" s="88"/>
      <c r="F73" s="184"/>
      <c r="G73" s="185"/>
      <c r="H73" s="184"/>
      <c r="I73" s="186"/>
      <c r="J73" s="186"/>
      <c r="K73" s="185"/>
      <c r="L73" s="184"/>
      <c r="M73" s="186"/>
      <c r="N73" s="186"/>
      <c r="O73" s="186"/>
      <c r="P73" s="186"/>
      <c r="Q73" s="185"/>
    </row>
    <row r="74" spans="1:21" ht="13.5" customHeight="1">
      <c r="A74" s="109"/>
      <c r="B74" s="215" t="s">
        <v>201</v>
      </c>
      <c r="C74" s="216"/>
      <c r="D74" s="217"/>
      <c r="E74" s="88"/>
      <c r="F74" s="184"/>
      <c r="G74" s="185"/>
      <c r="H74" s="184"/>
      <c r="I74" s="186"/>
      <c r="J74" s="186"/>
      <c r="K74" s="185"/>
      <c r="L74" s="184"/>
      <c r="M74" s="186"/>
      <c r="N74" s="186"/>
      <c r="O74" s="186"/>
      <c r="P74" s="186"/>
      <c r="Q74" s="185"/>
    </row>
    <row r="75" spans="1:21" ht="13.5" customHeight="1">
      <c r="A75" s="110"/>
      <c r="B75" s="215" t="s">
        <v>202</v>
      </c>
      <c r="C75" s="216"/>
      <c r="D75" s="217"/>
      <c r="E75" s="88"/>
      <c r="F75" s="184"/>
      <c r="G75" s="185"/>
      <c r="H75" s="184"/>
      <c r="I75" s="186"/>
      <c r="J75" s="186"/>
      <c r="K75" s="185"/>
      <c r="L75" s="184"/>
      <c r="M75" s="186"/>
      <c r="N75" s="186"/>
      <c r="O75" s="186"/>
      <c r="P75" s="186"/>
      <c r="Q75" s="185"/>
    </row>
    <row r="76" spans="1:21" ht="13.5" customHeight="1">
      <c r="A76" s="218" t="s">
        <v>203</v>
      </c>
      <c r="B76" s="219"/>
      <c r="C76" s="219"/>
      <c r="D76" s="219"/>
      <c r="E76" s="219"/>
      <c r="F76" s="219"/>
      <c r="G76" s="220"/>
      <c r="H76" s="91"/>
      <c r="I76" s="65"/>
      <c r="J76" s="65"/>
      <c r="K76" s="65"/>
      <c r="L76" s="65"/>
      <c r="M76" s="65"/>
      <c r="N76" s="66"/>
      <c r="O76" s="66"/>
      <c r="P76" s="66"/>
      <c r="Q76" s="67"/>
      <c r="R76" s="92"/>
      <c r="S76" s="92"/>
      <c r="T76" s="92"/>
      <c r="U76" s="92"/>
    </row>
    <row r="77" spans="1:21" ht="13.5" customHeight="1">
      <c r="A77" s="62" t="s">
        <v>204</v>
      </c>
      <c r="B77" s="62"/>
      <c r="C77" s="62"/>
      <c r="D77" s="62"/>
      <c r="E77" s="62"/>
      <c r="F77" s="62"/>
      <c r="G77" s="62"/>
      <c r="H77" s="62"/>
      <c r="I77" s="62"/>
      <c r="J77" s="62"/>
      <c r="K77" s="62"/>
      <c r="L77" s="62"/>
      <c r="M77" s="62"/>
      <c r="N77" s="62"/>
      <c r="O77" s="62"/>
      <c r="P77" s="62"/>
      <c r="Q77" s="62"/>
      <c r="R77" s="62"/>
      <c r="S77" s="62"/>
      <c r="T77" s="62"/>
      <c r="U77" s="62"/>
    </row>
    <row r="78" spans="1:21" ht="13.5" customHeight="1">
      <c r="A78" s="93">
        <v>1</v>
      </c>
      <c r="B78" s="211" t="s">
        <v>205</v>
      </c>
      <c r="C78" s="211"/>
      <c r="D78" s="211"/>
      <c r="E78" s="211"/>
      <c r="F78" s="211"/>
      <c r="G78" s="211"/>
      <c r="H78" s="211"/>
      <c r="I78" s="211"/>
      <c r="J78" s="211"/>
      <c r="K78" s="211"/>
      <c r="L78" s="211"/>
      <c r="M78" s="211"/>
      <c r="N78" s="211"/>
      <c r="O78" s="211"/>
      <c r="P78" s="211"/>
      <c r="Q78" s="211"/>
      <c r="R78" s="211"/>
      <c r="S78" s="211"/>
      <c r="T78" s="211"/>
      <c r="U78" s="211"/>
    </row>
    <row r="79" spans="1:21" ht="13.5" customHeight="1">
      <c r="A79" s="93">
        <v>2</v>
      </c>
      <c r="B79" s="212" t="s">
        <v>206</v>
      </c>
      <c r="C79" s="212"/>
      <c r="D79" s="212"/>
      <c r="E79" s="212"/>
      <c r="F79" s="212"/>
      <c r="G79" s="212"/>
      <c r="H79" s="212"/>
      <c r="I79" s="212"/>
      <c r="J79" s="212"/>
      <c r="K79" s="212"/>
      <c r="L79" s="212"/>
      <c r="M79" s="212"/>
      <c r="N79" s="212"/>
      <c r="O79" s="212"/>
      <c r="P79" s="212"/>
      <c r="Q79" s="212"/>
      <c r="R79" s="212"/>
      <c r="S79" s="212"/>
      <c r="T79" s="212"/>
      <c r="U79" s="212"/>
    </row>
    <row r="80" spans="1:21" ht="13.5" customHeight="1">
      <c r="A80" s="93">
        <v>3</v>
      </c>
      <c r="B80" s="213" t="s">
        <v>207</v>
      </c>
      <c r="C80" s="214"/>
      <c r="D80" s="214"/>
      <c r="E80" s="214"/>
      <c r="F80" s="214"/>
      <c r="G80" s="214"/>
      <c r="H80" s="214"/>
      <c r="I80" s="214"/>
      <c r="J80" s="214"/>
      <c r="K80" s="214"/>
      <c r="L80" s="214"/>
      <c r="M80" s="214"/>
      <c r="N80" s="214"/>
      <c r="O80" s="214"/>
      <c r="P80" s="214"/>
      <c r="Q80" s="214"/>
      <c r="R80" s="214"/>
      <c r="S80" s="214"/>
      <c r="T80" s="214"/>
      <c r="U80" s="214"/>
    </row>
    <row r="81" spans="1:21" ht="13.5" customHeight="1">
      <c r="A81" s="93">
        <v>4</v>
      </c>
      <c r="B81" s="213" t="s">
        <v>208</v>
      </c>
      <c r="C81" s="214"/>
      <c r="D81" s="214"/>
      <c r="E81" s="214"/>
      <c r="F81" s="214"/>
      <c r="G81" s="214"/>
      <c r="H81" s="214"/>
      <c r="I81" s="214"/>
      <c r="J81" s="214"/>
      <c r="K81" s="214"/>
      <c r="L81" s="214"/>
      <c r="M81" s="214"/>
      <c r="N81" s="214"/>
      <c r="O81" s="214"/>
      <c r="P81" s="214"/>
      <c r="Q81" s="214"/>
      <c r="R81" s="214"/>
      <c r="S81" s="214"/>
      <c r="T81" s="214"/>
      <c r="U81" s="214"/>
    </row>
    <row r="82" spans="1:21" ht="26" customHeight="1">
      <c r="A82" s="93">
        <v>5</v>
      </c>
      <c r="B82" s="212" t="s">
        <v>209</v>
      </c>
      <c r="C82" s="212"/>
      <c r="D82" s="212"/>
      <c r="E82" s="212"/>
      <c r="F82" s="212"/>
      <c r="G82" s="212"/>
      <c r="H82" s="212"/>
      <c r="I82" s="212"/>
      <c r="J82" s="212"/>
      <c r="K82" s="212"/>
      <c r="L82" s="212"/>
      <c r="M82" s="212"/>
      <c r="N82" s="212"/>
      <c r="O82" s="212"/>
      <c r="P82" s="212"/>
      <c r="Q82" s="212"/>
      <c r="R82" s="212"/>
      <c r="S82" s="212"/>
      <c r="T82" s="212"/>
      <c r="U82" s="212"/>
    </row>
  </sheetData>
  <mergeCells count="196">
    <mergeCell ref="A76:G76"/>
    <mergeCell ref="B78:U78"/>
    <mergeCell ref="B79:U79"/>
    <mergeCell ref="B80:U80"/>
    <mergeCell ref="B81:U81"/>
    <mergeCell ref="B82:U82"/>
    <mergeCell ref="B74:D74"/>
    <mergeCell ref="F74:G74"/>
    <mergeCell ref="H74:K74"/>
    <mergeCell ref="L74:Q74"/>
    <mergeCell ref="B75:D75"/>
    <mergeCell ref="F75:G75"/>
    <mergeCell ref="H75:K75"/>
    <mergeCell ref="L75:Q75"/>
    <mergeCell ref="A41:A75"/>
    <mergeCell ref="F72:G72"/>
    <mergeCell ref="H72:K72"/>
    <mergeCell ref="L72:Q72"/>
    <mergeCell ref="C73:D73"/>
    <mergeCell ref="F73:G73"/>
    <mergeCell ref="H73:K73"/>
    <mergeCell ref="L73:Q73"/>
    <mergeCell ref="B70:B73"/>
    <mergeCell ref="C70:D70"/>
    <mergeCell ref="F70:G70"/>
    <mergeCell ref="H70:K70"/>
    <mergeCell ref="L70:Q70"/>
    <mergeCell ref="C71:D71"/>
    <mergeCell ref="F71:G71"/>
    <mergeCell ref="H71:K71"/>
    <mergeCell ref="L71:Q71"/>
    <mergeCell ref="C72:D72"/>
    <mergeCell ref="F68:G68"/>
    <mergeCell ref="H68:K68"/>
    <mergeCell ref="L68:Q68"/>
    <mergeCell ref="B69:D69"/>
    <mergeCell ref="F69:G69"/>
    <mergeCell ref="H69:K69"/>
    <mergeCell ref="L69:Q69"/>
    <mergeCell ref="B66:D66"/>
    <mergeCell ref="F66:G66"/>
    <mergeCell ref="H66:K66"/>
    <mergeCell ref="L66:Q66"/>
    <mergeCell ref="B67:B68"/>
    <mergeCell ref="C67:D67"/>
    <mergeCell ref="F67:G67"/>
    <mergeCell ref="H67:K67"/>
    <mergeCell ref="L67:Q67"/>
    <mergeCell ref="C68:D68"/>
    <mergeCell ref="C64:D64"/>
    <mergeCell ref="F64:G64"/>
    <mergeCell ref="H64:K64"/>
    <mergeCell ref="L64:Q64"/>
    <mergeCell ref="C65:D65"/>
    <mergeCell ref="F65:G65"/>
    <mergeCell ref="H65:K65"/>
    <mergeCell ref="L65:Q65"/>
    <mergeCell ref="C62:D62"/>
    <mergeCell ref="F62:G62"/>
    <mergeCell ref="H62:K62"/>
    <mergeCell ref="L62:Q62"/>
    <mergeCell ref="C63:D63"/>
    <mergeCell ref="F63:G63"/>
    <mergeCell ref="H63:K63"/>
    <mergeCell ref="L63:Q63"/>
    <mergeCell ref="C60:D60"/>
    <mergeCell ref="F60:G60"/>
    <mergeCell ref="H60:K60"/>
    <mergeCell ref="L60:Q60"/>
    <mergeCell ref="C61:D61"/>
    <mergeCell ref="F61:G61"/>
    <mergeCell ref="H61:K61"/>
    <mergeCell ref="L61:Q61"/>
    <mergeCell ref="C58:D58"/>
    <mergeCell ref="F58:G58"/>
    <mergeCell ref="H58:K58"/>
    <mergeCell ref="L58:Q58"/>
    <mergeCell ref="C59:D59"/>
    <mergeCell ref="F59:G59"/>
    <mergeCell ref="H59:K59"/>
    <mergeCell ref="L59:Q59"/>
    <mergeCell ref="L51:Q51"/>
    <mergeCell ref="C56:D56"/>
    <mergeCell ref="F56:G56"/>
    <mergeCell ref="H56:K56"/>
    <mergeCell ref="L56:Q56"/>
    <mergeCell ref="C57:D57"/>
    <mergeCell ref="F57:G57"/>
    <mergeCell ref="H57:K57"/>
    <mergeCell ref="L57:Q57"/>
    <mergeCell ref="C54:D54"/>
    <mergeCell ref="F54:G54"/>
    <mergeCell ref="H54:K54"/>
    <mergeCell ref="L54:Q54"/>
    <mergeCell ref="C55:D55"/>
    <mergeCell ref="F55:G55"/>
    <mergeCell ref="H55:K55"/>
    <mergeCell ref="L55:Q55"/>
    <mergeCell ref="B47:D48"/>
    <mergeCell ref="F47:G48"/>
    <mergeCell ref="H47:K48"/>
    <mergeCell ref="L47:Q48"/>
    <mergeCell ref="B49:B65"/>
    <mergeCell ref="C49:D49"/>
    <mergeCell ref="F49:G49"/>
    <mergeCell ref="H49:K49"/>
    <mergeCell ref="L49:Q49"/>
    <mergeCell ref="C50:D50"/>
    <mergeCell ref="C52:D52"/>
    <mergeCell ref="F52:G52"/>
    <mergeCell ref="H52:K52"/>
    <mergeCell ref="L52:Q52"/>
    <mergeCell ref="C53:D53"/>
    <mergeCell ref="F53:G53"/>
    <mergeCell ref="H53:K53"/>
    <mergeCell ref="L53:Q53"/>
    <mergeCell ref="F50:G50"/>
    <mergeCell ref="H50:K50"/>
    <mergeCell ref="L50:Q50"/>
    <mergeCell ref="C51:D51"/>
    <mergeCell ref="F51:G51"/>
    <mergeCell ref="H51:K51"/>
    <mergeCell ref="F34:U34"/>
    <mergeCell ref="B43:C45"/>
    <mergeCell ref="G43:H43"/>
    <mergeCell ref="F44:G44"/>
    <mergeCell ref="I44:U44"/>
    <mergeCell ref="D45:U45"/>
    <mergeCell ref="B46:E46"/>
    <mergeCell ref="F46:G46"/>
    <mergeCell ref="B38:C40"/>
    <mergeCell ref="G38:H38"/>
    <mergeCell ref="F39:G39"/>
    <mergeCell ref="I39:U39"/>
    <mergeCell ref="D40:U40"/>
    <mergeCell ref="B41:C41"/>
    <mergeCell ref="D41:U41"/>
    <mergeCell ref="B42:C42"/>
    <mergeCell ref="D42:U42"/>
    <mergeCell ref="B25:C27"/>
    <mergeCell ref="G25:H25"/>
    <mergeCell ref="F26:G26"/>
    <mergeCell ref="I26:U26"/>
    <mergeCell ref="D27:U27"/>
    <mergeCell ref="A28:A40"/>
    <mergeCell ref="B28:C28"/>
    <mergeCell ref="D28:U28"/>
    <mergeCell ref="B29:C29"/>
    <mergeCell ref="D29:U29"/>
    <mergeCell ref="B36:C37"/>
    <mergeCell ref="D36:D37"/>
    <mergeCell ref="E36:F37"/>
    <mergeCell ref="H36:L36"/>
    <mergeCell ref="M36:N37"/>
    <mergeCell ref="H37:L37"/>
    <mergeCell ref="B30:C32"/>
    <mergeCell ref="G30:H30"/>
    <mergeCell ref="F31:G31"/>
    <mergeCell ref="I31:U31"/>
    <mergeCell ref="D32:U32"/>
    <mergeCell ref="B33:C34"/>
    <mergeCell ref="E33:U33"/>
    <mergeCell ref="D34:E34"/>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44 E31 E39" xr:uid="{BE462662-E416-4212-81A9-744A03A558C4}">
      <formula1>"都,道,府,県"</formula1>
    </dataValidation>
    <dataValidation type="list" allowBlank="1" showInputMessage="1" showErrorMessage="1" sqref="H18 H26 H44 H31 H39" xr:uid="{E7ED267D-9BBF-4358-A6AB-3EDDF12BBDCB}">
      <formula1>"市,郡,区"</formula1>
    </dataValidation>
    <dataValidation type="list" allowBlank="1" showInputMessage="1" showErrorMessage="1" sqref="E57" xr:uid="{7CDA0C68-E45E-4DE4-B0D0-262D50E1801F}">
      <formula1>"　,○"</formula1>
    </dataValidation>
    <dataValidation type="list" allowBlank="1" showInputMessage="1" showErrorMessage="1" sqref="E58 E49:E50 E54:E55 F46 H49:K75 F49:G69 F72:G75" xr:uid="{E3A4ABBE-8A0D-4CD7-91C6-5CF9F58D88B2}">
      <formula1>"○"</formula1>
    </dataValidation>
    <dataValidation type="list" allowBlank="1" showInputMessage="1" showErrorMessage="1" sqref="E5:F5" xr:uid="{C9CE86D8-3153-4689-8497-B79AFA81F424}">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2" orientation="portrait" r:id="rId1"/>
  <rowBreaks count="1" manualBreakCount="1">
    <brk id="63" max="2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38093-C6F8-4793-B06A-D7901E1ACC01}">
  <dimension ref="A1:Y55"/>
  <sheetViews>
    <sheetView view="pageBreakPreview" zoomScaleNormal="100" zoomScaleSheetLayoutView="100" workbookViewId="0">
      <selection activeCell="A7" sqref="A7:F7"/>
    </sheetView>
  </sheetViews>
  <sheetFormatPr defaultRowHeight="13"/>
  <cols>
    <col min="1" max="10" width="4.6328125" customWidth="1"/>
    <col min="11" max="11" width="1.90625" customWidth="1"/>
    <col min="12" max="27" width="3.08984375" customWidth="1"/>
  </cols>
  <sheetData>
    <row r="1" spans="1:25">
      <c r="A1" s="31" t="s">
        <v>211</v>
      </c>
    </row>
    <row r="3" spans="1:25">
      <c r="F3" s="31" t="s">
        <v>85</v>
      </c>
    </row>
    <row r="5" spans="1:25">
      <c r="A5" s="226" t="s">
        <v>84</v>
      </c>
      <c r="B5" s="227"/>
      <c r="C5" s="227"/>
      <c r="D5" s="227"/>
      <c r="E5" s="227"/>
      <c r="F5" s="228"/>
      <c r="G5" s="232" t="s">
        <v>83</v>
      </c>
      <c r="H5" s="233"/>
      <c r="I5" s="233"/>
      <c r="J5" s="233"/>
      <c r="K5" s="234"/>
      <c r="L5" s="232" t="s">
        <v>82</v>
      </c>
      <c r="M5" s="238"/>
      <c r="N5" s="238"/>
      <c r="O5" s="238"/>
      <c r="P5" s="238"/>
      <c r="Q5" s="238"/>
      <c r="R5" s="238"/>
      <c r="S5" s="238"/>
      <c r="T5" s="238"/>
      <c r="U5" s="238"/>
      <c r="V5" s="238"/>
      <c r="W5" s="238"/>
      <c r="X5" s="238"/>
      <c r="Y5" s="239"/>
    </row>
    <row r="6" spans="1:25">
      <c r="A6" s="229"/>
      <c r="B6" s="230"/>
      <c r="C6" s="230"/>
      <c r="D6" s="230"/>
      <c r="E6" s="230"/>
      <c r="F6" s="231"/>
      <c r="G6" s="235"/>
      <c r="H6" s="236"/>
      <c r="I6" s="236"/>
      <c r="J6" s="236"/>
      <c r="K6" s="237"/>
      <c r="L6" s="240"/>
      <c r="M6" s="241"/>
      <c r="N6" s="241"/>
      <c r="O6" s="241"/>
      <c r="P6" s="241"/>
      <c r="Q6" s="241"/>
      <c r="R6" s="241"/>
      <c r="S6" s="241"/>
      <c r="T6" s="241"/>
      <c r="U6" s="241"/>
      <c r="V6" s="241"/>
      <c r="W6" s="241"/>
      <c r="X6" s="241"/>
      <c r="Y6" s="242"/>
    </row>
    <row r="7" spans="1:25">
      <c r="A7" s="243"/>
      <c r="B7" s="243"/>
      <c r="C7" s="243"/>
      <c r="D7" s="243"/>
      <c r="E7" s="243"/>
      <c r="F7" s="243"/>
      <c r="G7" s="243"/>
      <c r="H7" s="243"/>
      <c r="I7" s="243"/>
      <c r="J7" s="243"/>
      <c r="K7" s="243"/>
      <c r="L7" s="9"/>
      <c r="M7" s="1"/>
      <c r="N7" s="1"/>
      <c r="O7" s="1"/>
      <c r="P7" s="1"/>
      <c r="Q7" s="1"/>
      <c r="R7" s="1"/>
      <c r="S7" s="1"/>
      <c r="T7" s="1"/>
      <c r="U7" s="39"/>
      <c r="V7" s="39"/>
      <c r="W7" s="39"/>
      <c r="X7" s="39"/>
      <c r="Y7" s="38"/>
    </row>
    <row r="8" spans="1:25">
      <c r="A8" s="243"/>
      <c r="B8" s="243"/>
      <c r="C8" s="243"/>
      <c r="D8" s="243"/>
      <c r="E8" s="243"/>
      <c r="F8" s="243"/>
      <c r="G8" s="243"/>
      <c r="H8" s="243"/>
      <c r="I8" s="243"/>
      <c r="J8" s="243"/>
      <c r="K8" s="243"/>
      <c r="L8" s="9"/>
      <c r="M8" s="1"/>
      <c r="N8" s="1"/>
      <c r="O8" s="1"/>
      <c r="P8" s="1"/>
      <c r="Q8" s="1"/>
      <c r="R8" s="1"/>
      <c r="S8" s="1"/>
      <c r="T8" s="1"/>
      <c r="U8" s="39"/>
      <c r="V8" s="39"/>
      <c r="W8" s="39"/>
      <c r="X8" s="39"/>
      <c r="Y8" s="38"/>
    </row>
    <row r="9" spans="1:25">
      <c r="A9" s="243"/>
      <c r="B9" s="243"/>
      <c r="C9" s="243"/>
      <c r="D9" s="243"/>
      <c r="E9" s="243"/>
      <c r="F9" s="243"/>
      <c r="G9" s="243"/>
      <c r="H9" s="243"/>
      <c r="I9" s="243"/>
      <c r="J9" s="243"/>
      <c r="K9" s="243"/>
      <c r="L9" s="9"/>
      <c r="M9" s="1"/>
      <c r="N9" s="1"/>
      <c r="O9" s="1"/>
      <c r="P9" s="1"/>
      <c r="Q9" s="1"/>
      <c r="R9" s="1"/>
      <c r="S9" s="1"/>
      <c r="T9" s="1"/>
      <c r="U9" s="39"/>
      <c r="V9" s="39"/>
      <c r="W9" s="39"/>
      <c r="X9" s="39"/>
      <c r="Y9" s="38"/>
    </row>
    <row r="10" spans="1:25">
      <c r="A10" s="243"/>
      <c r="B10" s="243"/>
      <c r="C10" s="243"/>
      <c r="D10" s="243"/>
      <c r="E10" s="243"/>
      <c r="F10" s="243"/>
      <c r="G10" s="243"/>
      <c r="H10" s="243"/>
      <c r="I10" s="243"/>
      <c r="J10" s="243"/>
      <c r="K10" s="243"/>
      <c r="L10" s="9"/>
      <c r="M10" s="1"/>
      <c r="N10" s="1"/>
      <c r="O10" s="1"/>
      <c r="P10" s="1"/>
      <c r="Q10" s="1"/>
      <c r="R10" s="1"/>
      <c r="S10" s="1"/>
      <c r="T10" s="1"/>
      <c r="U10" s="39"/>
      <c r="V10" s="39"/>
      <c r="W10" s="39"/>
      <c r="X10" s="39"/>
      <c r="Y10" s="38"/>
    </row>
    <row r="11" spans="1:25">
      <c r="A11" s="243"/>
      <c r="B11" s="243"/>
      <c r="C11" s="243"/>
      <c r="D11" s="243"/>
      <c r="E11" s="243"/>
      <c r="F11" s="243"/>
      <c r="G11" s="243"/>
      <c r="H11" s="243"/>
      <c r="I11" s="243"/>
      <c r="J11" s="243"/>
      <c r="K11" s="243"/>
      <c r="L11" s="9"/>
      <c r="M11" s="1"/>
      <c r="N11" s="1"/>
      <c r="O11" s="1"/>
      <c r="P11" s="1"/>
      <c r="Q11" s="1"/>
      <c r="R11" s="1"/>
      <c r="S11" s="1"/>
      <c r="T11" s="1"/>
      <c r="U11" s="39"/>
      <c r="V11" s="39"/>
      <c r="W11" s="39"/>
      <c r="X11" s="39"/>
      <c r="Y11" s="38"/>
    </row>
    <row r="12" spans="1:25">
      <c r="A12" s="243"/>
      <c r="B12" s="243"/>
      <c r="C12" s="243"/>
      <c r="D12" s="243"/>
      <c r="E12" s="243"/>
      <c r="F12" s="243"/>
      <c r="G12" s="243"/>
      <c r="H12" s="243"/>
      <c r="I12" s="243"/>
      <c r="J12" s="243"/>
      <c r="K12" s="243"/>
      <c r="L12" s="9"/>
      <c r="M12" s="1"/>
      <c r="N12" s="1"/>
      <c r="O12" s="1"/>
      <c r="P12" s="1"/>
      <c r="Q12" s="1"/>
      <c r="R12" s="1"/>
      <c r="S12" s="1"/>
      <c r="T12" s="1"/>
      <c r="U12" s="39"/>
      <c r="V12" s="39"/>
      <c r="W12" s="39"/>
      <c r="X12" s="39"/>
      <c r="Y12" s="38"/>
    </row>
    <row r="13" spans="1:25">
      <c r="A13" s="243"/>
      <c r="B13" s="243"/>
      <c r="C13" s="243"/>
      <c r="D13" s="243"/>
      <c r="E13" s="243"/>
      <c r="F13" s="243"/>
      <c r="G13" s="243"/>
      <c r="H13" s="243"/>
      <c r="I13" s="243"/>
      <c r="J13" s="243"/>
      <c r="K13" s="243"/>
      <c r="L13" s="9"/>
      <c r="M13" s="1"/>
      <c r="N13" s="1"/>
      <c r="O13" s="1"/>
      <c r="P13" s="1"/>
      <c r="Q13" s="1"/>
      <c r="R13" s="1"/>
      <c r="S13" s="1"/>
      <c r="T13" s="1"/>
      <c r="U13" s="39"/>
      <c r="V13" s="39"/>
      <c r="W13" s="39"/>
      <c r="X13" s="39"/>
      <c r="Y13" s="38"/>
    </row>
    <row r="14" spans="1:25">
      <c r="A14" s="243"/>
      <c r="B14" s="243"/>
      <c r="C14" s="243"/>
      <c r="D14" s="243"/>
      <c r="E14" s="243"/>
      <c r="F14" s="243"/>
      <c r="G14" s="243"/>
      <c r="H14" s="243"/>
      <c r="I14" s="243"/>
      <c r="J14" s="243"/>
      <c r="K14" s="243"/>
      <c r="L14" s="9"/>
      <c r="M14" s="1"/>
      <c r="N14" s="1"/>
      <c r="O14" s="1"/>
      <c r="P14" s="1"/>
      <c r="Q14" s="1"/>
      <c r="R14" s="1"/>
      <c r="S14" s="1"/>
      <c r="T14" s="1"/>
      <c r="U14" s="39"/>
      <c r="V14" s="39"/>
      <c r="W14" s="39"/>
      <c r="X14" s="39"/>
      <c r="Y14" s="38"/>
    </row>
    <row r="15" spans="1:25">
      <c r="A15" s="243"/>
      <c r="B15" s="243"/>
      <c r="C15" s="243"/>
      <c r="D15" s="243"/>
      <c r="E15" s="243"/>
      <c r="F15" s="243"/>
      <c r="G15" s="243"/>
      <c r="H15" s="243"/>
      <c r="I15" s="243"/>
      <c r="J15" s="243"/>
      <c r="K15" s="243"/>
      <c r="L15" s="9"/>
      <c r="M15" s="1"/>
      <c r="N15" s="1"/>
      <c r="O15" s="1"/>
      <c r="P15" s="1"/>
      <c r="Q15" s="1"/>
      <c r="R15" s="1"/>
      <c r="S15" s="1"/>
      <c r="T15" s="1"/>
      <c r="U15" s="39"/>
      <c r="V15" s="39"/>
      <c r="W15" s="39"/>
      <c r="X15" s="39"/>
      <c r="Y15" s="38"/>
    </row>
    <row r="16" spans="1:25">
      <c r="A16" s="243"/>
      <c r="B16" s="243"/>
      <c r="C16" s="243"/>
      <c r="D16" s="243"/>
      <c r="E16" s="243"/>
      <c r="F16" s="243"/>
      <c r="G16" s="243"/>
      <c r="H16" s="243"/>
      <c r="I16" s="243"/>
      <c r="J16" s="243"/>
      <c r="K16" s="243"/>
      <c r="L16" s="9"/>
      <c r="M16" s="1"/>
      <c r="N16" s="1"/>
      <c r="O16" s="1"/>
      <c r="P16" s="1"/>
      <c r="Q16" s="1"/>
      <c r="R16" s="1"/>
      <c r="S16" s="1"/>
      <c r="T16" s="1"/>
      <c r="U16" s="39"/>
      <c r="V16" s="39"/>
      <c r="W16" s="39"/>
      <c r="X16" s="39"/>
      <c r="Y16" s="38"/>
    </row>
    <row r="17" spans="1:25">
      <c r="A17" s="243"/>
      <c r="B17" s="243"/>
      <c r="C17" s="243"/>
      <c r="D17" s="243"/>
      <c r="E17" s="243"/>
      <c r="F17" s="243"/>
      <c r="G17" s="243"/>
      <c r="H17" s="243"/>
      <c r="I17" s="243"/>
      <c r="J17" s="243"/>
      <c r="K17" s="243"/>
      <c r="L17" s="9"/>
      <c r="M17" s="1"/>
      <c r="N17" s="1"/>
      <c r="O17" s="1"/>
      <c r="P17" s="1"/>
      <c r="Q17" s="1"/>
      <c r="R17" s="1"/>
      <c r="S17" s="1"/>
      <c r="T17" s="1"/>
      <c r="U17" s="39"/>
      <c r="V17" s="39"/>
      <c r="W17" s="39"/>
      <c r="X17" s="39"/>
      <c r="Y17" s="38"/>
    </row>
    <row r="18" spans="1:25">
      <c r="A18" s="243"/>
      <c r="B18" s="243"/>
      <c r="C18" s="243"/>
      <c r="D18" s="243"/>
      <c r="E18" s="243"/>
      <c r="F18" s="243"/>
      <c r="G18" s="243"/>
      <c r="H18" s="243"/>
      <c r="I18" s="243"/>
      <c r="J18" s="243"/>
      <c r="K18" s="243"/>
      <c r="L18" s="9"/>
      <c r="M18" s="1"/>
      <c r="N18" s="1"/>
      <c r="O18" s="1"/>
      <c r="P18" s="1"/>
      <c r="Q18" s="1"/>
      <c r="R18" s="1"/>
      <c r="S18" s="1"/>
      <c r="T18" s="1"/>
      <c r="U18" s="39"/>
      <c r="V18" s="39"/>
      <c r="W18" s="39"/>
      <c r="X18" s="39"/>
      <c r="Y18" s="38"/>
    </row>
    <row r="19" spans="1:25">
      <c r="A19" s="243"/>
      <c r="B19" s="243"/>
      <c r="C19" s="243"/>
      <c r="D19" s="243"/>
      <c r="E19" s="243"/>
      <c r="F19" s="243"/>
      <c r="G19" s="243"/>
      <c r="H19" s="243"/>
      <c r="I19" s="243"/>
      <c r="J19" s="243"/>
      <c r="K19" s="243"/>
      <c r="L19" s="9"/>
      <c r="M19" s="1"/>
      <c r="N19" s="1"/>
      <c r="O19" s="1"/>
      <c r="P19" s="1"/>
      <c r="Q19" s="1"/>
      <c r="R19" s="1"/>
      <c r="S19" s="1"/>
      <c r="T19" s="1"/>
      <c r="U19" s="39"/>
      <c r="V19" s="39"/>
      <c r="W19" s="39"/>
      <c r="X19" s="39"/>
      <c r="Y19" s="38"/>
    </row>
    <row r="20" spans="1:25">
      <c r="A20" s="243"/>
      <c r="B20" s="243"/>
      <c r="C20" s="243"/>
      <c r="D20" s="243"/>
      <c r="E20" s="243"/>
      <c r="F20" s="243"/>
      <c r="G20" s="243"/>
      <c r="H20" s="243"/>
      <c r="I20" s="243"/>
      <c r="J20" s="243"/>
      <c r="K20" s="243"/>
      <c r="L20" s="9"/>
      <c r="M20" s="1"/>
      <c r="N20" s="1"/>
      <c r="O20" s="1"/>
      <c r="P20" s="1"/>
      <c r="Q20" s="1"/>
      <c r="R20" s="1"/>
      <c r="S20" s="1"/>
      <c r="T20" s="1"/>
      <c r="U20" s="39"/>
      <c r="V20" s="39"/>
      <c r="W20" s="39"/>
      <c r="X20" s="39"/>
      <c r="Y20" s="38"/>
    </row>
    <row r="21" spans="1:25">
      <c r="A21" s="243"/>
      <c r="B21" s="243"/>
      <c r="C21" s="243"/>
      <c r="D21" s="243"/>
      <c r="E21" s="243"/>
      <c r="F21" s="243"/>
      <c r="G21" s="243"/>
      <c r="H21" s="243"/>
      <c r="I21" s="243"/>
      <c r="J21" s="243"/>
      <c r="K21" s="243"/>
      <c r="L21" s="9"/>
      <c r="M21" s="1"/>
      <c r="N21" s="1"/>
      <c r="O21" s="1"/>
      <c r="P21" s="1"/>
      <c r="Q21" s="1"/>
      <c r="R21" s="1"/>
      <c r="S21" s="1"/>
      <c r="T21" s="1"/>
      <c r="U21" s="39"/>
      <c r="V21" s="39"/>
      <c r="W21" s="39"/>
      <c r="X21" s="39"/>
      <c r="Y21" s="38"/>
    </row>
    <row r="22" spans="1:25">
      <c r="A22" s="243"/>
      <c r="B22" s="243"/>
      <c r="C22" s="243"/>
      <c r="D22" s="243"/>
      <c r="E22" s="243"/>
      <c r="F22" s="243"/>
      <c r="G22" s="243"/>
      <c r="H22" s="243"/>
      <c r="I22" s="243"/>
      <c r="J22" s="243"/>
      <c r="K22" s="243"/>
      <c r="L22" s="9"/>
      <c r="M22" s="1"/>
      <c r="N22" s="1"/>
      <c r="O22" s="1"/>
      <c r="P22" s="1"/>
      <c r="Q22" s="1"/>
      <c r="R22" s="1"/>
      <c r="S22" s="1"/>
      <c r="T22" s="1"/>
      <c r="U22" s="39"/>
      <c r="V22" s="39"/>
      <c r="W22" s="39"/>
      <c r="X22" s="39"/>
      <c r="Y22" s="38"/>
    </row>
    <row r="23" spans="1:25">
      <c r="A23" s="243"/>
      <c r="B23" s="243"/>
      <c r="C23" s="243"/>
      <c r="D23" s="243"/>
      <c r="E23" s="243"/>
      <c r="F23" s="243"/>
      <c r="G23" s="243"/>
      <c r="H23" s="243"/>
      <c r="I23" s="243"/>
      <c r="J23" s="243"/>
      <c r="K23" s="243"/>
      <c r="L23" s="9"/>
      <c r="M23" s="1"/>
      <c r="N23" s="1"/>
      <c r="O23" s="1"/>
      <c r="P23" s="1"/>
      <c r="Q23" s="1"/>
      <c r="R23" s="1"/>
      <c r="S23" s="1"/>
      <c r="T23" s="1"/>
      <c r="U23" s="39"/>
      <c r="V23" s="39"/>
      <c r="W23" s="39"/>
      <c r="X23" s="39"/>
      <c r="Y23" s="38"/>
    </row>
    <row r="24" spans="1:25">
      <c r="A24" s="243"/>
      <c r="B24" s="243"/>
      <c r="C24" s="243"/>
      <c r="D24" s="243"/>
      <c r="E24" s="243"/>
      <c r="F24" s="243"/>
      <c r="G24" s="243"/>
      <c r="H24" s="243"/>
      <c r="I24" s="243"/>
      <c r="J24" s="243"/>
      <c r="K24" s="243"/>
      <c r="L24" s="9"/>
      <c r="M24" s="1"/>
      <c r="N24" s="1"/>
      <c r="O24" s="1"/>
      <c r="P24" s="1"/>
      <c r="Q24" s="1"/>
      <c r="R24" s="1"/>
      <c r="S24" s="1"/>
      <c r="T24" s="1"/>
      <c r="U24" s="39"/>
      <c r="V24" s="39"/>
      <c r="W24" s="39"/>
      <c r="X24" s="39"/>
      <c r="Y24" s="38"/>
    </row>
    <row r="25" spans="1:25">
      <c r="A25" s="243"/>
      <c r="B25" s="243"/>
      <c r="C25" s="243"/>
      <c r="D25" s="243"/>
      <c r="E25" s="243"/>
      <c r="F25" s="243"/>
      <c r="G25" s="243"/>
      <c r="H25" s="243"/>
      <c r="I25" s="243"/>
      <c r="J25" s="243"/>
      <c r="K25" s="243"/>
      <c r="L25" s="9"/>
      <c r="M25" s="1"/>
      <c r="N25" s="1"/>
      <c r="O25" s="1"/>
      <c r="P25" s="1"/>
      <c r="Q25" s="1"/>
      <c r="R25" s="1"/>
      <c r="S25" s="1"/>
      <c r="T25" s="1"/>
      <c r="U25" s="39"/>
      <c r="V25" s="39"/>
      <c r="W25" s="39"/>
      <c r="X25" s="39"/>
      <c r="Y25" s="38"/>
    </row>
    <row r="26" spans="1:25">
      <c r="A26" s="243"/>
      <c r="B26" s="243"/>
      <c r="C26" s="243"/>
      <c r="D26" s="243"/>
      <c r="E26" s="243"/>
      <c r="F26" s="243"/>
      <c r="G26" s="243"/>
      <c r="H26" s="243"/>
      <c r="I26" s="243"/>
      <c r="J26" s="243"/>
      <c r="K26" s="243"/>
      <c r="L26" s="9"/>
      <c r="M26" s="1"/>
      <c r="N26" s="1"/>
      <c r="O26" s="1"/>
      <c r="P26" s="1"/>
      <c r="Q26" s="1"/>
      <c r="R26" s="1"/>
      <c r="S26" s="1"/>
      <c r="T26" s="1"/>
      <c r="U26" s="39"/>
      <c r="V26" s="39"/>
      <c r="W26" s="39"/>
      <c r="X26" s="39"/>
      <c r="Y26" s="38"/>
    </row>
    <row r="27" spans="1:25">
      <c r="A27" s="243"/>
      <c r="B27" s="243"/>
      <c r="C27" s="243"/>
      <c r="D27" s="243"/>
      <c r="E27" s="243"/>
      <c r="F27" s="243"/>
      <c r="G27" s="243"/>
      <c r="H27" s="243"/>
      <c r="I27" s="243"/>
      <c r="J27" s="243"/>
      <c r="K27" s="243"/>
      <c r="L27" s="9"/>
      <c r="M27" s="1"/>
      <c r="N27" s="1"/>
      <c r="O27" s="1"/>
      <c r="P27" s="1"/>
      <c r="Q27" s="1"/>
      <c r="R27" s="1"/>
      <c r="S27" s="1"/>
      <c r="T27" s="1"/>
      <c r="U27" s="39"/>
      <c r="V27" s="39"/>
      <c r="W27" s="39"/>
      <c r="X27" s="39"/>
      <c r="Y27" s="38"/>
    </row>
    <row r="28" spans="1:25">
      <c r="A28" s="243"/>
      <c r="B28" s="243"/>
      <c r="C28" s="243"/>
      <c r="D28" s="243"/>
      <c r="E28" s="243"/>
      <c r="F28" s="243"/>
      <c r="G28" s="243"/>
      <c r="H28" s="243"/>
      <c r="I28" s="243"/>
      <c r="J28" s="243"/>
      <c r="K28" s="243"/>
      <c r="L28" s="9"/>
      <c r="M28" s="1"/>
      <c r="N28" s="1"/>
      <c r="O28" s="1"/>
      <c r="P28" s="1"/>
      <c r="Q28" s="1"/>
      <c r="R28" s="1"/>
      <c r="S28" s="1"/>
      <c r="T28" s="1"/>
      <c r="U28" s="39"/>
      <c r="V28" s="39"/>
      <c r="W28" s="39"/>
      <c r="X28" s="39"/>
      <c r="Y28" s="38"/>
    </row>
    <row r="29" spans="1:25">
      <c r="A29" s="243"/>
      <c r="B29" s="243"/>
      <c r="C29" s="243"/>
      <c r="D29" s="243"/>
      <c r="E29" s="243"/>
      <c r="F29" s="243"/>
      <c r="G29" s="243"/>
      <c r="H29" s="243"/>
      <c r="I29" s="243"/>
      <c r="J29" s="243"/>
      <c r="K29" s="243"/>
      <c r="L29" s="9"/>
      <c r="M29" s="1"/>
      <c r="N29" s="1"/>
      <c r="O29" s="1"/>
      <c r="P29" s="1"/>
      <c r="Q29" s="1"/>
      <c r="R29" s="1"/>
      <c r="S29" s="1"/>
      <c r="T29" s="1"/>
      <c r="U29" s="39"/>
      <c r="V29" s="39"/>
      <c r="W29" s="39"/>
      <c r="X29" s="39"/>
      <c r="Y29" s="38"/>
    </row>
    <row r="30" spans="1:25">
      <c r="A30" s="243"/>
      <c r="B30" s="243"/>
      <c r="C30" s="243"/>
      <c r="D30" s="243"/>
      <c r="E30" s="243"/>
      <c r="F30" s="243"/>
      <c r="G30" s="243"/>
      <c r="H30" s="243"/>
      <c r="I30" s="243"/>
      <c r="J30" s="243"/>
      <c r="K30" s="243"/>
      <c r="L30" s="9"/>
      <c r="M30" s="1"/>
      <c r="N30" s="1"/>
      <c r="O30" s="1"/>
      <c r="P30" s="1"/>
      <c r="Q30" s="1"/>
      <c r="R30" s="1"/>
      <c r="S30" s="1"/>
      <c r="T30" s="1"/>
      <c r="U30" s="39"/>
      <c r="V30" s="39"/>
      <c r="W30" s="39"/>
      <c r="X30" s="39"/>
      <c r="Y30" s="38"/>
    </row>
    <row r="31" spans="1:25">
      <c r="A31" s="243"/>
      <c r="B31" s="243"/>
      <c r="C31" s="243"/>
      <c r="D31" s="243"/>
      <c r="E31" s="243"/>
      <c r="F31" s="243"/>
      <c r="G31" s="243"/>
      <c r="H31" s="243"/>
      <c r="I31" s="243"/>
      <c r="J31" s="243"/>
      <c r="K31" s="243"/>
      <c r="L31" s="9"/>
      <c r="M31" s="1"/>
      <c r="N31" s="1"/>
      <c r="O31" s="1"/>
      <c r="P31" s="1"/>
      <c r="Q31" s="1"/>
      <c r="R31" s="1"/>
      <c r="S31" s="1"/>
      <c r="T31" s="1"/>
      <c r="U31" s="39"/>
      <c r="V31" s="39"/>
      <c r="W31" s="39"/>
      <c r="X31" s="39"/>
      <c r="Y31" s="38"/>
    </row>
    <row r="32" spans="1:25">
      <c r="A32" s="243"/>
      <c r="B32" s="243"/>
      <c r="C32" s="243"/>
      <c r="D32" s="243"/>
      <c r="E32" s="243"/>
      <c r="F32" s="243"/>
      <c r="G32" s="243"/>
      <c r="H32" s="243"/>
      <c r="I32" s="243"/>
      <c r="J32" s="243"/>
      <c r="K32" s="243"/>
      <c r="L32" s="9"/>
      <c r="M32" s="1"/>
      <c r="N32" s="1"/>
      <c r="O32" s="1"/>
      <c r="P32" s="1"/>
      <c r="Q32" s="1"/>
      <c r="R32" s="1"/>
      <c r="S32" s="1"/>
      <c r="T32" s="1"/>
      <c r="U32" s="39"/>
      <c r="V32" s="39"/>
      <c r="W32" s="39"/>
      <c r="X32" s="39"/>
      <c r="Y32" s="38"/>
    </row>
    <row r="33" spans="1:25">
      <c r="A33" s="243"/>
      <c r="B33" s="243"/>
      <c r="C33" s="243"/>
      <c r="D33" s="243"/>
      <c r="E33" s="243"/>
      <c r="F33" s="243"/>
      <c r="G33" s="243"/>
      <c r="H33" s="243"/>
      <c r="I33" s="243"/>
      <c r="J33" s="243"/>
      <c r="K33" s="243"/>
      <c r="L33" s="9"/>
      <c r="M33" s="1"/>
      <c r="N33" s="1"/>
      <c r="O33" s="1"/>
      <c r="P33" s="1"/>
      <c r="Q33" s="1"/>
      <c r="R33" s="1"/>
      <c r="S33" s="1"/>
      <c r="T33" s="1"/>
      <c r="U33" s="39"/>
      <c r="V33" s="39"/>
      <c r="W33" s="39"/>
      <c r="X33" s="39"/>
      <c r="Y33" s="38"/>
    </row>
    <row r="34" spans="1:25">
      <c r="A34" s="243"/>
      <c r="B34" s="243"/>
      <c r="C34" s="243"/>
      <c r="D34" s="243"/>
      <c r="E34" s="243"/>
      <c r="F34" s="243"/>
      <c r="G34" s="243"/>
      <c r="H34" s="243"/>
      <c r="I34" s="243"/>
      <c r="J34" s="243"/>
      <c r="K34" s="243"/>
      <c r="L34" s="9"/>
      <c r="M34" s="1"/>
      <c r="N34" s="1"/>
      <c r="O34" s="1"/>
      <c r="P34" s="1"/>
      <c r="Q34" s="1"/>
      <c r="R34" s="1"/>
      <c r="S34" s="1"/>
      <c r="T34" s="1"/>
      <c r="U34" s="39"/>
      <c r="V34" s="39"/>
      <c r="W34" s="39"/>
      <c r="X34" s="39"/>
      <c r="Y34" s="38"/>
    </row>
    <row r="35" spans="1:25">
      <c r="A35" s="243"/>
      <c r="B35" s="243"/>
      <c r="C35" s="243"/>
      <c r="D35" s="243"/>
      <c r="E35" s="243"/>
      <c r="F35" s="243"/>
      <c r="G35" s="243"/>
      <c r="H35" s="243"/>
      <c r="I35" s="243"/>
      <c r="J35" s="243"/>
      <c r="K35" s="243"/>
      <c r="L35" s="9"/>
      <c r="M35" s="1"/>
      <c r="N35" s="1"/>
      <c r="O35" s="1"/>
      <c r="P35" s="1"/>
      <c r="Q35" s="1"/>
      <c r="R35" s="1"/>
      <c r="S35" s="1"/>
      <c r="T35" s="1"/>
      <c r="U35" s="39"/>
      <c r="V35" s="39"/>
      <c r="W35" s="39"/>
      <c r="X35" s="39"/>
      <c r="Y35" s="38"/>
    </row>
    <row r="36" spans="1:25">
      <c r="A36" s="243"/>
      <c r="B36" s="243"/>
      <c r="C36" s="243"/>
      <c r="D36" s="243"/>
      <c r="E36" s="243"/>
      <c r="F36" s="243"/>
      <c r="G36" s="243"/>
      <c r="H36" s="243"/>
      <c r="I36" s="243"/>
      <c r="J36" s="243"/>
      <c r="K36" s="243"/>
      <c r="L36" s="9"/>
      <c r="M36" s="1"/>
      <c r="N36" s="1"/>
      <c r="O36" s="1"/>
      <c r="P36" s="1"/>
      <c r="Q36" s="1"/>
      <c r="R36" s="1"/>
      <c r="S36" s="1"/>
      <c r="T36" s="1"/>
      <c r="U36" s="39"/>
      <c r="V36" s="39"/>
      <c r="W36" s="39"/>
      <c r="X36" s="39"/>
      <c r="Y36" s="38"/>
    </row>
    <row r="37" spans="1:25">
      <c r="A37" s="243"/>
      <c r="B37" s="243"/>
      <c r="C37" s="243"/>
      <c r="D37" s="243"/>
      <c r="E37" s="243"/>
      <c r="F37" s="243"/>
      <c r="G37" s="243"/>
      <c r="H37" s="243"/>
      <c r="I37" s="243"/>
      <c r="J37" s="243"/>
      <c r="K37" s="243"/>
      <c r="L37" s="9"/>
      <c r="M37" s="1"/>
      <c r="N37" s="1"/>
      <c r="O37" s="1"/>
      <c r="P37" s="1"/>
      <c r="Q37" s="1"/>
      <c r="R37" s="1"/>
      <c r="S37" s="1"/>
      <c r="T37" s="1"/>
      <c r="U37" s="39"/>
      <c r="V37" s="39"/>
      <c r="W37" s="39"/>
      <c r="X37" s="39"/>
      <c r="Y37" s="38"/>
    </row>
    <row r="38" spans="1:25">
      <c r="A38" s="243"/>
      <c r="B38" s="243"/>
      <c r="C38" s="243"/>
      <c r="D38" s="243"/>
      <c r="E38" s="243"/>
      <c r="F38" s="243"/>
      <c r="G38" s="243"/>
      <c r="H38" s="243"/>
      <c r="I38" s="243"/>
      <c r="J38" s="243"/>
      <c r="K38" s="243"/>
      <c r="L38" s="9"/>
      <c r="M38" s="1"/>
      <c r="N38" s="1"/>
      <c r="O38" s="1"/>
      <c r="P38" s="1"/>
      <c r="Q38" s="1"/>
      <c r="R38" s="1"/>
      <c r="S38" s="1"/>
      <c r="T38" s="1"/>
      <c r="U38" s="39"/>
      <c r="V38" s="39"/>
      <c r="W38" s="39"/>
      <c r="X38" s="39"/>
      <c r="Y38" s="38"/>
    </row>
    <row r="39" spans="1:25">
      <c r="A39" s="243"/>
      <c r="B39" s="243"/>
      <c r="C39" s="243"/>
      <c r="D39" s="243"/>
      <c r="E39" s="243"/>
      <c r="F39" s="243"/>
      <c r="G39" s="243"/>
      <c r="H39" s="243"/>
      <c r="I39" s="243"/>
      <c r="J39" s="243"/>
      <c r="K39" s="243"/>
      <c r="L39" s="9"/>
      <c r="M39" s="1"/>
      <c r="N39" s="1"/>
      <c r="O39" s="1"/>
      <c r="P39" s="1"/>
      <c r="Q39" s="1"/>
      <c r="R39" s="1"/>
      <c r="S39" s="1"/>
      <c r="T39" s="1"/>
      <c r="U39" s="39"/>
      <c r="V39" s="39"/>
      <c r="W39" s="39"/>
      <c r="X39" s="39"/>
      <c r="Y39" s="38"/>
    </row>
    <row r="40" spans="1:25">
      <c r="A40" s="243"/>
      <c r="B40" s="243"/>
      <c r="C40" s="243"/>
      <c r="D40" s="243"/>
      <c r="E40" s="243"/>
      <c r="F40" s="243"/>
      <c r="G40" s="243"/>
      <c r="H40" s="243"/>
      <c r="I40" s="243"/>
      <c r="J40" s="243"/>
      <c r="K40" s="243"/>
      <c r="L40" s="9"/>
      <c r="M40" s="1"/>
      <c r="N40" s="1"/>
      <c r="O40" s="1"/>
      <c r="P40" s="1"/>
      <c r="Q40" s="1"/>
      <c r="R40" s="1"/>
      <c r="S40" s="1"/>
      <c r="T40" s="1"/>
      <c r="U40" s="39"/>
      <c r="V40" s="39"/>
      <c r="W40" s="39"/>
      <c r="X40" s="39"/>
      <c r="Y40" s="38"/>
    </row>
    <row r="41" spans="1:25">
      <c r="A41" s="243"/>
      <c r="B41" s="243"/>
      <c r="C41" s="243"/>
      <c r="D41" s="243"/>
      <c r="E41" s="243"/>
      <c r="F41" s="243"/>
      <c r="G41" s="243"/>
      <c r="H41" s="243"/>
      <c r="I41" s="243"/>
      <c r="J41" s="243"/>
      <c r="K41" s="243"/>
      <c r="L41" s="9"/>
      <c r="M41" s="1"/>
      <c r="N41" s="1"/>
      <c r="O41" s="1"/>
      <c r="P41" s="1"/>
      <c r="Q41" s="1"/>
      <c r="R41" s="1"/>
      <c r="S41" s="1"/>
      <c r="T41" s="1"/>
      <c r="U41" s="39"/>
      <c r="V41" s="39"/>
      <c r="W41" s="39"/>
      <c r="X41" s="39"/>
      <c r="Y41" s="38"/>
    </row>
    <row r="42" spans="1:25">
      <c r="A42" s="243"/>
      <c r="B42" s="243"/>
      <c r="C42" s="243"/>
      <c r="D42" s="243"/>
      <c r="E42" s="243"/>
      <c r="F42" s="243"/>
      <c r="G42" s="243"/>
      <c r="H42" s="243"/>
      <c r="I42" s="243"/>
      <c r="J42" s="243"/>
      <c r="K42" s="243"/>
      <c r="L42" s="9"/>
      <c r="M42" s="1"/>
      <c r="N42" s="1"/>
      <c r="O42" s="1"/>
      <c r="P42" s="1"/>
      <c r="Q42" s="1"/>
      <c r="R42" s="1"/>
      <c r="S42" s="1"/>
      <c r="T42" s="1"/>
      <c r="U42" s="39"/>
      <c r="V42" s="39"/>
      <c r="W42" s="39"/>
      <c r="X42" s="39"/>
      <c r="Y42" s="38"/>
    </row>
    <row r="43" spans="1:25">
      <c r="A43" s="243"/>
      <c r="B43" s="243"/>
      <c r="C43" s="243"/>
      <c r="D43" s="243"/>
      <c r="E43" s="243"/>
      <c r="F43" s="243"/>
      <c r="G43" s="243"/>
      <c r="H43" s="243"/>
      <c r="I43" s="243"/>
      <c r="J43" s="243"/>
      <c r="K43" s="243"/>
      <c r="L43" s="9"/>
      <c r="M43" s="1"/>
      <c r="N43" s="1"/>
      <c r="O43" s="1"/>
      <c r="P43" s="1"/>
      <c r="Q43" s="1"/>
      <c r="R43" s="1"/>
      <c r="S43" s="1"/>
      <c r="T43" s="1"/>
      <c r="U43" s="39"/>
      <c r="V43" s="39"/>
      <c r="W43" s="39"/>
      <c r="X43" s="39"/>
      <c r="Y43" s="38"/>
    </row>
    <row r="44" spans="1:25">
      <c r="A44" s="243"/>
      <c r="B44" s="243"/>
      <c r="C44" s="243"/>
      <c r="D44" s="243"/>
      <c r="E44" s="243"/>
      <c r="F44" s="243"/>
      <c r="G44" s="243"/>
      <c r="H44" s="243"/>
      <c r="I44" s="243"/>
      <c r="J44" s="243"/>
      <c r="K44" s="243"/>
      <c r="L44" s="9"/>
      <c r="M44" s="1"/>
      <c r="N44" s="1"/>
      <c r="O44" s="1"/>
      <c r="P44" s="1"/>
      <c r="Q44" s="1"/>
      <c r="R44" s="1"/>
      <c r="S44" s="1"/>
      <c r="T44" s="1"/>
      <c r="U44" s="39"/>
      <c r="V44" s="39"/>
      <c r="W44" s="39"/>
      <c r="X44" s="39"/>
      <c r="Y44" s="38"/>
    </row>
    <row r="45" spans="1:25">
      <c r="A45" s="243"/>
      <c r="B45" s="243"/>
      <c r="C45" s="243"/>
      <c r="D45" s="243"/>
      <c r="E45" s="243"/>
      <c r="F45" s="243"/>
      <c r="G45" s="243"/>
      <c r="H45" s="243"/>
      <c r="I45" s="243"/>
      <c r="J45" s="243"/>
      <c r="K45" s="243"/>
      <c r="L45" s="9"/>
      <c r="M45" s="1"/>
      <c r="N45" s="1"/>
      <c r="O45" s="1"/>
      <c r="P45" s="1"/>
      <c r="Q45" s="1"/>
      <c r="R45" s="1"/>
      <c r="S45" s="1"/>
      <c r="T45" s="1"/>
      <c r="U45" s="39"/>
      <c r="V45" s="39"/>
      <c r="W45" s="39"/>
      <c r="X45" s="39"/>
      <c r="Y45" s="38"/>
    </row>
    <row r="46" spans="1:25">
      <c r="A46" s="243"/>
      <c r="B46" s="243"/>
      <c r="C46" s="243"/>
      <c r="D46" s="243"/>
      <c r="E46" s="243"/>
      <c r="F46" s="243"/>
      <c r="G46" s="243"/>
      <c r="H46" s="243"/>
      <c r="I46" s="243"/>
      <c r="J46" s="243"/>
      <c r="K46" s="243"/>
      <c r="L46" s="9"/>
      <c r="M46" s="1"/>
      <c r="N46" s="1"/>
      <c r="O46" s="1"/>
      <c r="P46" s="1"/>
      <c r="Q46" s="1"/>
      <c r="R46" s="1"/>
      <c r="S46" s="1"/>
      <c r="T46" s="1"/>
      <c r="U46" s="39"/>
      <c r="V46" s="39"/>
      <c r="W46" s="39"/>
      <c r="X46" s="39"/>
      <c r="Y46" s="38"/>
    </row>
    <row r="47" spans="1:25">
      <c r="A47" s="243"/>
      <c r="B47" s="243"/>
      <c r="C47" s="243"/>
      <c r="D47" s="243"/>
      <c r="E47" s="243"/>
      <c r="F47" s="243"/>
      <c r="G47" s="243"/>
      <c r="H47" s="243"/>
      <c r="I47" s="243"/>
      <c r="J47" s="243"/>
      <c r="K47" s="243"/>
      <c r="L47" s="9"/>
      <c r="M47" s="1"/>
      <c r="N47" s="1"/>
      <c r="O47" s="1"/>
      <c r="P47" s="1"/>
      <c r="Q47" s="1"/>
      <c r="R47" s="1"/>
      <c r="S47" s="1"/>
      <c r="T47" s="1"/>
      <c r="U47" s="39"/>
      <c r="V47" s="39"/>
      <c r="W47" s="39"/>
      <c r="X47" s="39"/>
      <c r="Y47" s="38"/>
    </row>
    <row r="48" spans="1:25">
      <c r="A48" s="243"/>
      <c r="B48" s="243"/>
      <c r="C48" s="243"/>
      <c r="D48" s="243"/>
      <c r="E48" s="243"/>
      <c r="F48" s="243"/>
      <c r="G48" s="243"/>
      <c r="H48" s="243"/>
      <c r="I48" s="243"/>
      <c r="J48" s="243"/>
      <c r="K48" s="243"/>
      <c r="L48" s="9"/>
      <c r="M48" s="1"/>
      <c r="N48" s="1"/>
      <c r="O48" s="1"/>
      <c r="P48" s="1"/>
      <c r="Q48" s="1"/>
      <c r="R48" s="1"/>
      <c r="S48" s="1"/>
      <c r="T48" s="1"/>
      <c r="U48" s="39"/>
      <c r="V48" s="39"/>
      <c r="W48" s="39"/>
      <c r="X48" s="39"/>
      <c r="Y48" s="38"/>
    </row>
    <row r="49" spans="1:25">
      <c r="A49" s="243"/>
      <c r="B49" s="243"/>
      <c r="C49" s="243"/>
      <c r="D49" s="243"/>
      <c r="E49" s="243"/>
      <c r="F49" s="243"/>
      <c r="G49" s="243"/>
      <c r="H49" s="243"/>
      <c r="I49" s="243"/>
      <c r="J49" s="243"/>
      <c r="K49" s="243"/>
      <c r="L49" s="9"/>
      <c r="M49" s="1"/>
      <c r="N49" s="1"/>
      <c r="O49" s="1"/>
      <c r="P49" s="1"/>
      <c r="Q49" s="1"/>
      <c r="R49" s="1"/>
      <c r="S49" s="1"/>
      <c r="T49" s="1"/>
      <c r="U49" s="39"/>
      <c r="V49" s="39"/>
      <c r="W49" s="39"/>
      <c r="X49" s="39"/>
      <c r="Y49" s="38"/>
    </row>
    <row r="50" spans="1:25">
      <c r="A50" s="243"/>
      <c r="B50" s="243"/>
      <c r="C50" s="243"/>
      <c r="D50" s="243"/>
      <c r="E50" s="243"/>
      <c r="F50" s="243"/>
      <c r="G50" s="243"/>
      <c r="H50" s="243"/>
      <c r="I50" s="243"/>
      <c r="J50" s="243"/>
      <c r="K50" s="243"/>
      <c r="L50" s="9"/>
      <c r="M50" s="1"/>
      <c r="N50" s="1"/>
      <c r="O50" s="1"/>
      <c r="P50" s="1"/>
      <c r="Q50" s="1"/>
      <c r="R50" s="1"/>
      <c r="S50" s="1"/>
      <c r="T50" s="1"/>
      <c r="U50" s="39"/>
      <c r="V50" s="39"/>
      <c r="W50" s="39"/>
      <c r="X50" s="39"/>
      <c r="Y50" s="38"/>
    </row>
    <row r="51" spans="1:25">
      <c r="A51" s="243"/>
      <c r="B51" s="243"/>
      <c r="C51" s="243"/>
      <c r="D51" s="243"/>
      <c r="E51" s="243"/>
      <c r="F51" s="243"/>
      <c r="G51" s="243"/>
      <c r="H51" s="243"/>
      <c r="I51" s="243"/>
      <c r="J51" s="243"/>
      <c r="K51" s="243"/>
      <c r="L51" s="9"/>
      <c r="M51" s="1"/>
      <c r="N51" s="1"/>
      <c r="O51" s="1"/>
      <c r="P51" s="1"/>
      <c r="Q51" s="1"/>
      <c r="R51" s="1"/>
      <c r="S51" s="1"/>
      <c r="T51" s="1"/>
      <c r="U51" s="39"/>
      <c r="V51" s="39"/>
      <c r="W51" s="39"/>
      <c r="X51" s="39"/>
      <c r="Y51" s="38"/>
    </row>
    <row r="52" spans="1:25">
      <c r="A52" s="243"/>
      <c r="B52" s="243"/>
      <c r="C52" s="243"/>
      <c r="D52" s="243"/>
      <c r="E52" s="243"/>
      <c r="F52" s="243"/>
      <c r="G52" s="243"/>
      <c r="H52" s="243"/>
      <c r="I52" s="243"/>
      <c r="J52" s="243"/>
      <c r="K52" s="243"/>
      <c r="L52" s="9"/>
      <c r="M52" s="1"/>
      <c r="N52" s="1"/>
      <c r="O52" s="1"/>
      <c r="P52" s="1"/>
      <c r="Q52" s="1"/>
      <c r="R52" s="1"/>
      <c r="S52" s="1"/>
      <c r="T52" s="1"/>
      <c r="U52" s="39"/>
      <c r="V52" s="39"/>
      <c r="W52" s="39"/>
      <c r="X52" s="39"/>
      <c r="Y52" s="38"/>
    </row>
    <row r="53" spans="1:25">
      <c r="A53" s="243"/>
      <c r="B53" s="243"/>
      <c r="C53" s="243"/>
      <c r="D53" s="243"/>
      <c r="E53" s="243"/>
      <c r="F53" s="243"/>
      <c r="G53" s="243"/>
      <c r="H53" s="243"/>
      <c r="I53" s="243"/>
      <c r="J53" s="243"/>
      <c r="K53" s="243"/>
      <c r="L53" s="9"/>
      <c r="M53" s="1"/>
      <c r="N53" s="1"/>
      <c r="O53" s="1"/>
      <c r="P53" s="1"/>
      <c r="Q53" s="1"/>
      <c r="R53" s="1"/>
      <c r="S53" s="1"/>
      <c r="T53" s="1"/>
      <c r="U53" s="39"/>
      <c r="V53" s="39"/>
      <c r="W53" s="39"/>
      <c r="X53" s="39"/>
      <c r="Y53" s="38"/>
    </row>
    <row r="54" spans="1:25">
      <c r="A54" s="243"/>
      <c r="B54" s="243"/>
      <c r="C54" s="243"/>
      <c r="D54" s="243"/>
      <c r="E54" s="243"/>
      <c r="F54" s="243"/>
      <c r="G54" s="243"/>
      <c r="H54" s="243"/>
      <c r="I54" s="243"/>
      <c r="J54" s="243"/>
      <c r="K54" s="243"/>
      <c r="L54" s="9"/>
      <c r="M54" s="1"/>
      <c r="N54" s="1"/>
      <c r="O54" s="1"/>
      <c r="P54" s="1"/>
      <c r="Q54" s="1"/>
      <c r="R54" s="1"/>
      <c r="S54" s="1"/>
      <c r="T54" s="1"/>
      <c r="U54" s="39"/>
      <c r="V54" s="39"/>
      <c r="W54" s="39"/>
      <c r="X54" s="39"/>
      <c r="Y54" s="38"/>
    </row>
    <row r="55" spans="1:25">
      <c r="A55" s="243"/>
      <c r="B55" s="243"/>
      <c r="C55" s="243"/>
      <c r="D55" s="243"/>
      <c r="E55" s="243"/>
      <c r="F55" s="243"/>
      <c r="G55" s="243"/>
      <c r="H55" s="243"/>
      <c r="I55" s="243"/>
      <c r="J55" s="243"/>
      <c r="K55" s="243"/>
      <c r="L55" s="33"/>
      <c r="M55" s="34"/>
      <c r="N55" s="34"/>
      <c r="O55" s="34"/>
      <c r="P55" s="34"/>
      <c r="Q55" s="34"/>
      <c r="R55" s="34"/>
      <c r="S55" s="34"/>
      <c r="T55" s="34"/>
      <c r="U55" s="37"/>
      <c r="V55" s="37"/>
      <c r="W55" s="37"/>
      <c r="X55" s="37"/>
      <c r="Y55" s="36"/>
    </row>
  </sheetData>
  <mergeCells count="101">
    <mergeCell ref="A54:F54"/>
    <mergeCell ref="G54:K54"/>
    <mergeCell ref="A55:F55"/>
    <mergeCell ref="G55:K55"/>
    <mergeCell ref="A51:F51"/>
    <mergeCell ref="G51:K51"/>
    <mergeCell ref="A52:F52"/>
    <mergeCell ref="G52:K52"/>
    <mergeCell ref="A53:F53"/>
    <mergeCell ref="G53:K53"/>
    <mergeCell ref="A48:F48"/>
    <mergeCell ref="G48:K48"/>
    <mergeCell ref="A49:F49"/>
    <mergeCell ref="G49:K49"/>
    <mergeCell ref="A50:F50"/>
    <mergeCell ref="G50:K50"/>
    <mergeCell ref="A45:F45"/>
    <mergeCell ref="G45:K45"/>
    <mergeCell ref="A46:F46"/>
    <mergeCell ref="G46:K46"/>
    <mergeCell ref="A47:F47"/>
    <mergeCell ref="G47:K47"/>
    <mergeCell ref="A42:F42"/>
    <mergeCell ref="G42:K42"/>
    <mergeCell ref="A43:F43"/>
    <mergeCell ref="G43:K43"/>
    <mergeCell ref="A44:F44"/>
    <mergeCell ref="G44:K44"/>
    <mergeCell ref="A39:F39"/>
    <mergeCell ref="G39:K39"/>
    <mergeCell ref="A40:F40"/>
    <mergeCell ref="G40:K40"/>
    <mergeCell ref="A41:F41"/>
    <mergeCell ref="G41:K41"/>
    <mergeCell ref="A36:F36"/>
    <mergeCell ref="G36:K36"/>
    <mergeCell ref="A37:F37"/>
    <mergeCell ref="G37:K37"/>
    <mergeCell ref="A38:F38"/>
    <mergeCell ref="G38:K38"/>
    <mergeCell ref="A33:F33"/>
    <mergeCell ref="G33:K33"/>
    <mergeCell ref="A34:F34"/>
    <mergeCell ref="G34:K34"/>
    <mergeCell ref="A35:F35"/>
    <mergeCell ref="G35:K35"/>
    <mergeCell ref="A30:F30"/>
    <mergeCell ref="G30:K30"/>
    <mergeCell ref="A31:F31"/>
    <mergeCell ref="G31:K31"/>
    <mergeCell ref="A32:F32"/>
    <mergeCell ref="G32:K32"/>
    <mergeCell ref="A27:F27"/>
    <mergeCell ref="G27:K27"/>
    <mergeCell ref="A28:F28"/>
    <mergeCell ref="G28:K28"/>
    <mergeCell ref="A29:F29"/>
    <mergeCell ref="G29:K29"/>
    <mergeCell ref="A24:F24"/>
    <mergeCell ref="G24:K24"/>
    <mergeCell ref="A25:F25"/>
    <mergeCell ref="G25:K25"/>
    <mergeCell ref="A26:F26"/>
    <mergeCell ref="G26:K26"/>
    <mergeCell ref="A21:F21"/>
    <mergeCell ref="G21:K21"/>
    <mergeCell ref="A22:F22"/>
    <mergeCell ref="G22:K22"/>
    <mergeCell ref="A23:F23"/>
    <mergeCell ref="G23:K23"/>
    <mergeCell ref="A18:F18"/>
    <mergeCell ref="G18:K18"/>
    <mergeCell ref="A19:F19"/>
    <mergeCell ref="G19:K19"/>
    <mergeCell ref="A20:F20"/>
    <mergeCell ref="G20:K20"/>
    <mergeCell ref="A15:F15"/>
    <mergeCell ref="G15:K15"/>
    <mergeCell ref="A16:F16"/>
    <mergeCell ref="G16:K16"/>
    <mergeCell ref="A17:F17"/>
    <mergeCell ref="G17:K17"/>
    <mergeCell ref="A13:F13"/>
    <mergeCell ref="G13:K13"/>
    <mergeCell ref="A14:F14"/>
    <mergeCell ref="G14:K14"/>
    <mergeCell ref="A9:F9"/>
    <mergeCell ref="G9:K9"/>
    <mergeCell ref="A10:F10"/>
    <mergeCell ref="G10:K10"/>
    <mergeCell ref="A11:F11"/>
    <mergeCell ref="G11:K11"/>
    <mergeCell ref="A5:F6"/>
    <mergeCell ref="G5:K6"/>
    <mergeCell ref="L5:Y6"/>
    <mergeCell ref="A7:F7"/>
    <mergeCell ref="G7:K7"/>
    <mergeCell ref="A8:F8"/>
    <mergeCell ref="G8:K8"/>
    <mergeCell ref="A12:F12"/>
    <mergeCell ref="G12:K12"/>
  </mergeCells>
  <phoneticPr fontId="4"/>
  <pageMargins left="0.55000000000000004" right="0.2"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5"/>
  <sheetViews>
    <sheetView zoomScaleNormal="100" workbookViewId="0">
      <selection activeCell="B7" sqref="B7:C7"/>
    </sheetView>
  </sheetViews>
  <sheetFormatPr defaultColWidth="4.6328125" defaultRowHeight="13"/>
  <cols>
    <col min="1" max="17" width="5.6328125" style="11" customWidth="1"/>
    <col min="18" max="16384" width="4.6328125" style="11"/>
  </cols>
  <sheetData>
    <row r="1" spans="1:17">
      <c r="A1" s="54" t="s">
        <v>19</v>
      </c>
    </row>
    <row r="2" spans="1:17" ht="13.5" customHeight="1" thickBot="1">
      <c r="A2" s="10"/>
    </row>
    <row r="3" spans="1:17" ht="14.25" customHeight="1" thickBot="1">
      <c r="A3" s="12"/>
      <c r="B3" s="13"/>
      <c r="C3" s="13"/>
      <c r="D3" s="13"/>
      <c r="E3" s="13"/>
      <c r="F3" s="13"/>
      <c r="G3" s="12"/>
      <c r="H3" s="13"/>
      <c r="K3" s="278" t="s">
        <v>67</v>
      </c>
      <c r="L3" s="279"/>
      <c r="M3" s="280"/>
      <c r="N3" s="285"/>
      <c r="O3" s="285"/>
      <c r="P3" s="285"/>
      <c r="Q3" s="286"/>
    </row>
    <row r="4" spans="1:17" ht="13.5" thickBot="1">
      <c r="A4" s="12"/>
      <c r="B4" s="13"/>
      <c r="C4" s="13"/>
      <c r="D4" s="13"/>
      <c r="E4" s="13"/>
      <c r="F4" s="13"/>
      <c r="G4" s="12"/>
      <c r="H4" s="13"/>
      <c r="K4" s="291" t="s">
        <v>2</v>
      </c>
      <c r="L4" s="292"/>
      <c r="M4" s="293"/>
      <c r="N4" s="293"/>
      <c r="O4" s="293"/>
      <c r="P4" s="293"/>
      <c r="Q4" s="294"/>
    </row>
    <row r="5" spans="1:17" ht="7.5" customHeight="1" thickBot="1">
      <c r="B5" s="14"/>
      <c r="C5" s="15"/>
      <c r="D5" s="15"/>
      <c r="E5" s="15"/>
      <c r="F5" s="15"/>
      <c r="G5" s="15"/>
      <c r="H5" s="15"/>
    </row>
    <row r="6" spans="1:17" s="17" customFormat="1" ht="15" customHeight="1" thickTop="1">
      <c r="A6" s="301" t="s">
        <v>97</v>
      </c>
      <c r="B6" s="295" t="s">
        <v>8</v>
      </c>
      <c r="C6" s="295"/>
      <c r="D6" s="282"/>
      <c r="E6" s="283"/>
      <c r="F6" s="283"/>
      <c r="G6" s="283"/>
      <c r="H6" s="283"/>
      <c r="I6" s="283"/>
      <c r="J6" s="283"/>
      <c r="K6" s="283"/>
      <c r="L6" s="283"/>
      <c r="M6" s="283"/>
      <c r="N6" s="283"/>
      <c r="O6" s="283"/>
      <c r="P6" s="283"/>
      <c r="Q6" s="284"/>
    </row>
    <row r="7" spans="1:17" s="17" customFormat="1" ht="15" customHeight="1">
      <c r="A7" s="302"/>
      <c r="B7" s="287" t="s">
        <v>9</v>
      </c>
      <c r="C7" s="287"/>
      <c r="D7" s="288"/>
      <c r="E7" s="289"/>
      <c r="F7" s="289"/>
      <c r="G7" s="289"/>
      <c r="H7" s="289"/>
      <c r="I7" s="289"/>
      <c r="J7" s="289"/>
      <c r="K7" s="289"/>
      <c r="L7" s="289"/>
      <c r="M7" s="289"/>
      <c r="N7" s="289"/>
      <c r="O7" s="289"/>
      <c r="P7" s="289"/>
      <c r="Q7" s="290"/>
    </row>
    <row r="8" spans="1:17" s="17" customFormat="1" ht="15" customHeight="1">
      <c r="A8" s="302"/>
      <c r="B8" s="305" t="s">
        <v>3</v>
      </c>
      <c r="C8" s="251"/>
      <c r="D8" s="18" t="s">
        <v>49</v>
      </c>
      <c r="E8" s="19"/>
      <c r="F8" s="19"/>
      <c r="G8" s="19"/>
      <c r="H8" s="19"/>
      <c r="I8" s="19"/>
      <c r="J8" s="19"/>
      <c r="K8" s="19"/>
      <c r="L8" s="19"/>
      <c r="M8" s="19"/>
      <c r="N8" s="19"/>
      <c r="O8" s="19"/>
      <c r="P8" s="19"/>
      <c r="Q8" s="42"/>
    </row>
    <row r="9" spans="1:17" s="17" customFormat="1" ht="15" customHeight="1">
      <c r="A9" s="303"/>
      <c r="B9" s="306"/>
      <c r="C9" s="307"/>
      <c r="D9" s="309"/>
      <c r="E9" s="310"/>
      <c r="F9" s="310"/>
      <c r="G9" s="310"/>
      <c r="H9" s="310"/>
      <c r="I9" s="310"/>
      <c r="J9" s="310"/>
      <c r="K9" s="310"/>
      <c r="L9" s="310"/>
      <c r="M9" s="310"/>
      <c r="N9" s="310"/>
      <c r="O9" s="310"/>
      <c r="P9" s="310"/>
      <c r="Q9" s="311"/>
    </row>
    <row r="10" spans="1:17" s="17" customFormat="1" ht="15" customHeight="1">
      <c r="A10" s="303"/>
      <c r="B10" s="308"/>
      <c r="C10" s="253"/>
      <c r="D10" s="312"/>
      <c r="E10" s="313"/>
      <c r="F10" s="313"/>
      <c r="G10" s="313"/>
      <c r="H10" s="313"/>
      <c r="I10" s="313"/>
      <c r="J10" s="313"/>
      <c r="K10" s="313"/>
      <c r="L10" s="313"/>
      <c r="M10" s="313"/>
      <c r="N10" s="313"/>
      <c r="O10" s="313"/>
      <c r="P10" s="313"/>
      <c r="Q10" s="314"/>
    </row>
    <row r="11" spans="1:17" s="17" customFormat="1" ht="15" customHeight="1">
      <c r="A11" s="304"/>
      <c r="B11" s="317" t="s">
        <v>10</v>
      </c>
      <c r="C11" s="274"/>
      <c r="D11" s="274" t="s">
        <v>4</v>
      </c>
      <c r="E11" s="274"/>
      <c r="F11" s="318"/>
      <c r="G11" s="319"/>
      <c r="H11" s="319"/>
      <c r="I11" s="319"/>
      <c r="J11" s="317"/>
      <c r="K11" s="318" t="s">
        <v>11</v>
      </c>
      <c r="L11" s="317"/>
      <c r="M11" s="320"/>
      <c r="N11" s="320"/>
      <c r="O11" s="320"/>
      <c r="P11" s="320"/>
      <c r="Q11" s="321"/>
    </row>
    <row r="12" spans="1:17" s="17" customFormat="1" ht="15" customHeight="1">
      <c r="A12" s="296" t="s">
        <v>20</v>
      </c>
      <c r="B12" s="274" t="s">
        <v>21</v>
      </c>
      <c r="C12" s="274"/>
      <c r="D12" s="315"/>
      <c r="E12" s="315"/>
      <c r="F12" s="315"/>
      <c r="G12" s="315"/>
      <c r="H12" s="250" t="s">
        <v>12</v>
      </c>
      <c r="I12" s="251"/>
      <c r="J12" s="247" t="s">
        <v>22</v>
      </c>
      <c r="K12" s="248"/>
      <c r="L12" s="248"/>
      <c r="M12" s="248"/>
      <c r="N12" s="248"/>
      <c r="O12" s="248"/>
      <c r="P12" s="248"/>
      <c r="Q12" s="249"/>
    </row>
    <row r="13" spans="1:17" s="17" customFormat="1" ht="15" customHeight="1">
      <c r="A13" s="296"/>
      <c r="B13" s="250" t="s">
        <v>13</v>
      </c>
      <c r="C13" s="251"/>
      <c r="D13" s="254"/>
      <c r="E13" s="255"/>
      <c r="F13" s="255"/>
      <c r="G13" s="256"/>
      <c r="H13" s="316"/>
      <c r="I13" s="307"/>
      <c r="J13" s="263"/>
      <c r="K13" s="264"/>
      <c r="L13" s="264"/>
      <c r="M13" s="264"/>
      <c r="N13" s="264"/>
      <c r="O13" s="264"/>
      <c r="P13" s="264"/>
      <c r="Q13" s="265"/>
    </row>
    <row r="14" spans="1:17" s="17" customFormat="1" ht="15" customHeight="1">
      <c r="A14" s="296"/>
      <c r="B14" s="252"/>
      <c r="C14" s="253"/>
      <c r="D14" s="257"/>
      <c r="E14" s="258"/>
      <c r="F14" s="258"/>
      <c r="G14" s="259"/>
      <c r="H14" s="252"/>
      <c r="I14" s="253"/>
      <c r="J14" s="257"/>
      <c r="K14" s="258"/>
      <c r="L14" s="258"/>
      <c r="M14" s="258"/>
      <c r="N14" s="258"/>
      <c r="O14" s="258"/>
      <c r="P14" s="258"/>
      <c r="Q14" s="266"/>
    </row>
    <row r="15" spans="1:17" ht="26.25" customHeight="1">
      <c r="A15" s="297" t="s">
        <v>23</v>
      </c>
      <c r="B15" s="298"/>
      <c r="C15" s="298"/>
      <c r="D15" s="299" t="s">
        <v>53</v>
      </c>
      <c r="E15" s="299"/>
      <c r="F15" s="299"/>
      <c r="G15" s="299"/>
      <c r="H15" s="299"/>
      <c r="I15" s="299"/>
      <c r="J15" s="299"/>
      <c r="K15" s="299"/>
      <c r="L15" s="299"/>
      <c r="M15" s="299"/>
      <c r="N15" s="299"/>
      <c r="O15" s="299"/>
      <c r="P15" s="299"/>
      <c r="Q15" s="300"/>
    </row>
    <row r="16" spans="1:17" ht="13.5" customHeight="1">
      <c r="A16" s="275" t="s">
        <v>24</v>
      </c>
      <c r="B16" s="276"/>
      <c r="C16" s="276"/>
      <c r="D16" s="276"/>
      <c r="E16" s="276"/>
      <c r="F16" s="276"/>
      <c r="G16" s="276"/>
      <c r="H16" s="276"/>
      <c r="I16" s="276"/>
      <c r="J16" s="276"/>
      <c r="K16" s="276"/>
      <c r="L16" s="276"/>
      <c r="M16" s="276"/>
      <c r="N16" s="276"/>
      <c r="O16" s="276"/>
      <c r="P16" s="276"/>
      <c r="Q16" s="277"/>
    </row>
    <row r="17" spans="1:20" ht="25.5" customHeight="1">
      <c r="A17" s="271" t="s">
        <v>86</v>
      </c>
      <c r="B17" s="272"/>
      <c r="C17" s="272"/>
      <c r="D17" s="272"/>
      <c r="E17" s="272"/>
      <c r="F17" s="272"/>
      <c r="G17" s="272"/>
      <c r="H17" s="272"/>
      <c r="I17" s="272"/>
      <c r="J17" s="272"/>
      <c r="K17" s="272"/>
      <c r="L17" s="272"/>
      <c r="M17" s="272"/>
      <c r="N17" s="272"/>
      <c r="O17" s="272"/>
      <c r="P17" s="272"/>
      <c r="Q17" s="273"/>
    </row>
    <row r="18" spans="1:20" ht="26.25" customHeight="1">
      <c r="A18" s="260" t="s">
        <v>50</v>
      </c>
      <c r="B18" s="261"/>
      <c r="C18" s="261"/>
      <c r="D18" s="261"/>
      <c r="E18" s="261"/>
      <c r="F18" s="261"/>
      <c r="G18" s="261"/>
      <c r="H18" s="261"/>
      <c r="I18" s="261"/>
      <c r="J18" s="261"/>
      <c r="K18" s="261"/>
      <c r="L18" s="261"/>
      <c r="M18" s="261"/>
      <c r="N18" s="261"/>
      <c r="O18" s="261"/>
      <c r="P18" s="261"/>
      <c r="Q18" s="262"/>
    </row>
    <row r="19" spans="1:20" ht="15" customHeight="1">
      <c r="A19" s="43" t="s">
        <v>25</v>
      </c>
      <c r="B19" s="40"/>
      <c r="C19" s="40"/>
      <c r="D19" s="40"/>
      <c r="E19" s="40"/>
      <c r="F19" s="40"/>
      <c r="G19" s="40"/>
      <c r="H19" s="40"/>
      <c r="I19" s="40"/>
      <c r="K19" s="40"/>
      <c r="L19" s="40"/>
      <c r="M19" s="40"/>
      <c r="N19" s="40"/>
      <c r="O19" s="40"/>
      <c r="P19" s="40"/>
      <c r="Q19" s="44"/>
    </row>
    <row r="20" spans="1:20" ht="15" customHeight="1">
      <c r="A20" s="43" t="s">
        <v>80</v>
      </c>
      <c r="B20" s="40"/>
      <c r="C20" s="40"/>
      <c r="D20" s="40"/>
      <c r="E20" s="40"/>
      <c r="F20" s="40"/>
      <c r="G20" s="40"/>
      <c r="H20" s="40"/>
      <c r="I20" s="40"/>
      <c r="J20" s="40" t="s">
        <v>14</v>
      </c>
      <c r="K20" s="40" t="s">
        <v>3</v>
      </c>
      <c r="L20" s="268"/>
      <c r="M20" s="268"/>
      <c r="N20" s="268"/>
      <c r="O20" s="268"/>
      <c r="P20" s="268"/>
      <c r="Q20" s="269"/>
    </row>
    <row r="21" spans="1:20" ht="15" customHeight="1">
      <c r="A21" s="43" t="s">
        <v>78</v>
      </c>
      <c r="B21" s="40"/>
      <c r="C21" s="40"/>
      <c r="D21" s="40"/>
      <c r="E21" s="40"/>
      <c r="F21" s="40"/>
      <c r="G21" s="40"/>
      <c r="H21" s="40"/>
      <c r="I21" s="40"/>
      <c r="J21" s="40"/>
      <c r="K21" s="40" t="s">
        <v>98</v>
      </c>
      <c r="L21" s="268"/>
      <c r="M21" s="268"/>
      <c r="N21" s="268"/>
      <c r="O21" s="268"/>
      <c r="P21" s="268"/>
      <c r="Q21" s="269"/>
    </row>
    <row r="22" spans="1:20" ht="15" customHeight="1">
      <c r="A22" s="43" t="s">
        <v>27</v>
      </c>
      <c r="B22" s="40"/>
      <c r="C22" s="40"/>
      <c r="D22" s="40"/>
      <c r="E22" s="40"/>
      <c r="F22" s="40"/>
      <c r="G22" s="40"/>
      <c r="H22" s="40"/>
      <c r="I22" s="40"/>
      <c r="J22" s="40"/>
      <c r="M22" s="40"/>
      <c r="N22" s="40"/>
      <c r="O22" s="40"/>
      <c r="P22" s="40"/>
      <c r="Q22" s="44"/>
    </row>
    <row r="23" spans="1:20" ht="15" customHeight="1">
      <c r="A23" s="43" t="s">
        <v>28</v>
      </c>
      <c r="B23" s="40"/>
      <c r="C23" s="40"/>
      <c r="D23" s="40"/>
      <c r="E23" s="40"/>
      <c r="F23" s="40"/>
      <c r="G23" s="40"/>
      <c r="H23" s="40"/>
      <c r="I23" s="40"/>
      <c r="J23" s="40"/>
      <c r="K23" s="40" t="s">
        <v>18</v>
      </c>
      <c r="L23" s="270"/>
      <c r="M23" s="270"/>
      <c r="N23" s="270"/>
      <c r="O23" s="270"/>
      <c r="P23" s="40"/>
      <c r="Q23" s="44"/>
    </row>
    <row r="24" spans="1:20" ht="15" customHeight="1">
      <c r="A24" s="43" t="s">
        <v>81</v>
      </c>
      <c r="B24" s="40"/>
      <c r="C24" s="40"/>
      <c r="D24" s="40"/>
      <c r="E24" s="40"/>
      <c r="F24" s="40"/>
      <c r="G24" s="40"/>
      <c r="H24" s="40"/>
      <c r="I24" s="40"/>
      <c r="J24" s="40"/>
      <c r="K24" s="40"/>
      <c r="L24" s="40"/>
      <c r="M24" s="40"/>
      <c r="N24" s="40"/>
      <c r="O24" s="40"/>
      <c r="P24" s="40"/>
      <c r="Q24" s="44"/>
    </row>
    <row r="25" spans="1:20" ht="15" customHeight="1" thickBot="1">
      <c r="A25" s="45" t="s">
        <v>79</v>
      </c>
      <c r="B25" s="46"/>
      <c r="C25" s="46"/>
      <c r="D25" s="46"/>
      <c r="E25" s="46"/>
      <c r="F25" s="46"/>
      <c r="G25" s="46"/>
      <c r="H25" s="46"/>
      <c r="I25" s="46"/>
      <c r="J25" s="46"/>
      <c r="K25" s="46"/>
      <c r="L25" s="46"/>
      <c r="M25" s="46"/>
      <c r="N25" s="46"/>
      <c r="O25" s="46"/>
      <c r="P25" s="46"/>
      <c r="Q25" s="47"/>
    </row>
    <row r="26" spans="1:20" ht="6" customHeight="1" thickTop="1">
      <c r="A26" s="24"/>
      <c r="B26" s="24"/>
      <c r="C26" s="24"/>
      <c r="D26" s="24"/>
      <c r="E26" s="24"/>
      <c r="F26" s="24"/>
      <c r="G26" s="24"/>
      <c r="H26" s="24"/>
      <c r="I26" s="24"/>
      <c r="J26" s="24"/>
      <c r="K26" s="24"/>
      <c r="L26" s="24"/>
      <c r="M26" s="24"/>
      <c r="N26" s="24"/>
      <c r="O26" s="24"/>
      <c r="P26" s="24"/>
      <c r="Q26" s="24"/>
    </row>
    <row r="27" spans="1:20" ht="10.5" customHeight="1">
      <c r="A27" s="267" t="s">
        <v>87</v>
      </c>
      <c r="B27" s="267"/>
      <c r="C27" s="267"/>
      <c r="D27" s="267"/>
      <c r="E27" s="267"/>
      <c r="F27" s="267"/>
      <c r="G27" s="267"/>
      <c r="H27" s="267"/>
      <c r="I27" s="267"/>
      <c r="J27" s="267"/>
      <c r="K27" s="267"/>
      <c r="L27" s="267"/>
      <c r="M27" s="267"/>
      <c r="N27" s="267"/>
      <c r="O27" s="267"/>
      <c r="P27" s="267"/>
      <c r="Q27" s="267"/>
    </row>
    <row r="28" spans="1:20" ht="9.75" customHeight="1">
      <c r="A28" s="25" t="s">
        <v>29</v>
      </c>
      <c r="B28" s="41" t="s">
        <v>68</v>
      </c>
      <c r="C28" s="30"/>
      <c r="D28" s="30"/>
      <c r="E28" s="30"/>
      <c r="F28" s="30"/>
      <c r="G28" s="30"/>
      <c r="H28" s="30"/>
      <c r="I28" s="30"/>
      <c r="J28" s="30"/>
      <c r="K28" s="30"/>
      <c r="L28" s="30"/>
      <c r="M28" s="30"/>
      <c r="N28" s="30"/>
      <c r="O28" s="30"/>
      <c r="P28" s="30"/>
      <c r="Q28" s="30"/>
      <c r="R28" s="30"/>
      <c r="S28" s="30"/>
      <c r="T28" s="30"/>
    </row>
    <row r="29" spans="1:20" ht="13.5" customHeight="1">
      <c r="A29" s="25" t="s">
        <v>30</v>
      </c>
      <c r="B29" s="41" t="s">
        <v>69</v>
      </c>
      <c r="C29" s="30"/>
      <c r="D29" s="30"/>
      <c r="E29" s="30"/>
      <c r="F29" s="30"/>
      <c r="G29" s="30"/>
      <c r="H29" s="30"/>
      <c r="I29" s="30"/>
      <c r="J29" s="30"/>
      <c r="K29" s="30"/>
      <c r="L29" s="30"/>
      <c r="M29" s="30"/>
      <c r="N29" s="30"/>
      <c r="O29" s="30"/>
      <c r="P29" s="30"/>
      <c r="Q29" s="30"/>
      <c r="R29" s="30"/>
      <c r="S29" s="30"/>
      <c r="T29" s="30"/>
    </row>
    <row r="30" spans="1:20" ht="21" customHeight="1">
      <c r="A30" s="25" t="s">
        <v>31</v>
      </c>
      <c r="B30" s="246" t="s">
        <v>70</v>
      </c>
      <c r="C30" s="246"/>
      <c r="D30" s="246"/>
      <c r="E30" s="246"/>
      <c r="F30" s="246"/>
      <c r="G30" s="246"/>
      <c r="H30" s="246"/>
      <c r="I30" s="246"/>
      <c r="J30" s="246"/>
      <c r="K30" s="246"/>
      <c r="L30" s="246"/>
      <c r="M30" s="246"/>
      <c r="N30" s="246"/>
      <c r="O30" s="246"/>
      <c r="P30" s="246"/>
      <c r="Q30" s="246"/>
      <c r="R30" s="30"/>
      <c r="S30" s="30"/>
      <c r="T30" s="30"/>
    </row>
    <row r="31" spans="1:20" ht="10.5" customHeight="1">
      <c r="A31" s="25" t="s">
        <v>32</v>
      </c>
      <c r="B31" s="281" t="s">
        <v>33</v>
      </c>
      <c r="C31" s="281"/>
      <c r="D31" s="281"/>
      <c r="E31" s="281"/>
      <c r="F31" s="281"/>
      <c r="G31" s="281"/>
      <c r="H31" s="281"/>
      <c r="I31" s="281"/>
      <c r="J31" s="281"/>
      <c r="K31" s="281"/>
      <c r="L31" s="281"/>
      <c r="M31" s="281"/>
      <c r="N31" s="281"/>
      <c r="O31" s="281"/>
      <c r="P31" s="281"/>
      <c r="Q31" s="281"/>
    </row>
    <row r="32" spans="1:20" ht="21" customHeight="1">
      <c r="A32" s="25" t="s">
        <v>34</v>
      </c>
      <c r="B32" s="281" t="s">
        <v>35</v>
      </c>
      <c r="C32" s="281"/>
      <c r="D32" s="281"/>
      <c r="E32" s="281"/>
      <c r="F32" s="281"/>
      <c r="G32" s="281"/>
      <c r="H32" s="281"/>
      <c r="I32" s="281"/>
      <c r="J32" s="281"/>
      <c r="K32" s="281"/>
      <c r="L32" s="281"/>
      <c r="M32" s="281"/>
      <c r="N32" s="281"/>
      <c r="O32" s="281"/>
      <c r="P32" s="281"/>
      <c r="Q32" s="281"/>
    </row>
    <row r="33" spans="1:17" ht="10.5" customHeight="1">
      <c r="A33" s="25"/>
      <c r="B33" s="281" t="s">
        <v>36</v>
      </c>
      <c r="C33" s="281"/>
      <c r="D33" s="281"/>
      <c r="E33" s="281"/>
      <c r="F33" s="281"/>
      <c r="G33" s="281"/>
      <c r="H33" s="281"/>
      <c r="I33" s="281"/>
      <c r="J33" s="281"/>
      <c r="K33" s="281"/>
      <c r="L33" s="281"/>
      <c r="M33" s="281"/>
      <c r="N33" s="281"/>
      <c r="O33" s="281"/>
      <c r="P33" s="281"/>
      <c r="Q33" s="281"/>
    </row>
    <row r="34" spans="1:17" ht="10.5" customHeight="1">
      <c r="A34" s="25"/>
      <c r="B34" s="281"/>
      <c r="C34" s="281"/>
      <c r="D34" s="281"/>
      <c r="E34" s="281"/>
      <c r="F34" s="281"/>
      <c r="G34" s="281"/>
      <c r="H34" s="281"/>
      <c r="I34" s="281"/>
      <c r="J34" s="281"/>
      <c r="K34" s="281"/>
      <c r="L34" s="281"/>
      <c r="M34" s="281"/>
      <c r="N34" s="281"/>
      <c r="O34" s="281"/>
      <c r="P34" s="281"/>
      <c r="Q34" s="281"/>
    </row>
    <row r="35" spans="1:17" ht="21" customHeight="1">
      <c r="A35" s="25" t="s">
        <v>88</v>
      </c>
      <c r="B35" s="281" t="s">
        <v>90</v>
      </c>
      <c r="C35" s="281"/>
      <c r="D35" s="281"/>
      <c r="E35" s="281"/>
      <c r="F35" s="281"/>
      <c r="G35" s="281"/>
      <c r="H35" s="281"/>
      <c r="I35" s="281"/>
      <c r="J35" s="281"/>
      <c r="K35" s="281"/>
      <c r="L35" s="281"/>
      <c r="M35" s="281"/>
      <c r="N35" s="281"/>
      <c r="O35" s="281"/>
      <c r="P35" s="281"/>
      <c r="Q35" s="281"/>
    </row>
    <row r="36" spans="1:17" ht="10.5" customHeight="1">
      <c r="A36" s="25"/>
      <c r="B36" s="281" t="s">
        <v>89</v>
      </c>
      <c r="C36" s="281"/>
      <c r="D36" s="281"/>
      <c r="E36" s="281"/>
      <c r="F36" s="281"/>
      <c r="G36" s="281"/>
      <c r="H36" s="281"/>
      <c r="I36" s="281"/>
      <c r="J36" s="281"/>
      <c r="K36" s="281"/>
      <c r="L36" s="281"/>
      <c r="M36" s="281"/>
      <c r="N36" s="281"/>
      <c r="O36" s="281"/>
      <c r="P36" s="281"/>
      <c r="Q36" s="281"/>
    </row>
    <row r="37" spans="1:17" ht="104.25" customHeight="1">
      <c r="A37" s="25" t="s">
        <v>37</v>
      </c>
      <c r="B37" s="281" t="s">
        <v>74</v>
      </c>
      <c r="C37" s="281"/>
      <c r="D37" s="281"/>
      <c r="E37" s="281"/>
      <c r="F37" s="281"/>
      <c r="G37" s="281"/>
      <c r="H37" s="281"/>
      <c r="I37" s="281"/>
      <c r="J37" s="281"/>
      <c r="K37" s="281"/>
      <c r="L37" s="281"/>
      <c r="M37" s="281"/>
      <c r="N37" s="281"/>
      <c r="O37" s="281"/>
      <c r="P37" s="281"/>
      <c r="Q37" s="281"/>
    </row>
    <row r="38" spans="1:17" ht="117" customHeight="1">
      <c r="A38" s="25" t="s">
        <v>38</v>
      </c>
      <c r="B38" s="281" t="s">
        <v>71</v>
      </c>
      <c r="C38" s="281"/>
      <c r="D38" s="281"/>
      <c r="E38" s="281"/>
      <c r="F38" s="281"/>
      <c r="G38" s="281"/>
      <c r="H38" s="281"/>
      <c r="I38" s="281"/>
      <c r="J38" s="281"/>
      <c r="K38" s="281"/>
      <c r="L38" s="281"/>
      <c r="M38" s="281"/>
      <c r="N38" s="281"/>
      <c r="O38" s="281"/>
      <c r="P38" s="281"/>
      <c r="Q38" s="281"/>
    </row>
    <row r="39" spans="1:17" ht="42" customHeight="1">
      <c r="A39" s="25" t="s">
        <v>39</v>
      </c>
      <c r="B39" s="281" t="s">
        <v>72</v>
      </c>
      <c r="C39" s="281"/>
      <c r="D39" s="281"/>
      <c r="E39" s="281"/>
      <c r="F39" s="281"/>
      <c r="G39" s="281"/>
      <c r="H39" s="281"/>
      <c r="I39" s="281"/>
      <c r="J39" s="281"/>
      <c r="K39" s="281"/>
      <c r="L39" s="281"/>
      <c r="M39" s="281"/>
      <c r="N39" s="281"/>
      <c r="O39" s="281"/>
      <c r="P39" s="281"/>
      <c r="Q39" s="281"/>
    </row>
    <row r="40" spans="1:17" ht="63.75" customHeight="1">
      <c r="A40" s="25" t="s">
        <v>40</v>
      </c>
      <c r="B40" s="281" t="s">
        <v>73</v>
      </c>
      <c r="C40" s="281"/>
      <c r="D40" s="281"/>
      <c r="E40" s="281"/>
      <c r="F40" s="281"/>
      <c r="G40" s="281"/>
      <c r="H40" s="281"/>
      <c r="I40" s="281"/>
      <c r="J40" s="281"/>
      <c r="K40" s="281"/>
      <c r="L40" s="281"/>
      <c r="M40" s="281"/>
      <c r="N40" s="281"/>
      <c r="O40" s="281"/>
      <c r="P40" s="281"/>
      <c r="Q40" s="281"/>
    </row>
    <row r="41" spans="1:17" ht="40.5" customHeight="1">
      <c r="A41" s="25" t="s">
        <v>41</v>
      </c>
      <c r="B41" s="281" t="s">
        <v>42</v>
      </c>
      <c r="C41" s="281"/>
      <c r="D41" s="281"/>
      <c r="E41" s="281"/>
      <c r="F41" s="281"/>
      <c r="G41" s="281"/>
      <c r="H41" s="281"/>
      <c r="I41" s="281"/>
      <c r="J41" s="281"/>
      <c r="K41" s="281"/>
      <c r="L41" s="281"/>
      <c r="M41" s="281"/>
      <c r="N41" s="281"/>
      <c r="O41" s="281"/>
      <c r="P41" s="281"/>
      <c r="Q41" s="281"/>
    </row>
    <row r="42" spans="1:17" ht="12" customHeight="1">
      <c r="A42" s="25" t="s">
        <v>43</v>
      </c>
      <c r="B42" s="244" t="s">
        <v>44</v>
      </c>
      <c r="C42" s="244"/>
      <c r="D42" s="244"/>
      <c r="E42" s="244"/>
      <c r="F42" s="244"/>
      <c r="G42" s="244"/>
      <c r="H42" s="244"/>
      <c r="I42" s="244"/>
      <c r="J42" s="244"/>
      <c r="K42" s="244"/>
      <c r="L42" s="244"/>
      <c r="M42" s="244"/>
      <c r="N42" s="244"/>
      <c r="O42" s="244"/>
      <c r="P42" s="244"/>
      <c r="Q42" s="244"/>
    </row>
    <row r="43" spans="1:17" ht="12" customHeight="1">
      <c r="A43" s="25" t="s">
        <v>45</v>
      </c>
      <c r="B43" s="245" t="s">
        <v>46</v>
      </c>
      <c r="C43" s="245"/>
      <c r="D43" s="245"/>
      <c r="E43" s="245"/>
      <c r="F43" s="245"/>
      <c r="G43" s="245"/>
      <c r="H43" s="245"/>
      <c r="I43" s="245"/>
      <c r="J43" s="245"/>
      <c r="K43" s="245"/>
      <c r="L43" s="245"/>
      <c r="M43" s="245"/>
      <c r="N43" s="245"/>
      <c r="O43" s="245"/>
      <c r="P43" s="245"/>
      <c r="Q43" s="245"/>
    </row>
    <row r="44" spans="1:17" ht="12" customHeight="1">
      <c r="A44" s="25" t="s">
        <v>47</v>
      </c>
      <c r="B44" s="245" t="s">
        <v>48</v>
      </c>
      <c r="C44" s="245"/>
      <c r="D44" s="245"/>
      <c r="E44" s="245"/>
      <c r="F44" s="245"/>
      <c r="G44" s="245"/>
      <c r="H44" s="245"/>
      <c r="I44" s="245"/>
      <c r="J44" s="245"/>
      <c r="K44" s="245"/>
      <c r="L44" s="245"/>
      <c r="M44" s="245"/>
      <c r="N44" s="245"/>
      <c r="O44" s="245"/>
      <c r="P44" s="245"/>
      <c r="Q44" s="245"/>
    </row>
    <row r="45" spans="1:17">
      <c r="A45" s="27"/>
      <c r="B45" s="26"/>
      <c r="C45" s="26"/>
      <c r="D45" s="26"/>
      <c r="E45" s="26"/>
      <c r="F45" s="26"/>
      <c r="G45" s="26"/>
      <c r="H45" s="26"/>
      <c r="I45" s="26"/>
      <c r="J45" s="26"/>
      <c r="K45" s="26"/>
      <c r="L45" s="26"/>
      <c r="M45" s="26"/>
      <c r="N45" s="26"/>
    </row>
  </sheetData>
  <mergeCells count="47">
    <mergeCell ref="K4:L4"/>
    <mergeCell ref="M4:Q4"/>
    <mergeCell ref="B6:C6"/>
    <mergeCell ref="A12:A14"/>
    <mergeCell ref="A15:C15"/>
    <mergeCell ref="D15:Q15"/>
    <mergeCell ref="A6:A11"/>
    <mergeCell ref="B8:C10"/>
    <mergeCell ref="D9:Q10"/>
    <mergeCell ref="D12:G12"/>
    <mergeCell ref="H12:I14"/>
    <mergeCell ref="B11:C11"/>
    <mergeCell ref="D11:E11"/>
    <mergeCell ref="F11:J11"/>
    <mergeCell ref="K11:L11"/>
    <mergeCell ref="M11:Q11"/>
    <mergeCell ref="K3:M3"/>
    <mergeCell ref="B44:Q44"/>
    <mergeCell ref="B31:Q31"/>
    <mergeCell ref="B32:Q32"/>
    <mergeCell ref="B33:Q34"/>
    <mergeCell ref="B37:Q37"/>
    <mergeCell ref="B39:Q39"/>
    <mergeCell ref="B41:Q41"/>
    <mergeCell ref="B40:Q40"/>
    <mergeCell ref="B38:Q38"/>
    <mergeCell ref="B35:Q35"/>
    <mergeCell ref="B36:Q36"/>
    <mergeCell ref="D6:Q6"/>
    <mergeCell ref="N3:Q3"/>
    <mergeCell ref="B7:C7"/>
    <mergeCell ref="D7:Q7"/>
    <mergeCell ref="B42:Q42"/>
    <mergeCell ref="B43:Q43"/>
    <mergeCell ref="B30:Q30"/>
    <mergeCell ref="J12:Q12"/>
    <mergeCell ref="B13:C14"/>
    <mergeCell ref="D13:G14"/>
    <mergeCell ref="A18:Q18"/>
    <mergeCell ref="J13:Q14"/>
    <mergeCell ref="A27:Q27"/>
    <mergeCell ref="L20:Q20"/>
    <mergeCell ref="L21:Q21"/>
    <mergeCell ref="L23:O23"/>
    <mergeCell ref="A17:Q17"/>
    <mergeCell ref="B12:C12"/>
    <mergeCell ref="A16:Q16"/>
  </mergeCells>
  <phoneticPr fontId="4"/>
  <pageMargins left="0.70866141732283472" right="0.51181102362204722" top="0.35433070866141736" bottom="0.35433070866141736"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7"/>
  <sheetViews>
    <sheetView zoomScaleNormal="100" workbookViewId="0">
      <selection activeCell="B7" sqref="B7"/>
    </sheetView>
  </sheetViews>
  <sheetFormatPr defaultColWidth="4.6328125" defaultRowHeight="13"/>
  <cols>
    <col min="1" max="17" width="5.6328125" style="11" customWidth="1"/>
    <col min="18" max="16384" width="4.6328125" style="11"/>
  </cols>
  <sheetData>
    <row r="1" spans="1:17">
      <c r="A1" s="53"/>
    </row>
    <row r="3" spans="1:17">
      <c r="A3" s="10" t="s">
        <v>19</v>
      </c>
    </row>
    <row r="4" spans="1:17" ht="13.5" customHeight="1" thickBot="1">
      <c r="A4" s="10"/>
    </row>
    <row r="5" spans="1:17" ht="14.25" customHeight="1" thickBot="1">
      <c r="A5" s="12"/>
      <c r="B5" s="13"/>
      <c r="C5" s="13"/>
      <c r="D5" s="13"/>
      <c r="E5" s="13"/>
      <c r="F5" s="13"/>
      <c r="G5" s="12"/>
      <c r="H5" s="13"/>
      <c r="K5" s="278" t="s">
        <v>67</v>
      </c>
      <c r="L5" s="279"/>
      <c r="M5" s="280"/>
      <c r="N5" s="285"/>
      <c r="O5" s="285"/>
      <c r="P5" s="285"/>
      <c r="Q5" s="286"/>
    </row>
    <row r="6" spans="1:17" ht="13.5" thickBot="1">
      <c r="A6" s="12"/>
      <c r="B6" s="13"/>
      <c r="C6" s="13"/>
      <c r="D6" s="13"/>
      <c r="E6" s="13"/>
      <c r="F6" s="13"/>
      <c r="G6" s="12"/>
      <c r="H6" s="13"/>
      <c r="K6" s="291" t="s">
        <v>2</v>
      </c>
      <c r="L6" s="292"/>
      <c r="M6" s="293"/>
      <c r="N6" s="293"/>
      <c r="O6" s="293"/>
      <c r="P6" s="293"/>
      <c r="Q6" s="294"/>
    </row>
    <row r="7" spans="1:17" ht="7.5" customHeight="1" thickBot="1">
      <c r="B7" s="14"/>
      <c r="C7" s="15"/>
      <c r="D7" s="15"/>
      <c r="E7" s="15"/>
      <c r="F7" s="15"/>
      <c r="G7" s="15"/>
      <c r="H7" s="15"/>
    </row>
    <row r="8" spans="1:17" s="17" customFormat="1" ht="13.5" customHeight="1">
      <c r="A8" s="16"/>
      <c r="B8" s="348" t="s">
        <v>8</v>
      </c>
      <c r="C8" s="349"/>
      <c r="D8" s="350"/>
      <c r="E8" s="351"/>
      <c r="F8" s="351"/>
      <c r="G8" s="351"/>
      <c r="H8" s="351"/>
      <c r="I8" s="351"/>
      <c r="J8" s="351"/>
      <c r="K8" s="351"/>
      <c r="L8" s="351"/>
      <c r="M8" s="351"/>
      <c r="N8" s="351"/>
      <c r="O8" s="351"/>
      <c r="P8" s="351"/>
      <c r="Q8" s="352"/>
    </row>
    <row r="9" spans="1:17" s="17" customFormat="1" ht="11">
      <c r="A9" s="51" t="s">
        <v>5</v>
      </c>
      <c r="B9" s="317" t="s">
        <v>9</v>
      </c>
      <c r="C9" s="274"/>
      <c r="D9" s="342"/>
      <c r="E9" s="343"/>
      <c r="F9" s="343"/>
      <c r="G9" s="343"/>
      <c r="H9" s="343"/>
      <c r="I9" s="343"/>
      <c r="J9" s="343"/>
      <c r="K9" s="343"/>
      <c r="L9" s="343"/>
      <c r="M9" s="343"/>
      <c r="N9" s="343"/>
      <c r="O9" s="343"/>
      <c r="P9" s="343"/>
      <c r="Q9" s="344"/>
    </row>
    <row r="10" spans="1:17" s="17" customFormat="1" ht="11">
      <c r="A10" s="51" t="s">
        <v>6</v>
      </c>
      <c r="B10" s="305" t="s">
        <v>3</v>
      </c>
      <c r="C10" s="251"/>
      <c r="D10" s="18" t="s">
        <v>49</v>
      </c>
      <c r="E10" s="19"/>
      <c r="F10" s="19"/>
      <c r="G10" s="19"/>
      <c r="H10" s="19"/>
      <c r="I10" s="19"/>
      <c r="J10" s="19"/>
      <c r="K10" s="19"/>
      <c r="L10" s="19"/>
      <c r="M10" s="19"/>
      <c r="N10" s="19"/>
      <c r="O10" s="19"/>
      <c r="P10" s="19"/>
      <c r="Q10" s="20"/>
    </row>
    <row r="11" spans="1:17" s="17" customFormat="1" ht="11">
      <c r="A11" s="51" t="s">
        <v>7</v>
      </c>
      <c r="B11" s="306"/>
      <c r="C11" s="307"/>
      <c r="D11" s="309"/>
      <c r="E11" s="310"/>
      <c r="F11" s="310"/>
      <c r="G11" s="310"/>
      <c r="H11" s="310"/>
      <c r="I11" s="310"/>
      <c r="J11" s="310"/>
      <c r="K11" s="310"/>
      <c r="L11" s="310"/>
      <c r="M11" s="310"/>
      <c r="N11" s="310"/>
      <c r="O11" s="310"/>
      <c r="P11" s="310"/>
      <c r="Q11" s="345"/>
    </row>
    <row r="12" spans="1:17" s="17" customFormat="1" ht="12" customHeight="1">
      <c r="A12" s="21"/>
      <c r="B12" s="308"/>
      <c r="C12" s="253"/>
      <c r="D12" s="312"/>
      <c r="E12" s="313"/>
      <c r="F12" s="313"/>
      <c r="G12" s="313"/>
      <c r="H12" s="313"/>
      <c r="I12" s="313"/>
      <c r="J12" s="313"/>
      <c r="K12" s="313"/>
      <c r="L12" s="313"/>
      <c r="M12" s="313"/>
      <c r="N12" s="313"/>
      <c r="O12" s="313"/>
      <c r="P12" s="313"/>
      <c r="Q12" s="346"/>
    </row>
    <row r="13" spans="1:17" s="17" customFormat="1">
      <c r="A13" s="22"/>
      <c r="B13" s="317" t="s">
        <v>10</v>
      </c>
      <c r="C13" s="274"/>
      <c r="D13" s="274" t="s">
        <v>4</v>
      </c>
      <c r="E13" s="274"/>
      <c r="F13" s="318"/>
      <c r="G13" s="319"/>
      <c r="H13" s="319"/>
      <c r="I13" s="319"/>
      <c r="J13" s="317"/>
      <c r="K13" s="318" t="s">
        <v>11</v>
      </c>
      <c r="L13" s="317"/>
      <c r="M13" s="320"/>
      <c r="N13" s="320"/>
      <c r="O13" s="320"/>
      <c r="P13" s="320"/>
      <c r="Q13" s="347"/>
    </row>
    <row r="14" spans="1:17" s="17" customFormat="1" ht="11">
      <c r="A14" s="326" t="s">
        <v>20</v>
      </c>
      <c r="B14" s="274" t="s">
        <v>8</v>
      </c>
      <c r="C14" s="274"/>
      <c r="D14" s="327" t="s">
        <v>129</v>
      </c>
      <c r="E14" s="328"/>
      <c r="F14" s="328"/>
      <c r="G14" s="328"/>
      <c r="H14" s="250" t="s">
        <v>12</v>
      </c>
      <c r="I14" s="251"/>
      <c r="J14" s="247" t="s">
        <v>22</v>
      </c>
      <c r="K14" s="248"/>
      <c r="L14" s="248"/>
      <c r="M14" s="248"/>
      <c r="N14" s="248"/>
      <c r="O14" s="248"/>
      <c r="P14" s="248"/>
      <c r="Q14" s="329"/>
    </row>
    <row r="15" spans="1:17" s="17" customFormat="1" ht="16.5" customHeight="1">
      <c r="A15" s="326"/>
      <c r="B15" s="250" t="s">
        <v>13</v>
      </c>
      <c r="C15" s="251"/>
      <c r="D15" s="330"/>
      <c r="E15" s="331"/>
      <c r="F15" s="331"/>
      <c r="G15" s="332"/>
      <c r="H15" s="316"/>
      <c r="I15" s="307"/>
      <c r="J15" s="336"/>
      <c r="K15" s="337"/>
      <c r="L15" s="337"/>
      <c r="M15" s="337"/>
      <c r="N15" s="337"/>
      <c r="O15" s="337"/>
      <c r="P15" s="337"/>
      <c r="Q15" s="338"/>
    </row>
    <row r="16" spans="1:17" s="17" customFormat="1" ht="13.5" customHeight="1">
      <c r="A16" s="326"/>
      <c r="B16" s="252"/>
      <c r="C16" s="253"/>
      <c r="D16" s="333"/>
      <c r="E16" s="334"/>
      <c r="F16" s="334"/>
      <c r="G16" s="335"/>
      <c r="H16" s="252"/>
      <c r="I16" s="253"/>
      <c r="J16" s="339"/>
      <c r="K16" s="340"/>
      <c r="L16" s="340"/>
      <c r="M16" s="340"/>
      <c r="N16" s="340"/>
      <c r="O16" s="340"/>
      <c r="P16" s="340"/>
      <c r="Q16" s="341"/>
    </row>
    <row r="17" spans="1:20" ht="21" customHeight="1">
      <c r="A17" s="323" t="s">
        <v>23</v>
      </c>
      <c r="B17" s="298"/>
      <c r="C17" s="298"/>
      <c r="D17" s="299" t="s">
        <v>53</v>
      </c>
      <c r="E17" s="299"/>
      <c r="F17" s="299"/>
      <c r="G17" s="299"/>
      <c r="H17" s="299"/>
      <c r="I17" s="299"/>
      <c r="J17" s="299"/>
      <c r="K17" s="299"/>
      <c r="L17" s="299"/>
      <c r="M17" s="299"/>
      <c r="N17" s="299"/>
      <c r="O17" s="299"/>
      <c r="P17" s="299"/>
      <c r="Q17" s="299"/>
    </row>
    <row r="18" spans="1:20" ht="13.5" customHeight="1">
      <c r="A18" s="276" t="s">
        <v>24</v>
      </c>
      <c r="B18" s="276"/>
      <c r="C18" s="276"/>
      <c r="D18" s="276"/>
      <c r="E18" s="276"/>
      <c r="F18" s="276"/>
      <c r="G18" s="276"/>
      <c r="H18" s="276"/>
      <c r="I18" s="276"/>
      <c r="J18" s="276"/>
      <c r="K18" s="276"/>
      <c r="L18" s="276"/>
      <c r="M18" s="276"/>
      <c r="N18" s="276"/>
      <c r="O18" s="276"/>
      <c r="P18" s="276"/>
      <c r="Q18" s="276"/>
    </row>
    <row r="19" spans="1:20" ht="25.5" customHeight="1">
      <c r="A19" s="272" t="s">
        <v>86</v>
      </c>
      <c r="B19" s="272"/>
      <c r="C19" s="272"/>
      <c r="D19" s="272"/>
      <c r="E19" s="272"/>
      <c r="F19" s="272"/>
      <c r="G19" s="272"/>
      <c r="H19" s="272"/>
      <c r="I19" s="272"/>
      <c r="J19" s="272"/>
      <c r="K19" s="272"/>
      <c r="L19" s="272"/>
      <c r="M19" s="272"/>
      <c r="N19" s="272"/>
      <c r="O19" s="272"/>
      <c r="P19" s="272"/>
      <c r="Q19" s="272"/>
    </row>
    <row r="20" spans="1:20" ht="26.25" customHeight="1">
      <c r="A20" s="261" t="s">
        <v>50</v>
      </c>
      <c r="B20" s="261"/>
      <c r="C20" s="261"/>
      <c r="D20" s="261"/>
      <c r="E20" s="261"/>
      <c r="F20" s="261"/>
      <c r="G20" s="261"/>
      <c r="H20" s="261"/>
      <c r="I20" s="261"/>
      <c r="J20" s="261"/>
      <c r="K20" s="261"/>
      <c r="L20" s="261"/>
      <c r="M20" s="261"/>
      <c r="N20" s="261"/>
      <c r="O20" s="261"/>
      <c r="P20" s="261"/>
      <c r="Q20" s="261"/>
    </row>
    <row r="21" spans="1:20" ht="15" customHeight="1">
      <c r="A21" s="261" t="s">
        <v>25</v>
      </c>
      <c r="B21" s="261"/>
      <c r="C21" s="261"/>
      <c r="D21" s="261"/>
      <c r="E21" s="261"/>
      <c r="F21" s="261"/>
      <c r="G21" s="261"/>
      <c r="H21" s="261"/>
      <c r="I21" s="261"/>
      <c r="J21" s="261"/>
      <c r="K21" s="261"/>
      <c r="L21" s="261"/>
      <c r="M21" s="261"/>
      <c r="N21" s="261"/>
      <c r="O21" s="261"/>
      <c r="P21" s="261"/>
      <c r="Q21" s="261"/>
    </row>
    <row r="22" spans="1:20" ht="15" customHeight="1">
      <c r="A22" s="261" t="s">
        <v>80</v>
      </c>
      <c r="B22" s="261"/>
      <c r="C22" s="261"/>
      <c r="D22" s="261"/>
      <c r="E22" s="261"/>
      <c r="F22" s="261"/>
      <c r="G22" s="261"/>
      <c r="H22" s="261"/>
      <c r="I22" s="261"/>
      <c r="J22" s="261"/>
      <c r="K22" s="261"/>
      <c r="L22" s="261"/>
      <c r="M22" s="261"/>
      <c r="N22" s="261"/>
      <c r="O22" s="261"/>
      <c r="P22" s="261"/>
      <c r="Q22" s="261"/>
    </row>
    <row r="23" spans="1:20" ht="15" customHeight="1">
      <c r="A23" s="261" t="s">
        <v>78</v>
      </c>
      <c r="B23" s="261"/>
      <c r="C23" s="261"/>
      <c r="D23" s="261"/>
      <c r="E23" s="261"/>
      <c r="F23" s="261"/>
      <c r="G23" s="261"/>
      <c r="H23" s="261"/>
      <c r="I23" s="261"/>
      <c r="J23" s="261"/>
      <c r="K23" s="261"/>
      <c r="L23" s="261"/>
      <c r="M23" s="261"/>
      <c r="N23" s="261"/>
      <c r="O23" s="261"/>
      <c r="P23" s="261"/>
      <c r="Q23" s="261"/>
    </row>
    <row r="24" spans="1:20" ht="15" customHeight="1">
      <c r="A24" s="261" t="s">
        <v>27</v>
      </c>
      <c r="B24" s="261"/>
      <c r="C24" s="261"/>
      <c r="D24" s="261"/>
      <c r="E24" s="261"/>
      <c r="F24" s="261"/>
      <c r="G24" s="261"/>
      <c r="H24" s="261"/>
      <c r="I24" s="261"/>
      <c r="J24" s="261"/>
      <c r="K24" s="261"/>
      <c r="L24" s="261"/>
      <c r="M24" s="261"/>
      <c r="N24" s="261"/>
      <c r="O24" s="261"/>
      <c r="P24" s="261"/>
      <c r="Q24" s="261"/>
    </row>
    <row r="25" spans="1:20" ht="15" customHeight="1">
      <c r="A25" s="261" t="s">
        <v>28</v>
      </c>
      <c r="B25" s="261"/>
      <c r="C25" s="261"/>
      <c r="D25" s="261"/>
      <c r="E25" s="261"/>
      <c r="F25" s="261"/>
      <c r="G25" s="261"/>
      <c r="H25" s="261"/>
      <c r="I25" s="261"/>
      <c r="J25" s="261"/>
      <c r="K25" s="261"/>
      <c r="L25" s="261"/>
      <c r="M25" s="261"/>
      <c r="N25" s="261"/>
      <c r="O25" s="261"/>
      <c r="P25" s="261"/>
      <c r="Q25" s="261"/>
    </row>
    <row r="26" spans="1:20" ht="15" customHeight="1">
      <c r="A26" s="324" t="s">
        <v>81</v>
      </c>
      <c r="B26" s="325"/>
      <c r="C26" s="325"/>
      <c r="D26" s="325"/>
      <c r="E26" s="325"/>
      <c r="F26" s="325"/>
      <c r="G26" s="325"/>
      <c r="H26" s="325"/>
      <c r="I26" s="325"/>
      <c r="J26" s="35"/>
      <c r="K26" s="32"/>
      <c r="L26" s="32"/>
      <c r="M26" s="32"/>
      <c r="N26" s="32"/>
      <c r="O26" s="32"/>
      <c r="P26" s="32"/>
      <c r="Q26" s="32"/>
    </row>
    <row r="27" spans="1:20" ht="15" customHeight="1">
      <c r="A27" s="322" t="s">
        <v>79</v>
      </c>
      <c r="B27" s="322"/>
      <c r="C27" s="322"/>
      <c r="D27" s="322"/>
      <c r="E27" s="322"/>
      <c r="F27" s="322"/>
      <c r="G27" s="322"/>
      <c r="H27" s="322"/>
      <c r="I27" s="322"/>
      <c r="J27" s="322"/>
      <c r="K27" s="322"/>
      <c r="L27" s="322"/>
      <c r="M27" s="322"/>
      <c r="N27" s="322"/>
      <c r="O27" s="322"/>
      <c r="P27" s="322"/>
      <c r="Q27" s="322"/>
    </row>
    <row r="28" spans="1:20" ht="6" customHeight="1">
      <c r="A28" s="23"/>
      <c r="B28" s="24"/>
      <c r="C28" s="24"/>
      <c r="D28" s="24"/>
      <c r="E28" s="24"/>
      <c r="F28" s="24"/>
      <c r="G28" s="24"/>
      <c r="H28" s="24"/>
      <c r="I28" s="24"/>
      <c r="J28" s="24"/>
      <c r="K28" s="24"/>
      <c r="L28" s="24"/>
      <c r="M28" s="24"/>
      <c r="N28" s="24"/>
      <c r="O28" s="24"/>
      <c r="P28" s="24"/>
      <c r="Q28" s="24"/>
    </row>
    <row r="29" spans="1:20" ht="10.5" customHeight="1">
      <c r="A29" s="267" t="s">
        <v>87</v>
      </c>
      <c r="B29" s="267"/>
      <c r="C29" s="267"/>
      <c r="D29" s="267"/>
      <c r="E29" s="267"/>
      <c r="F29" s="267"/>
      <c r="G29" s="267"/>
      <c r="H29" s="267"/>
      <c r="I29" s="267"/>
      <c r="J29" s="267"/>
      <c r="K29" s="267"/>
      <c r="L29" s="267"/>
      <c r="M29" s="267"/>
      <c r="N29" s="267"/>
      <c r="O29" s="267"/>
      <c r="P29" s="267"/>
      <c r="Q29" s="267"/>
    </row>
    <row r="30" spans="1:20" ht="9.75" customHeight="1">
      <c r="A30" s="25" t="s">
        <v>29</v>
      </c>
      <c r="B30" s="246" t="s">
        <v>68</v>
      </c>
      <c r="C30" s="246"/>
      <c r="D30" s="246"/>
      <c r="E30" s="246"/>
      <c r="F30" s="246"/>
      <c r="G30" s="246"/>
      <c r="H30" s="246"/>
      <c r="I30" s="246"/>
      <c r="J30" s="246"/>
      <c r="K30" s="246"/>
      <c r="L30" s="246"/>
      <c r="M30" s="246"/>
      <c r="N30" s="246"/>
      <c r="O30" s="246"/>
      <c r="P30" s="246"/>
      <c r="Q30" s="246"/>
      <c r="R30" s="246"/>
      <c r="S30" s="246"/>
      <c r="T30" s="246"/>
    </row>
    <row r="31" spans="1:20">
      <c r="A31" s="25" t="s">
        <v>1</v>
      </c>
      <c r="B31" s="246" t="s">
        <v>69</v>
      </c>
      <c r="C31" s="246"/>
      <c r="D31" s="246"/>
      <c r="E31" s="246"/>
      <c r="F31" s="246"/>
      <c r="G31" s="246"/>
      <c r="H31" s="246"/>
      <c r="I31" s="246"/>
      <c r="J31" s="246"/>
      <c r="K31" s="246"/>
      <c r="L31" s="246"/>
      <c r="M31" s="246"/>
      <c r="N31" s="246"/>
      <c r="O31" s="246"/>
      <c r="P31" s="246"/>
      <c r="Q31" s="246"/>
      <c r="R31" s="246"/>
      <c r="S31" s="246"/>
      <c r="T31" s="246"/>
    </row>
    <row r="32" spans="1:20" ht="21" customHeight="1">
      <c r="A32" s="25" t="s">
        <v>31</v>
      </c>
      <c r="B32" s="246" t="s">
        <v>70</v>
      </c>
      <c r="C32" s="246"/>
      <c r="D32" s="246"/>
      <c r="E32" s="246"/>
      <c r="F32" s="246"/>
      <c r="G32" s="246"/>
      <c r="H32" s="246"/>
      <c r="I32" s="246"/>
      <c r="J32" s="246"/>
      <c r="K32" s="246"/>
      <c r="L32" s="246"/>
      <c r="M32" s="246"/>
      <c r="N32" s="246"/>
      <c r="O32" s="246"/>
      <c r="P32" s="246"/>
      <c r="Q32" s="246"/>
      <c r="R32" s="30"/>
      <c r="S32" s="30"/>
      <c r="T32" s="30"/>
    </row>
    <row r="33" spans="1:17" ht="10.5" customHeight="1">
      <c r="A33" s="25" t="s">
        <v>32</v>
      </c>
      <c r="B33" s="281" t="s">
        <v>33</v>
      </c>
      <c r="C33" s="281"/>
      <c r="D33" s="281"/>
      <c r="E33" s="281"/>
      <c r="F33" s="281"/>
      <c r="G33" s="281"/>
      <c r="H33" s="281"/>
      <c r="I33" s="281"/>
      <c r="J33" s="281"/>
      <c r="K33" s="281"/>
      <c r="L33" s="281"/>
      <c r="M33" s="281"/>
      <c r="N33" s="281"/>
      <c r="O33" s="281"/>
      <c r="P33" s="281"/>
      <c r="Q33" s="281"/>
    </row>
    <row r="34" spans="1:17" ht="21" customHeight="1">
      <c r="A34" s="25" t="s">
        <v>34</v>
      </c>
      <c r="B34" s="281" t="s">
        <v>35</v>
      </c>
      <c r="C34" s="281"/>
      <c r="D34" s="281"/>
      <c r="E34" s="281"/>
      <c r="F34" s="281"/>
      <c r="G34" s="281"/>
      <c r="H34" s="281"/>
      <c r="I34" s="281"/>
      <c r="J34" s="281"/>
      <c r="K34" s="281"/>
      <c r="L34" s="281"/>
      <c r="M34" s="281"/>
      <c r="N34" s="281"/>
      <c r="O34" s="281"/>
      <c r="P34" s="281"/>
      <c r="Q34" s="281"/>
    </row>
    <row r="35" spans="1:17" ht="10.5" customHeight="1">
      <c r="A35" s="25"/>
      <c r="B35" s="281" t="s">
        <v>36</v>
      </c>
      <c r="C35" s="281"/>
      <c r="D35" s="281"/>
      <c r="E35" s="281"/>
      <c r="F35" s="281"/>
      <c r="G35" s="281"/>
      <c r="H35" s="281"/>
      <c r="I35" s="281"/>
      <c r="J35" s="281"/>
      <c r="K35" s="281"/>
      <c r="L35" s="281"/>
      <c r="M35" s="281"/>
      <c r="N35" s="281"/>
      <c r="O35" s="281"/>
      <c r="P35" s="281"/>
      <c r="Q35" s="281"/>
    </row>
    <row r="36" spans="1:17" ht="10.5" customHeight="1">
      <c r="A36" s="25"/>
      <c r="B36" s="281"/>
      <c r="C36" s="281"/>
      <c r="D36" s="281"/>
      <c r="E36" s="281"/>
      <c r="F36" s="281"/>
      <c r="G36" s="281"/>
      <c r="H36" s="281"/>
      <c r="I36" s="281"/>
      <c r="J36" s="281"/>
      <c r="K36" s="281"/>
      <c r="L36" s="281"/>
      <c r="M36" s="281"/>
      <c r="N36" s="281"/>
      <c r="O36" s="281"/>
      <c r="P36" s="281"/>
      <c r="Q36" s="281"/>
    </row>
    <row r="37" spans="1:17" ht="21" customHeight="1">
      <c r="A37" s="25" t="s">
        <v>88</v>
      </c>
      <c r="B37" s="281" t="s">
        <v>90</v>
      </c>
      <c r="C37" s="281"/>
      <c r="D37" s="281"/>
      <c r="E37" s="281"/>
      <c r="F37" s="281"/>
      <c r="G37" s="281"/>
      <c r="H37" s="281"/>
      <c r="I37" s="281"/>
      <c r="J37" s="281"/>
      <c r="K37" s="281"/>
      <c r="L37" s="281"/>
      <c r="M37" s="281"/>
      <c r="N37" s="281"/>
      <c r="O37" s="281"/>
      <c r="P37" s="281"/>
      <c r="Q37" s="281"/>
    </row>
    <row r="38" spans="1:17" ht="10.5" customHeight="1">
      <c r="A38" s="25"/>
      <c r="B38" s="281" t="s">
        <v>89</v>
      </c>
      <c r="C38" s="281"/>
      <c r="D38" s="281"/>
      <c r="E38" s="281"/>
      <c r="F38" s="281"/>
      <c r="G38" s="281"/>
      <c r="H38" s="281"/>
      <c r="I38" s="281"/>
      <c r="J38" s="281"/>
      <c r="K38" s="281"/>
      <c r="L38" s="281"/>
      <c r="M38" s="281"/>
      <c r="N38" s="281"/>
      <c r="O38" s="281"/>
      <c r="P38" s="281"/>
      <c r="Q38" s="281"/>
    </row>
    <row r="39" spans="1:17" ht="104.25" customHeight="1">
      <c r="A39" s="25" t="s">
        <v>37</v>
      </c>
      <c r="B39" s="281" t="s">
        <v>74</v>
      </c>
      <c r="C39" s="281"/>
      <c r="D39" s="281"/>
      <c r="E39" s="281"/>
      <c r="F39" s="281"/>
      <c r="G39" s="281"/>
      <c r="H39" s="281"/>
      <c r="I39" s="281"/>
      <c r="J39" s="281"/>
      <c r="K39" s="281"/>
      <c r="L39" s="281"/>
      <c r="M39" s="281"/>
      <c r="N39" s="281"/>
      <c r="O39" s="281"/>
      <c r="P39" s="281"/>
      <c r="Q39" s="281"/>
    </row>
    <row r="40" spans="1:17" ht="117" customHeight="1">
      <c r="A40" s="25" t="s">
        <v>38</v>
      </c>
      <c r="B40" s="281" t="s">
        <v>71</v>
      </c>
      <c r="C40" s="281"/>
      <c r="D40" s="281"/>
      <c r="E40" s="281"/>
      <c r="F40" s="281"/>
      <c r="G40" s="281"/>
      <c r="H40" s="281"/>
      <c r="I40" s="281"/>
      <c r="J40" s="281"/>
      <c r="K40" s="281"/>
      <c r="L40" s="281"/>
      <c r="M40" s="281"/>
      <c r="N40" s="281"/>
      <c r="O40" s="281"/>
      <c r="P40" s="281"/>
      <c r="Q40" s="281"/>
    </row>
    <row r="41" spans="1:17" ht="42" customHeight="1">
      <c r="A41" s="25" t="s">
        <v>39</v>
      </c>
      <c r="B41" s="281" t="s">
        <v>72</v>
      </c>
      <c r="C41" s="281"/>
      <c r="D41" s="281"/>
      <c r="E41" s="281"/>
      <c r="F41" s="281"/>
      <c r="G41" s="281"/>
      <c r="H41" s="281"/>
      <c r="I41" s="281"/>
      <c r="J41" s="281"/>
      <c r="K41" s="281"/>
      <c r="L41" s="281"/>
      <c r="M41" s="281"/>
      <c r="N41" s="281"/>
      <c r="O41" s="281"/>
      <c r="P41" s="281"/>
      <c r="Q41" s="281"/>
    </row>
    <row r="42" spans="1:17" ht="63.75" customHeight="1">
      <c r="A42" s="25" t="s">
        <v>40</v>
      </c>
      <c r="B42" s="281" t="s">
        <v>73</v>
      </c>
      <c r="C42" s="281"/>
      <c r="D42" s="281"/>
      <c r="E42" s="281"/>
      <c r="F42" s="281"/>
      <c r="G42" s="281"/>
      <c r="H42" s="281"/>
      <c r="I42" s="281"/>
      <c r="J42" s="281"/>
      <c r="K42" s="281"/>
      <c r="L42" s="281"/>
      <c r="M42" s="281"/>
      <c r="N42" s="281"/>
      <c r="O42" s="281"/>
      <c r="P42" s="281"/>
      <c r="Q42" s="281"/>
    </row>
    <row r="43" spans="1:17" ht="40.5" customHeight="1">
      <c r="A43" s="25" t="s">
        <v>41</v>
      </c>
      <c r="B43" s="281" t="s">
        <v>42</v>
      </c>
      <c r="C43" s="281"/>
      <c r="D43" s="281"/>
      <c r="E43" s="281"/>
      <c r="F43" s="281"/>
      <c r="G43" s="281"/>
      <c r="H43" s="281"/>
      <c r="I43" s="281"/>
      <c r="J43" s="281"/>
      <c r="K43" s="281"/>
      <c r="L43" s="281"/>
      <c r="M43" s="281"/>
      <c r="N43" s="281"/>
      <c r="O43" s="281"/>
      <c r="P43" s="281"/>
      <c r="Q43" s="281"/>
    </row>
    <row r="44" spans="1:17" ht="12" customHeight="1">
      <c r="A44" s="25" t="s">
        <v>43</v>
      </c>
      <c r="B44" s="244" t="s">
        <v>44</v>
      </c>
      <c r="C44" s="244"/>
      <c r="D44" s="244"/>
      <c r="E44" s="244"/>
      <c r="F44" s="244"/>
      <c r="G44" s="244"/>
      <c r="H44" s="244"/>
      <c r="I44" s="244"/>
      <c r="J44" s="244"/>
      <c r="K44" s="244"/>
      <c r="L44" s="244"/>
      <c r="M44" s="244"/>
      <c r="N44" s="244"/>
      <c r="O44" s="244"/>
      <c r="P44" s="244"/>
      <c r="Q44" s="244"/>
    </row>
    <row r="45" spans="1:17" ht="12" customHeight="1">
      <c r="A45" s="25" t="s">
        <v>45</v>
      </c>
      <c r="B45" s="245" t="s">
        <v>46</v>
      </c>
      <c r="C45" s="245"/>
      <c r="D45" s="245"/>
      <c r="E45" s="245"/>
      <c r="F45" s="245"/>
      <c r="G45" s="245"/>
      <c r="H45" s="245"/>
      <c r="I45" s="245"/>
      <c r="J45" s="245"/>
      <c r="K45" s="245"/>
      <c r="L45" s="245"/>
      <c r="M45" s="245"/>
      <c r="N45" s="245"/>
      <c r="O45" s="245"/>
      <c r="P45" s="245"/>
      <c r="Q45" s="245"/>
    </row>
    <row r="46" spans="1:17" ht="12" customHeight="1">
      <c r="A46" s="25" t="s">
        <v>47</v>
      </c>
      <c r="B46" s="245" t="s">
        <v>48</v>
      </c>
      <c r="C46" s="245"/>
      <c r="D46" s="245"/>
      <c r="E46" s="245"/>
      <c r="F46" s="245"/>
      <c r="G46" s="245"/>
      <c r="H46" s="245"/>
      <c r="I46" s="245"/>
      <c r="J46" s="245"/>
      <c r="K46" s="245"/>
      <c r="L46" s="245"/>
      <c r="M46" s="245"/>
      <c r="N46" s="245"/>
      <c r="O46" s="245"/>
      <c r="P46" s="245"/>
      <c r="Q46" s="245"/>
    </row>
    <row r="47" spans="1:17">
      <c r="A47" s="27"/>
      <c r="B47" s="26"/>
      <c r="C47" s="26"/>
      <c r="D47" s="26"/>
      <c r="E47" s="26"/>
      <c r="F47" s="26"/>
      <c r="G47" s="26"/>
      <c r="H47" s="26"/>
      <c r="I47" s="26"/>
      <c r="J47" s="26"/>
      <c r="K47" s="26"/>
      <c r="L47" s="26"/>
      <c r="M47" s="26"/>
      <c r="N47" s="26"/>
    </row>
  </sheetData>
  <mergeCells count="52">
    <mergeCell ref="K5:M5"/>
    <mergeCell ref="N5:Q5"/>
    <mergeCell ref="K6:L6"/>
    <mergeCell ref="M6:Q6"/>
    <mergeCell ref="B8:C8"/>
    <mergeCell ref="D8:Q8"/>
    <mergeCell ref="B9:C9"/>
    <mergeCell ref="D9:Q9"/>
    <mergeCell ref="B10:C12"/>
    <mergeCell ref="D11:Q12"/>
    <mergeCell ref="B13:C13"/>
    <mergeCell ref="D13:E13"/>
    <mergeCell ref="F13:J13"/>
    <mergeCell ref="K13:L13"/>
    <mergeCell ref="M13:Q13"/>
    <mergeCell ref="A14:A16"/>
    <mergeCell ref="B14:C14"/>
    <mergeCell ref="D14:G14"/>
    <mergeCell ref="H14:I16"/>
    <mergeCell ref="J14:Q14"/>
    <mergeCell ref="B15:C16"/>
    <mergeCell ref="D15:G16"/>
    <mergeCell ref="J15:Q16"/>
    <mergeCell ref="A27:Q27"/>
    <mergeCell ref="A17:C17"/>
    <mergeCell ref="D17:Q17"/>
    <mergeCell ref="A18:Q18"/>
    <mergeCell ref="A19:Q19"/>
    <mergeCell ref="A20:Q20"/>
    <mergeCell ref="A21:Q21"/>
    <mergeCell ref="A22:Q22"/>
    <mergeCell ref="A23:Q23"/>
    <mergeCell ref="A24:Q24"/>
    <mergeCell ref="A25:Q25"/>
    <mergeCell ref="A26:I26"/>
    <mergeCell ref="B41:Q41"/>
    <mergeCell ref="A29:Q29"/>
    <mergeCell ref="B30:T30"/>
    <mergeCell ref="B31:T31"/>
    <mergeCell ref="B32:Q32"/>
    <mergeCell ref="B33:Q33"/>
    <mergeCell ref="B34:Q34"/>
    <mergeCell ref="B35:Q36"/>
    <mergeCell ref="B37:Q37"/>
    <mergeCell ref="B38:Q38"/>
    <mergeCell ref="B39:Q39"/>
    <mergeCell ref="B40:Q40"/>
    <mergeCell ref="B42:Q42"/>
    <mergeCell ref="B43:Q43"/>
    <mergeCell ref="B44:Q44"/>
    <mergeCell ref="B45:Q45"/>
    <mergeCell ref="B46:Q46"/>
  </mergeCells>
  <phoneticPr fontId="4"/>
  <pageMargins left="0.70866141732283472" right="0.51181102362204722" top="0.35433070866141736" bottom="0.35433070866141736"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7"/>
  <sheetViews>
    <sheetView zoomScaleNormal="100" workbookViewId="0">
      <selection activeCell="B7" sqref="B7"/>
    </sheetView>
  </sheetViews>
  <sheetFormatPr defaultColWidth="4.6328125" defaultRowHeight="13"/>
  <cols>
    <col min="1" max="17" width="5.6328125" style="11" customWidth="1"/>
    <col min="18" max="16384" width="4.6328125" style="11"/>
  </cols>
  <sheetData>
    <row r="1" spans="1:17">
      <c r="A1" s="53"/>
    </row>
    <row r="3" spans="1:17">
      <c r="A3" s="10" t="s">
        <v>19</v>
      </c>
    </row>
    <row r="4" spans="1:17" ht="13.5" customHeight="1" thickBot="1">
      <c r="A4" s="10"/>
    </row>
    <row r="5" spans="1:17" ht="14.25" customHeight="1" thickBot="1">
      <c r="A5" s="12"/>
      <c r="B5" s="13"/>
      <c r="C5" s="13"/>
      <c r="D5" s="13"/>
      <c r="E5" s="13"/>
      <c r="F5" s="13"/>
      <c r="G5" s="12"/>
      <c r="H5" s="13"/>
      <c r="K5" s="278" t="s">
        <v>67</v>
      </c>
      <c r="L5" s="279"/>
      <c r="M5" s="280"/>
      <c r="N5" s="353">
        <v>45169</v>
      </c>
      <c r="O5" s="285"/>
      <c r="P5" s="285"/>
      <c r="Q5" s="286"/>
    </row>
    <row r="6" spans="1:17" ht="13.5" thickBot="1">
      <c r="A6" s="12"/>
      <c r="B6" s="13"/>
      <c r="C6" s="13"/>
      <c r="D6" s="13"/>
      <c r="E6" s="13"/>
      <c r="F6" s="13"/>
      <c r="G6" s="12"/>
      <c r="H6" s="13"/>
      <c r="K6" s="291" t="s">
        <v>2</v>
      </c>
      <c r="L6" s="292"/>
      <c r="M6" s="293"/>
      <c r="N6" s="293"/>
      <c r="O6" s="293"/>
      <c r="P6" s="293"/>
      <c r="Q6" s="294"/>
    </row>
    <row r="7" spans="1:17" ht="7.5" customHeight="1" thickBot="1">
      <c r="B7" s="14"/>
      <c r="C7" s="15"/>
      <c r="D7" s="15"/>
      <c r="E7" s="15"/>
      <c r="F7" s="15"/>
      <c r="G7" s="15"/>
      <c r="H7" s="15"/>
    </row>
    <row r="8" spans="1:17" s="17" customFormat="1" ht="13.5" customHeight="1">
      <c r="A8" s="16"/>
      <c r="B8" s="348" t="s">
        <v>8</v>
      </c>
      <c r="C8" s="349"/>
      <c r="D8" s="354" t="s">
        <v>55</v>
      </c>
      <c r="E8" s="355"/>
      <c r="F8" s="355"/>
      <c r="G8" s="355"/>
      <c r="H8" s="355"/>
      <c r="I8" s="355"/>
      <c r="J8" s="355"/>
      <c r="K8" s="355"/>
      <c r="L8" s="355"/>
      <c r="M8" s="355"/>
      <c r="N8" s="355"/>
      <c r="O8" s="355"/>
      <c r="P8" s="355"/>
      <c r="Q8" s="356"/>
    </row>
    <row r="9" spans="1:17" s="17" customFormat="1" ht="11">
      <c r="A9" s="51" t="s">
        <v>5</v>
      </c>
      <c r="B9" s="317" t="s">
        <v>9</v>
      </c>
      <c r="C9" s="274"/>
      <c r="D9" s="288" t="s">
        <v>54</v>
      </c>
      <c r="E9" s="289"/>
      <c r="F9" s="289"/>
      <c r="G9" s="289"/>
      <c r="H9" s="289"/>
      <c r="I9" s="289"/>
      <c r="J9" s="289"/>
      <c r="K9" s="289"/>
      <c r="L9" s="289"/>
      <c r="M9" s="289"/>
      <c r="N9" s="289"/>
      <c r="O9" s="289"/>
      <c r="P9" s="289"/>
      <c r="Q9" s="357"/>
    </row>
    <row r="10" spans="1:17" s="17" customFormat="1" ht="11">
      <c r="A10" s="51" t="s">
        <v>6</v>
      </c>
      <c r="B10" s="305" t="s">
        <v>3</v>
      </c>
      <c r="C10" s="251"/>
      <c r="D10" s="18" t="s">
        <v>49</v>
      </c>
      <c r="E10" s="19"/>
      <c r="F10" s="19"/>
      <c r="G10" s="19"/>
      <c r="H10" s="19"/>
      <c r="I10" s="19"/>
      <c r="J10" s="19"/>
      <c r="K10" s="19"/>
      <c r="L10" s="19"/>
      <c r="M10" s="19"/>
      <c r="N10" s="19"/>
      <c r="O10" s="19"/>
      <c r="P10" s="19"/>
      <c r="Q10" s="20"/>
    </row>
    <row r="11" spans="1:17" s="17" customFormat="1" ht="11">
      <c r="A11" s="51" t="s">
        <v>7</v>
      </c>
      <c r="B11" s="306"/>
      <c r="C11" s="307"/>
      <c r="D11" s="309" t="s">
        <v>111</v>
      </c>
      <c r="E11" s="310"/>
      <c r="F11" s="310"/>
      <c r="G11" s="310"/>
      <c r="H11" s="310"/>
      <c r="I11" s="310"/>
      <c r="J11" s="310"/>
      <c r="K11" s="310"/>
      <c r="L11" s="310"/>
      <c r="M11" s="310"/>
      <c r="N11" s="310"/>
      <c r="O11" s="310"/>
      <c r="P11" s="310"/>
      <c r="Q11" s="345"/>
    </row>
    <row r="12" spans="1:17" s="17" customFormat="1" ht="12" customHeight="1">
      <c r="A12" s="21"/>
      <c r="B12" s="308"/>
      <c r="C12" s="253"/>
      <c r="D12" s="312"/>
      <c r="E12" s="313"/>
      <c r="F12" s="313"/>
      <c r="G12" s="313"/>
      <c r="H12" s="313"/>
      <c r="I12" s="313"/>
      <c r="J12" s="313"/>
      <c r="K12" s="313"/>
      <c r="L12" s="313"/>
      <c r="M12" s="313"/>
      <c r="N12" s="313"/>
      <c r="O12" s="313"/>
      <c r="P12" s="313"/>
      <c r="Q12" s="346"/>
    </row>
    <row r="13" spans="1:17" s="17" customFormat="1">
      <c r="A13" s="22"/>
      <c r="B13" s="317" t="s">
        <v>10</v>
      </c>
      <c r="C13" s="274"/>
      <c r="D13" s="274" t="s">
        <v>4</v>
      </c>
      <c r="E13" s="274"/>
      <c r="F13" s="318"/>
      <c r="G13" s="319"/>
      <c r="H13" s="319"/>
      <c r="I13" s="319"/>
      <c r="J13" s="317"/>
      <c r="K13" s="318" t="s">
        <v>11</v>
      </c>
      <c r="L13" s="317"/>
      <c r="M13" s="320"/>
      <c r="N13" s="320"/>
      <c r="O13" s="320"/>
      <c r="P13" s="320"/>
      <c r="Q13" s="347"/>
    </row>
    <row r="14" spans="1:17" s="17" customFormat="1" ht="11">
      <c r="A14" s="326" t="s">
        <v>20</v>
      </c>
      <c r="B14" s="274" t="s">
        <v>8</v>
      </c>
      <c r="C14" s="274"/>
      <c r="D14" s="327" t="s">
        <v>129</v>
      </c>
      <c r="E14" s="328"/>
      <c r="F14" s="328"/>
      <c r="G14" s="328"/>
      <c r="H14" s="250" t="s">
        <v>12</v>
      </c>
      <c r="I14" s="251"/>
      <c r="J14" s="247" t="s">
        <v>22</v>
      </c>
      <c r="K14" s="248"/>
      <c r="L14" s="248"/>
      <c r="M14" s="248"/>
      <c r="N14" s="248"/>
      <c r="O14" s="248"/>
      <c r="P14" s="248"/>
      <c r="Q14" s="329"/>
    </row>
    <row r="15" spans="1:17" s="17" customFormat="1" ht="16.5" customHeight="1">
      <c r="A15" s="326"/>
      <c r="B15" s="250" t="s">
        <v>13</v>
      </c>
      <c r="C15" s="251"/>
      <c r="D15" s="330" t="s">
        <v>52</v>
      </c>
      <c r="E15" s="331"/>
      <c r="F15" s="331"/>
      <c r="G15" s="332"/>
      <c r="H15" s="316"/>
      <c r="I15" s="307"/>
      <c r="J15" s="336" t="s">
        <v>99</v>
      </c>
      <c r="K15" s="337"/>
      <c r="L15" s="337"/>
      <c r="M15" s="337"/>
      <c r="N15" s="337"/>
      <c r="O15" s="337"/>
      <c r="P15" s="337"/>
      <c r="Q15" s="338"/>
    </row>
    <row r="16" spans="1:17" s="17" customFormat="1" ht="13.5" customHeight="1">
      <c r="A16" s="326"/>
      <c r="B16" s="252"/>
      <c r="C16" s="253"/>
      <c r="D16" s="333"/>
      <c r="E16" s="334"/>
      <c r="F16" s="334"/>
      <c r="G16" s="335"/>
      <c r="H16" s="252"/>
      <c r="I16" s="253"/>
      <c r="J16" s="339"/>
      <c r="K16" s="340"/>
      <c r="L16" s="340"/>
      <c r="M16" s="340"/>
      <c r="N16" s="340"/>
      <c r="O16" s="340"/>
      <c r="P16" s="340"/>
      <c r="Q16" s="341"/>
    </row>
    <row r="17" spans="1:20" ht="21" customHeight="1">
      <c r="A17" s="323" t="s">
        <v>23</v>
      </c>
      <c r="B17" s="298"/>
      <c r="C17" s="298"/>
      <c r="D17" s="299" t="s">
        <v>53</v>
      </c>
      <c r="E17" s="299"/>
      <c r="F17" s="299"/>
      <c r="G17" s="299"/>
      <c r="H17" s="299"/>
      <c r="I17" s="299"/>
      <c r="J17" s="299"/>
      <c r="K17" s="299"/>
      <c r="L17" s="299"/>
      <c r="M17" s="299"/>
      <c r="N17" s="299"/>
      <c r="O17" s="299"/>
      <c r="P17" s="299"/>
      <c r="Q17" s="299"/>
    </row>
    <row r="18" spans="1:20" ht="13.5" customHeight="1">
      <c r="A18" s="276" t="s">
        <v>24</v>
      </c>
      <c r="B18" s="276"/>
      <c r="C18" s="276"/>
      <c r="D18" s="276"/>
      <c r="E18" s="276"/>
      <c r="F18" s="276"/>
      <c r="G18" s="276"/>
      <c r="H18" s="276"/>
      <c r="I18" s="276"/>
      <c r="J18" s="276"/>
      <c r="K18" s="276"/>
      <c r="L18" s="276"/>
      <c r="M18" s="276"/>
      <c r="N18" s="276"/>
      <c r="O18" s="276"/>
      <c r="P18" s="276"/>
      <c r="Q18" s="276"/>
    </row>
    <row r="19" spans="1:20" ht="25.5" customHeight="1">
      <c r="A19" s="272" t="s">
        <v>86</v>
      </c>
      <c r="B19" s="272"/>
      <c r="C19" s="272"/>
      <c r="D19" s="272"/>
      <c r="E19" s="272"/>
      <c r="F19" s="272"/>
      <c r="G19" s="272"/>
      <c r="H19" s="272"/>
      <c r="I19" s="272"/>
      <c r="J19" s="272"/>
      <c r="K19" s="272"/>
      <c r="L19" s="272"/>
      <c r="M19" s="272"/>
      <c r="N19" s="272"/>
      <c r="O19" s="272"/>
      <c r="P19" s="272"/>
      <c r="Q19" s="272"/>
    </row>
    <row r="20" spans="1:20" ht="26.25" customHeight="1">
      <c r="A20" s="261" t="s">
        <v>50</v>
      </c>
      <c r="B20" s="261"/>
      <c r="C20" s="261"/>
      <c r="D20" s="261"/>
      <c r="E20" s="261"/>
      <c r="F20" s="261"/>
      <c r="G20" s="261"/>
      <c r="H20" s="261"/>
      <c r="I20" s="261"/>
      <c r="J20" s="261"/>
      <c r="K20" s="261"/>
      <c r="L20" s="261"/>
      <c r="M20" s="261"/>
      <c r="N20" s="261"/>
      <c r="O20" s="261"/>
      <c r="P20" s="261"/>
      <c r="Q20" s="261"/>
    </row>
    <row r="21" spans="1:20" ht="15" customHeight="1">
      <c r="A21" s="261" t="s">
        <v>25</v>
      </c>
      <c r="B21" s="261"/>
      <c r="C21" s="261"/>
      <c r="D21" s="261"/>
      <c r="E21" s="261"/>
      <c r="F21" s="261"/>
      <c r="G21" s="261"/>
      <c r="H21" s="261"/>
      <c r="I21" s="261"/>
      <c r="J21" s="261"/>
      <c r="K21" s="261"/>
      <c r="L21" s="261"/>
      <c r="M21" s="261"/>
      <c r="N21" s="261"/>
      <c r="O21" s="261"/>
      <c r="P21" s="261"/>
      <c r="Q21" s="261"/>
    </row>
    <row r="22" spans="1:20" ht="15" customHeight="1">
      <c r="A22" s="261" t="s">
        <v>26</v>
      </c>
      <c r="B22" s="261"/>
      <c r="C22" s="261"/>
      <c r="D22" s="261"/>
      <c r="E22" s="261"/>
      <c r="F22" s="261"/>
      <c r="G22" s="261"/>
      <c r="H22" s="261"/>
      <c r="I22" s="261"/>
      <c r="J22" s="261"/>
      <c r="K22" s="261"/>
      <c r="L22" s="261"/>
      <c r="M22" s="261"/>
      <c r="N22" s="261"/>
      <c r="O22" s="261"/>
      <c r="P22" s="261"/>
      <c r="Q22" s="261"/>
    </row>
    <row r="23" spans="1:20" ht="15" customHeight="1">
      <c r="A23" s="261" t="s">
        <v>78</v>
      </c>
      <c r="B23" s="261"/>
      <c r="C23" s="261"/>
      <c r="D23" s="261"/>
      <c r="E23" s="261"/>
      <c r="F23" s="261"/>
      <c r="G23" s="261"/>
      <c r="H23" s="261"/>
      <c r="I23" s="261"/>
      <c r="J23" s="261"/>
      <c r="K23" s="261"/>
      <c r="L23" s="261"/>
      <c r="M23" s="261"/>
      <c r="N23" s="261"/>
      <c r="O23" s="261"/>
      <c r="P23" s="261"/>
      <c r="Q23" s="261"/>
    </row>
    <row r="24" spans="1:20" ht="15" customHeight="1">
      <c r="A24" s="261" t="s">
        <v>27</v>
      </c>
      <c r="B24" s="261"/>
      <c r="C24" s="261"/>
      <c r="D24" s="261"/>
      <c r="E24" s="261"/>
      <c r="F24" s="261"/>
      <c r="G24" s="261"/>
      <c r="H24" s="261"/>
      <c r="I24" s="261"/>
      <c r="J24" s="261"/>
      <c r="K24" s="261"/>
      <c r="L24" s="261"/>
      <c r="M24" s="261"/>
      <c r="N24" s="261"/>
      <c r="O24" s="261"/>
      <c r="P24" s="261"/>
      <c r="Q24" s="261"/>
    </row>
    <row r="25" spans="1:20" ht="15" customHeight="1">
      <c r="A25" s="261" t="s">
        <v>28</v>
      </c>
      <c r="B25" s="261"/>
      <c r="C25" s="261"/>
      <c r="D25" s="261"/>
      <c r="E25" s="261"/>
      <c r="F25" s="261"/>
      <c r="G25" s="261"/>
      <c r="H25" s="261"/>
      <c r="I25" s="261"/>
      <c r="J25" s="261"/>
      <c r="K25" s="261"/>
      <c r="L25" s="261"/>
      <c r="M25" s="261"/>
      <c r="N25" s="261"/>
      <c r="O25" s="261"/>
      <c r="P25" s="261"/>
      <c r="Q25" s="261"/>
    </row>
    <row r="26" spans="1:20" ht="15" customHeight="1">
      <c r="A26" s="324" t="s">
        <v>81</v>
      </c>
      <c r="B26" s="325"/>
      <c r="C26" s="325"/>
      <c r="D26" s="325"/>
      <c r="E26" s="325"/>
      <c r="F26" s="325"/>
      <c r="G26" s="325"/>
      <c r="H26" s="325"/>
      <c r="I26" s="325"/>
      <c r="J26" s="35"/>
      <c r="K26" s="32"/>
      <c r="L26" s="32"/>
      <c r="M26" s="32"/>
      <c r="N26" s="32"/>
      <c r="O26" s="32"/>
      <c r="P26" s="32"/>
      <c r="Q26" s="32"/>
    </row>
    <row r="27" spans="1:20" ht="15" customHeight="1">
      <c r="A27" s="322" t="s">
        <v>79</v>
      </c>
      <c r="B27" s="322"/>
      <c r="C27" s="322"/>
      <c r="D27" s="322"/>
      <c r="E27" s="322"/>
      <c r="F27" s="322"/>
      <c r="G27" s="322"/>
      <c r="H27" s="322"/>
      <c r="I27" s="322"/>
      <c r="J27" s="322"/>
      <c r="K27" s="322"/>
      <c r="L27" s="322"/>
      <c r="M27" s="322"/>
      <c r="N27" s="322"/>
      <c r="O27" s="322"/>
      <c r="P27" s="322"/>
      <c r="Q27" s="322"/>
    </row>
    <row r="28" spans="1:20" ht="6" customHeight="1">
      <c r="A28" s="23"/>
      <c r="B28" s="24"/>
      <c r="C28" s="24"/>
      <c r="D28" s="24"/>
      <c r="E28" s="24"/>
      <c r="F28" s="24"/>
      <c r="G28" s="24"/>
      <c r="H28" s="24"/>
      <c r="I28" s="24"/>
      <c r="J28" s="24"/>
      <c r="K28" s="24"/>
      <c r="L28" s="24"/>
      <c r="M28" s="24"/>
      <c r="N28" s="24"/>
      <c r="O28" s="24"/>
      <c r="P28" s="24"/>
      <c r="Q28" s="24"/>
    </row>
    <row r="29" spans="1:20" ht="10.5" customHeight="1">
      <c r="A29" s="267" t="s">
        <v>87</v>
      </c>
      <c r="B29" s="267"/>
      <c r="C29" s="267"/>
      <c r="D29" s="267"/>
      <c r="E29" s="267"/>
      <c r="F29" s="267"/>
      <c r="G29" s="267"/>
      <c r="H29" s="267"/>
      <c r="I29" s="267"/>
      <c r="J29" s="267"/>
      <c r="K29" s="267"/>
      <c r="L29" s="267"/>
      <c r="M29" s="267"/>
      <c r="N29" s="267"/>
      <c r="O29" s="267"/>
      <c r="P29" s="267"/>
      <c r="Q29" s="267"/>
    </row>
    <row r="30" spans="1:20" ht="9.75" customHeight="1">
      <c r="A30" s="25" t="s">
        <v>29</v>
      </c>
      <c r="B30" s="246" t="s">
        <v>68</v>
      </c>
      <c r="C30" s="246"/>
      <c r="D30" s="246"/>
      <c r="E30" s="246"/>
      <c r="F30" s="246"/>
      <c r="G30" s="246"/>
      <c r="H30" s="246"/>
      <c r="I30" s="246"/>
      <c r="J30" s="246"/>
      <c r="K30" s="246"/>
      <c r="L30" s="246"/>
      <c r="M30" s="246"/>
      <c r="N30" s="246"/>
      <c r="O30" s="246"/>
      <c r="P30" s="246"/>
      <c r="Q30" s="246"/>
      <c r="R30" s="246"/>
      <c r="S30" s="246"/>
      <c r="T30" s="246"/>
    </row>
    <row r="31" spans="1:20">
      <c r="A31" s="25" t="s">
        <v>1</v>
      </c>
      <c r="B31" s="246" t="s">
        <v>69</v>
      </c>
      <c r="C31" s="246"/>
      <c r="D31" s="246"/>
      <c r="E31" s="246"/>
      <c r="F31" s="246"/>
      <c r="G31" s="246"/>
      <c r="H31" s="246"/>
      <c r="I31" s="246"/>
      <c r="J31" s="246"/>
      <c r="K31" s="246"/>
      <c r="L31" s="246"/>
      <c r="M31" s="246"/>
      <c r="N31" s="246"/>
      <c r="O31" s="246"/>
      <c r="P31" s="246"/>
      <c r="Q31" s="246"/>
      <c r="R31" s="246"/>
      <c r="S31" s="246"/>
      <c r="T31" s="246"/>
    </row>
    <row r="32" spans="1:20" ht="21" customHeight="1">
      <c r="A32" s="25" t="s">
        <v>31</v>
      </c>
      <c r="B32" s="246" t="s">
        <v>70</v>
      </c>
      <c r="C32" s="246"/>
      <c r="D32" s="246"/>
      <c r="E32" s="246"/>
      <c r="F32" s="246"/>
      <c r="G32" s="246"/>
      <c r="H32" s="246"/>
      <c r="I32" s="246"/>
      <c r="J32" s="246"/>
      <c r="K32" s="246"/>
      <c r="L32" s="246"/>
      <c r="M32" s="246"/>
      <c r="N32" s="246"/>
      <c r="O32" s="246"/>
      <c r="P32" s="246"/>
      <c r="Q32" s="246"/>
      <c r="R32" s="30"/>
      <c r="S32" s="30"/>
      <c r="T32" s="30"/>
    </row>
    <row r="33" spans="1:17" ht="10.5" customHeight="1">
      <c r="A33" s="25" t="s">
        <v>32</v>
      </c>
      <c r="B33" s="281" t="s">
        <v>33</v>
      </c>
      <c r="C33" s="281"/>
      <c r="D33" s="281"/>
      <c r="E33" s="281"/>
      <c r="F33" s="281"/>
      <c r="G33" s="281"/>
      <c r="H33" s="281"/>
      <c r="I33" s="281"/>
      <c r="J33" s="281"/>
      <c r="K33" s="281"/>
      <c r="L33" s="281"/>
      <c r="M33" s="281"/>
      <c r="N33" s="281"/>
      <c r="O33" s="281"/>
      <c r="P33" s="281"/>
      <c r="Q33" s="281"/>
    </row>
    <row r="34" spans="1:17" ht="21" customHeight="1">
      <c r="A34" s="25" t="s">
        <v>34</v>
      </c>
      <c r="B34" s="281" t="s">
        <v>35</v>
      </c>
      <c r="C34" s="281"/>
      <c r="D34" s="281"/>
      <c r="E34" s="281"/>
      <c r="F34" s="281"/>
      <c r="G34" s="281"/>
      <c r="H34" s="281"/>
      <c r="I34" s="281"/>
      <c r="J34" s="281"/>
      <c r="K34" s="281"/>
      <c r="L34" s="281"/>
      <c r="M34" s="281"/>
      <c r="N34" s="281"/>
      <c r="O34" s="281"/>
      <c r="P34" s="281"/>
      <c r="Q34" s="281"/>
    </row>
    <row r="35" spans="1:17" ht="10.5" customHeight="1">
      <c r="A35" s="25"/>
      <c r="B35" s="281" t="s">
        <v>36</v>
      </c>
      <c r="C35" s="281"/>
      <c r="D35" s="281"/>
      <c r="E35" s="281"/>
      <c r="F35" s="281"/>
      <c r="G35" s="281"/>
      <c r="H35" s="281"/>
      <c r="I35" s="281"/>
      <c r="J35" s="281"/>
      <c r="K35" s="281"/>
      <c r="L35" s="281"/>
      <c r="M35" s="281"/>
      <c r="N35" s="281"/>
      <c r="O35" s="281"/>
      <c r="P35" s="281"/>
      <c r="Q35" s="281"/>
    </row>
    <row r="36" spans="1:17" ht="10.5" customHeight="1">
      <c r="A36" s="25"/>
      <c r="B36" s="281"/>
      <c r="C36" s="281"/>
      <c r="D36" s="281"/>
      <c r="E36" s="281"/>
      <c r="F36" s="281"/>
      <c r="G36" s="281"/>
      <c r="H36" s="281"/>
      <c r="I36" s="281"/>
      <c r="J36" s="281"/>
      <c r="K36" s="281"/>
      <c r="L36" s="281"/>
      <c r="M36" s="281"/>
      <c r="N36" s="281"/>
      <c r="O36" s="281"/>
      <c r="P36" s="281"/>
      <c r="Q36" s="281"/>
    </row>
    <row r="37" spans="1:17" ht="21" customHeight="1">
      <c r="A37" s="25" t="s">
        <v>88</v>
      </c>
      <c r="B37" s="281" t="s">
        <v>90</v>
      </c>
      <c r="C37" s="281"/>
      <c r="D37" s="281"/>
      <c r="E37" s="281"/>
      <c r="F37" s="281"/>
      <c r="G37" s="281"/>
      <c r="H37" s="281"/>
      <c r="I37" s="281"/>
      <c r="J37" s="281"/>
      <c r="K37" s="281"/>
      <c r="L37" s="281"/>
      <c r="M37" s="281"/>
      <c r="N37" s="281"/>
      <c r="O37" s="281"/>
      <c r="P37" s="281"/>
      <c r="Q37" s="281"/>
    </row>
    <row r="38" spans="1:17" ht="10.5" customHeight="1">
      <c r="A38" s="25"/>
      <c r="B38" s="281" t="s">
        <v>89</v>
      </c>
      <c r="C38" s="281"/>
      <c r="D38" s="281"/>
      <c r="E38" s="281"/>
      <c r="F38" s="281"/>
      <c r="G38" s="281"/>
      <c r="H38" s="281"/>
      <c r="I38" s="281"/>
      <c r="J38" s="281"/>
      <c r="K38" s="281"/>
      <c r="L38" s="281"/>
      <c r="M38" s="281"/>
      <c r="N38" s="281"/>
      <c r="O38" s="281"/>
      <c r="P38" s="281"/>
      <c r="Q38" s="281"/>
    </row>
    <row r="39" spans="1:17" ht="104.25" customHeight="1">
      <c r="A39" s="25" t="s">
        <v>37</v>
      </c>
      <c r="B39" s="281" t="s">
        <v>74</v>
      </c>
      <c r="C39" s="281"/>
      <c r="D39" s="281"/>
      <c r="E39" s="281"/>
      <c r="F39" s="281"/>
      <c r="G39" s="281"/>
      <c r="H39" s="281"/>
      <c r="I39" s="281"/>
      <c r="J39" s="281"/>
      <c r="K39" s="281"/>
      <c r="L39" s="281"/>
      <c r="M39" s="281"/>
      <c r="N39" s="281"/>
      <c r="O39" s="281"/>
      <c r="P39" s="281"/>
      <c r="Q39" s="281"/>
    </row>
    <row r="40" spans="1:17" ht="117" customHeight="1">
      <c r="A40" s="25" t="s">
        <v>38</v>
      </c>
      <c r="B40" s="281" t="s">
        <v>71</v>
      </c>
      <c r="C40" s="281"/>
      <c r="D40" s="281"/>
      <c r="E40" s="281"/>
      <c r="F40" s="281"/>
      <c r="G40" s="281"/>
      <c r="H40" s="281"/>
      <c r="I40" s="281"/>
      <c r="J40" s="281"/>
      <c r="K40" s="281"/>
      <c r="L40" s="281"/>
      <c r="M40" s="281"/>
      <c r="N40" s="281"/>
      <c r="O40" s="281"/>
      <c r="P40" s="281"/>
      <c r="Q40" s="281"/>
    </row>
    <row r="41" spans="1:17" ht="42" customHeight="1">
      <c r="A41" s="25" t="s">
        <v>39</v>
      </c>
      <c r="B41" s="281" t="s">
        <v>72</v>
      </c>
      <c r="C41" s="281"/>
      <c r="D41" s="281"/>
      <c r="E41" s="281"/>
      <c r="F41" s="281"/>
      <c r="G41" s="281"/>
      <c r="H41" s="281"/>
      <c r="I41" s="281"/>
      <c r="J41" s="281"/>
      <c r="K41" s="281"/>
      <c r="L41" s="281"/>
      <c r="M41" s="281"/>
      <c r="N41" s="281"/>
      <c r="O41" s="281"/>
      <c r="P41" s="281"/>
      <c r="Q41" s="281"/>
    </row>
    <row r="42" spans="1:17" ht="63.75" customHeight="1">
      <c r="A42" s="25" t="s">
        <v>40</v>
      </c>
      <c r="B42" s="281" t="s">
        <v>73</v>
      </c>
      <c r="C42" s="281"/>
      <c r="D42" s="281"/>
      <c r="E42" s="281"/>
      <c r="F42" s="281"/>
      <c r="G42" s="281"/>
      <c r="H42" s="281"/>
      <c r="I42" s="281"/>
      <c r="J42" s="281"/>
      <c r="K42" s="281"/>
      <c r="L42" s="281"/>
      <c r="M42" s="281"/>
      <c r="N42" s="281"/>
      <c r="O42" s="281"/>
      <c r="P42" s="281"/>
      <c r="Q42" s="281"/>
    </row>
    <row r="43" spans="1:17" ht="40.5" customHeight="1">
      <c r="A43" s="25" t="s">
        <v>41</v>
      </c>
      <c r="B43" s="281" t="s">
        <v>42</v>
      </c>
      <c r="C43" s="281"/>
      <c r="D43" s="281"/>
      <c r="E43" s="281"/>
      <c r="F43" s="281"/>
      <c r="G43" s="281"/>
      <c r="H43" s="281"/>
      <c r="I43" s="281"/>
      <c r="J43" s="281"/>
      <c r="K43" s="281"/>
      <c r="L43" s="281"/>
      <c r="M43" s="281"/>
      <c r="N43" s="281"/>
      <c r="O43" s="281"/>
      <c r="P43" s="281"/>
      <c r="Q43" s="281"/>
    </row>
    <row r="44" spans="1:17" ht="12" customHeight="1">
      <c r="A44" s="25" t="s">
        <v>43</v>
      </c>
      <c r="B44" s="244" t="s">
        <v>44</v>
      </c>
      <c r="C44" s="244"/>
      <c r="D44" s="244"/>
      <c r="E44" s="244"/>
      <c r="F44" s="244"/>
      <c r="G44" s="244"/>
      <c r="H44" s="244"/>
      <c r="I44" s="244"/>
      <c r="J44" s="244"/>
      <c r="K44" s="244"/>
      <c r="L44" s="244"/>
      <c r="M44" s="244"/>
      <c r="N44" s="244"/>
      <c r="O44" s="244"/>
      <c r="P44" s="244"/>
      <c r="Q44" s="244"/>
    </row>
    <row r="45" spans="1:17" ht="12" customHeight="1">
      <c r="A45" s="25" t="s">
        <v>45</v>
      </c>
      <c r="B45" s="245" t="s">
        <v>46</v>
      </c>
      <c r="C45" s="245"/>
      <c r="D45" s="245"/>
      <c r="E45" s="245"/>
      <c r="F45" s="245"/>
      <c r="G45" s="245"/>
      <c r="H45" s="245"/>
      <c r="I45" s="245"/>
      <c r="J45" s="245"/>
      <c r="K45" s="245"/>
      <c r="L45" s="245"/>
      <c r="M45" s="245"/>
      <c r="N45" s="245"/>
      <c r="O45" s="245"/>
      <c r="P45" s="245"/>
      <c r="Q45" s="245"/>
    </row>
    <row r="46" spans="1:17" ht="12" customHeight="1">
      <c r="A46" s="25" t="s">
        <v>47</v>
      </c>
      <c r="B46" s="245" t="s">
        <v>48</v>
      </c>
      <c r="C46" s="245"/>
      <c r="D46" s="245"/>
      <c r="E46" s="245"/>
      <c r="F46" s="245"/>
      <c r="G46" s="245"/>
      <c r="H46" s="245"/>
      <c r="I46" s="245"/>
      <c r="J46" s="245"/>
      <c r="K46" s="245"/>
      <c r="L46" s="245"/>
      <c r="M46" s="245"/>
      <c r="N46" s="245"/>
      <c r="O46" s="245"/>
      <c r="P46" s="245"/>
      <c r="Q46" s="245"/>
    </row>
    <row r="47" spans="1:17">
      <c r="A47" s="27"/>
      <c r="B47" s="26"/>
      <c r="C47" s="26"/>
      <c r="D47" s="26"/>
      <c r="E47" s="26"/>
      <c r="F47" s="26"/>
      <c r="G47" s="26"/>
      <c r="H47" s="26"/>
      <c r="I47" s="26"/>
      <c r="J47" s="26"/>
      <c r="K47" s="26"/>
      <c r="L47" s="26"/>
      <c r="M47" s="26"/>
      <c r="N47" s="26"/>
    </row>
  </sheetData>
  <mergeCells count="52">
    <mergeCell ref="B37:Q37"/>
    <mergeCell ref="B38:Q38"/>
    <mergeCell ref="K5:M5"/>
    <mergeCell ref="N5:Q5"/>
    <mergeCell ref="K6:L6"/>
    <mergeCell ref="M6:Q6"/>
    <mergeCell ref="B8:C8"/>
    <mergeCell ref="D8:Q8"/>
    <mergeCell ref="B9:C9"/>
    <mergeCell ref="D9:Q9"/>
    <mergeCell ref="B10:C12"/>
    <mergeCell ref="D11:Q12"/>
    <mergeCell ref="B13:C13"/>
    <mergeCell ref="D13:E13"/>
    <mergeCell ref="F13:J13"/>
    <mergeCell ref="K13:L13"/>
    <mergeCell ref="M13:Q13"/>
    <mergeCell ref="A21:Q21"/>
    <mergeCell ref="A14:A16"/>
    <mergeCell ref="B14:C14"/>
    <mergeCell ref="D14:G14"/>
    <mergeCell ref="H14:I16"/>
    <mergeCell ref="J14:Q14"/>
    <mergeCell ref="B15:C16"/>
    <mergeCell ref="D15:G16"/>
    <mergeCell ref="J15:Q16"/>
    <mergeCell ref="A17:C17"/>
    <mergeCell ref="D17:Q17"/>
    <mergeCell ref="A18:Q18"/>
    <mergeCell ref="A19:Q19"/>
    <mergeCell ref="A20:Q20"/>
    <mergeCell ref="B35:Q36"/>
    <mergeCell ref="A22:Q22"/>
    <mergeCell ref="A23:Q23"/>
    <mergeCell ref="A24:Q24"/>
    <mergeCell ref="A25:Q25"/>
    <mergeCell ref="A27:Q27"/>
    <mergeCell ref="A29:Q29"/>
    <mergeCell ref="A26:I26"/>
    <mergeCell ref="B30:T30"/>
    <mergeCell ref="B31:T31"/>
    <mergeCell ref="B32:Q32"/>
    <mergeCell ref="B33:Q33"/>
    <mergeCell ref="B34:Q34"/>
    <mergeCell ref="B45:Q45"/>
    <mergeCell ref="B46:Q46"/>
    <mergeCell ref="B39:Q39"/>
    <mergeCell ref="B40:Q40"/>
    <mergeCell ref="B41:Q41"/>
    <mergeCell ref="B42:Q42"/>
    <mergeCell ref="B43:Q43"/>
    <mergeCell ref="B44:Q44"/>
  </mergeCells>
  <phoneticPr fontId="4"/>
  <pageMargins left="0.70866141732283472" right="0.51181102362204722" top="0.35433070866141736" bottom="0.35433070866141736"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44"/>
  <sheetViews>
    <sheetView workbookViewId="0">
      <selection activeCell="A2" sqref="A2"/>
    </sheetView>
  </sheetViews>
  <sheetFormatPr defaultColWidth="9" defaultRowHeight="13"/>
  <cols>
    <col min="1" max="1" width="25.08984375" style="3" customWidth="1"/>
    <col min="2" max="2" width="21.453125" style="3" customWidth="1"/>
    <col min="3" max="4" width="18.7265625" style="3" customWidth="1"/>
    <col min="5" max="5" width="12.453125" style="3" customWidth="1"/>
    <col min="6" max="16384" width="9" style="3"/>
  </cols>
  <sheetData>
    <row r="1" spans="1:4" ht="16.5">
      <c r="A1" s="52" t="s">
        <v>212</v>
      </c>
    </row>
    <row r="2" spans="1:4" ht="16.5">
      <c r="A2" s="2"/>
    </row>
    <row r="3" spans="1:4" ht="16.5">
      <c r="A3" s="359" t="s">
        <v>51</v>
      </c>
      <c r="B3" s="359"/>
      <c r="C3" s="359"/>
      <c r="D3" s="359"/>
    </row>
    <row r="4" spans="1:4" ht="16.5">
      <c r="A4" s="2"/>
    </row>
    <row r="5" spans="1:4" ht="18" customHeight="1">
      <c r="A5" s="365" t="s">
        <v>15</v>
      </c>
      <c r="B5" s="365"/>
      <c r="C5" s="365"/>
      <c r="D5" s="365"/>
    </row>
    <row r="6" spans="1:4" s="4" customFormat="1" ht="28.15" customHeight="1">
      <c r="A6" s="360" t="s">
        <v>109</v>
      </c>
      <c r="B6" s="5" t="s">
        <v>16</v>
      </c>
      <c r="C6" s="363" t="s">
        <v>110</v>
      </c>
      <c r="D6" s="364"/>
    </row>
    <row r="7" spans="1:4" s="4" customFormat="1" ht="18" customHeight="1">
      <c r="A7" s="361"/>
      <c r="B7" s="5" t="s">
        <v>17</v>
      </c>
      <c r="C7" s="5" t="s">
        <v>107</v>
      </c>
      <c r="D7" s="5" t="s">
        <v>108</v>
      </c>
    </row>
    <row r="8" spans="1:4" ht="18" customHeight="1">
      <c r="A8" s="358"/>
      <c r="B8" s="6"/>
      <c r="C8" s="358"/>
      <c r="D8" s="358"/>
    </row>
    <row r="9" spans="1:4" ht="18" customHeight="1">
      <c r="A9" s="362"/>
      <c r="B9" s="6"/>
      <c r="C9" s="6"/>
      <c r="D9" s="6"/>
    </row>
    <row r="10" spans="1:4" ht="18" customHeight="1">
      <c r="A10" s="362"/>
      <c r="B10" s="6"/>
      <c r="C10" s="358"/>
      <c r="D10" s="358"/>
    </row>
    <row r="11" spans="1:4" ht="18" customHeight="1">
      <c r="A11" s="362"/>
      <c r="B11" s="6"/>
      <c r="C11" s="6"/>
      <c r="D11" s="6"/>
    </row>
    <row r="12" spans="1:4" ht="18" customHeight="1">
      <c r="A12" s="358"/>
      <c r="B12" s="6"/>
      <c r="C12" s="358"/>
      <c r="D12" s="358"/>
    </row>
    <row r="13" spans="1:4" ht="18" customHeight="1">
      <c r="A13" s="358"/>
      <c r="B13" s="6"/>
      <c r="C13" s="6"/>
      <c r="D13" s="6"/>
    </row>
    <row r="14" spans="1:4" ht="18" customHeight="1">
      <c r="A14" s="358"/>
      <c r="B14" s="6"/>
      <c r="C14" s="358"/>
      <c r="D14" s="358"/>
    </row>
    <row r="15" spans="1:4" ht="18" customHeight="1">
      <c r="A15" s="358"/>
      <c r="B15" s="6"/>
      <c r="C15" s="6"/>
      <c r="D15" s="6"/>
    </row>
    <row r="16" spans="1:4" ht="18" customHeight="1">
      <c r="A16" s="358"/>
      <c r="B16" s="6"/>
      <c r="C16" s="358"/>
      <c r="D16" s="358"/>
    </row>
    <row r="17" spans="1:4" ht="18" customHeight="1">
      <c r="A17" s="362"/>
      <c r="B17" s="6"/>
      <c r="C17" s="6"/>
      <c r="D17" s="6"/>
    </row>
    <row r="18" spans="1:4" ht="18" customHeight="1">
      <c r="A18" s="358"/>
      <c r="B18" s="6"/>
      <c r="C18" s="358"/>
      <c r="D18" s="358"/>
    </row>
    <row r="19" spans="1:4" ht="18" customHeight="1">
      <c r="A19" s="358"/>
      <c r="B19" s="6"/>
      <c r="C19" s="6"/>
      <c r="D19" s="6"/>
    </row>
    <row r="20" spans="1:4" ht="18" customHeight="1">
      <c r="A20" s="358"/>
      <c r="B20" s="6"/>
      <c r="C20" s="358"/>
      <c r="D20" s="358"/>
    </row>
    <row r="21" spans="1:4" ht="18" customHeight="1">
      <c r="A21" s="358"/>
      <c r="B21" s="6"/>
      <c r="C21" s="6"/>
      <c r="D21" s="6"/>
    </row>
    <row r="22" spans="1:4" ht="18" customHeight="1">
      <c r="A22" s="358"/>
      <c r="B22" s="6"/>
      <c r="C22" s="358"/>
      <c r="D22" s="358"/>
    </row>
    <row r="23" spans="1:4" ht="18" customHeight="1">
      <c r="A23" s="358"/>
      <c r="B23" s="6"/>
      <c r="C23" s="6"/>
      <c r="D23" s="6"/>
    </row>
    <row r="24" spans="1:4" ht="18" customHeight="1">
      <c r="A24" s="358"/>
      <c r="B24" s="6"/>
      <c r="C24" s="358"/>
      <c r="D24" s="358"/>
    </row>
    <row r="25" spans="1:4" ht="18" customHeight="1">
      <c r="A25" s="358"/>
      <c r="B25" s="6"/>
      <c r="C25" s="6"/>
      <c r="D25" s="6"/>
    </row>
    <row r="26" spans="1:4" ht="18" customHeight="1">
      <c r="A26" s="358"/>
      <c r="B26" s="6"/>
      <c r="C26" s="358"/>
      <c r="D26" s="358"/>
    </row>
    <row r="27" spans="1:4" ht="18" customHeight="1">
      <c r="A27" s="358"/>
      <c r="B27" s="6"/>
      <c r="C27" s="6"/>
      <c r="D27" s="6"/>
    </row>
    <row r="28" spans="1:4" ht="18" customHeight="1">
      <c r="A28" s="358"/>
      <c r="B28" s="6"/>
      <c r="C28" s="358"/>
      <c r="D28" s="358"/>
    </row>
    <row r="29" spans="1:4" ht="18" customHeight="1">
      <c r="A29" s="358"/>
      <c r="B29" s="6"/>
      <c r="C29" s="6"/>
      <c r="D29" s="6"/>
    </row>
    <row r="30" spans="1:4" ht="18" customHeight="1">
      <c r="A30" s="358"/>
      <c r="B30" s="6"/>
      <c r="C30" s="358"/>
      <c r="D30" s="358"/>
    </row>
    <row r="31" spans="1:4" ht="18" customHeight="1">
      <c r="A31" s="358"/>
      <c r="B31" s="6"/>
      <c r="C31" s="6"/>
      <c r="D31" s="6"/>
    </row>
    <row r="32" spans="1:4" ht="18" customHeight="1">
      <c r="A32" s="358"/>
      <c r="B32" s="6"/>
      <c r="C32" s="358"/>
      <c r="D32" s="358"/>
    </row>
    <row r="33" spans="1:4" ht="18" customHeight="1">
      <c r="A33" s="358"/>
      <c r="B33" s="6"/>
      <c r="C33" s="6"/>
      <c r="D33" s="6"/>
    </row>
    <row r="34" spans="1:4" ht="18" customHeight="1">
      <c r="A34" s="358"/>
      <c r="B34" s="6"/>
      <c r="C34" s="358"/>
      <c r="D34" s="358"/>
    </row>
    <row r="35" spans="1:4" ht="18" customHeight="1">
      <c r="A35" s="358"/>
      <c r="B35" s="6"/>
      <c r="C35" s="6"/>
      <c r="D35" s="6"/>
    </row>
    <row r="36" spans="1:4" ht="18" customHeight="1">
      <c r="A36" s="358"/>
      <c r="B36" s="6"/>
      <c r="C36" s="358"/>
      <c r="D36" s="358"/>
    </row>
    <row r="37" spans="1:4" ht="18" customHeight="1">
      <c r="A37" s="358"/>
      <c r="B37" s="6"/>
      <c r="C37" s="6"/>
      <c r="D37" s="6"/>
    </row>
    <row r="38" spans="1:4" ht="18" customHeight="1">
      <c r="A38" s="358"/>
      <c r="B38" s="6"/>
      <c r="C38" s="358"/>
      <c r="D38" s="358"/>
    </row>
    <row r="39" spans="1:4" ht="18" customHeight="1">
      <c r="A39" s="358"/>
      <c r="B39" s="6"/>
      <c r="C39" s="6"/>
      <c r="D39" s="6"/>
    </row>
    <row r="41" spans="1:4">
      <c r="A41" s="8" t="s">
        <v>113</v>
      </c>
      <c r="B41" s="7"/>
      <c r="C41" s="7"/>
      <c r="D41" s="7"/>
    </row>
    <row r="42" spans="1:4">
      <c r="A42" s="8" t="s">
        <v>114</v>
      </c>
      <c r="B42" s="7"/>
      <c r="C42" s="7"/>
      <c r="D42" s="7"/>
    </row>
    <row r="43" spans="1:4">
      <c r="A43" s="8" t="s">
        <v>115</v>
      </c>
      <c r="B43" s="7"/>
      <c r="C43" s="7"/>
      <c r="D43" s="7"/>
    </row>
    <row r="44" spans="1:4">
      <c r="A44" s="8" t="s">
        <v>116</v>
      </c>
      <c r="B44" s="7"/>
      <c r="C44" s="7"/>
      <c r="D44" s="7"/>
    </row>
  </sheetData>
  <mergeCells count="36">
    <mergeCell ref="A18:A19"/>
    <mergeCell ref="C18:D18"/>
    <mergeCell ref="A3:D3"/>
    <mergeCell ref="A6:A7"/>
    <mergeCell ref="A10:A11"/>
    <mergeCell ref="C10:D10"/>
    <mergeCell ref="A8:A9"/>
    <mergeCell ref="C8:D8"/>
    <mergeCell ref="C6:D6"/>
    <mergeCell ref="A5:D5"/>
    <mergeCell ref="A12:A13"/>
    <mergeCell ref="C12:D12"/>
    <mergeCell ref="A14:A15"/>
    <mergeCell ref="C14:D14"/>
    <mergeCell ref="A16:A17"/>
    <mergeCell ref="C16:D16"/>
    <mergeCell ref="A20:A21"/>
    <mergeCell ref="C20:D20"/>
    <mergeCell ref="A22:A23"/>
    <mergeCell ref="C22:D22"/>
    <mergeCell ref="A32:A33"/>
    <mergeCell ref="C32:D32"/>
    <mergeCell ref="A30:A31"/>
    <mergeCell ref="C30:D30"/>
    <mergeCell ref="A24:A25"/>
    <mergeCell ref="C24:D24"/>
    <mergeCell ref="A28:A29"/>
    <mergeCell ref="C28:D28"/>
    <mergeCell ref="A26:A27"/>
    <mergeCell ref="C26:D26"/>
    <mergeCell ref="A38:A39"/>
    <mergeCell ref="C38:D38"/>
    <mergeCell ref="A34:A35"/>
    <mergeCell ref="C34:D34"/>
    <mergeCell ref="A36:A37"/>
    <mergeCell ref="C36:D36"/>
  </mergeCells>
  <phoneticPr fontId="2"/>
  <pageMargins left="0.87" right="0.53" top="0.66" bottom="0.62"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44"/>
  <sheetViews>
    <sheetView workbookViewId="0">
      <selection activeCell="B7" sqref="B7"/>
    </sheetView>
  </sheetViews>
  <sheetFormatPr defaultColWidth="9" defaultRowHeight="13"/>
  <cols>
    <col min="1" max="1" width="25.08984375" style="3" customWidth="1"/>
    <col min="2" max="2" width="21.453125" style="3" customWidth="1"/>
    <col min="3" max="4" width="18.7265625" style="3" customWidth="1"/>
    <col min="5" max="5" width="12.453125" style="3" customWidth="1"/>
    <col min="6" max="16384" width="9" style="3"/>
  </cols>
  <sheetData>
    <row r="1" spans="1:4" ht="16.5">
      <c r="A1" s="52" t="s">
        <v>212</v>
      </c>
    </row>
    <row r="2" spans="1:4" ht="16.5">
      <c r="A2" s="2"/>
    </row>
    <row r="3" spans="1:4" ht="16.5">
      <c r="A3" s="359" t="s">
        <v>51</v>
      </c>
      <c r="B3" s="359"/>
      <c r="C3" s="359"/>
      <c r="D3" s="359"/>
    </row>
    <row r="4" spans="1:4" ht="16.5">
      <c r="A4" s="2"/>
    </row>
    <row r="5" spans="1:4" ht="18" customHeight="1">
      <c r="A5" s="366" t="s">
        <v>117</v>
      </c>
      <c r="B5" s="366"/>
      <c r="C5" s="366"/>
      <c r="D5" s="366"/>
    </row>
    <row r="6" spans="1:4" s="4" customFormat="1" ht="28.15" customHeight="1">
      <c r="A6" s="367" t="s">
        <v>118</v>
      </c>
      <c r="B6" s="5" t="s">
        <v>16</v>
      </c>
      <c r="C6" s="369" t="s">
        <v>119</v>
      </c>
      <c r="D6" s="364"/>
    </row>
    <row r="7" spans="1:4" s="4" customFormat="1" ht="18" customHeight="1">
      <c r="A7" s="368"/>
      <c r="B7" s="49" t="s">
        <v>17</v>
      </c>
      <c r="C7" s="49" t="s">
        <v>107</v>
      </c>
      <c r="D7" s="49" t="s">
        <v>108</v>
      </c>
    </row>
    <row r="8" spans="1:4" ht="18" customHeight="1">
      <c r="A8" s="358"/>
      <c r="B8" s="6"/>
      <c r="C8" s="358"/>
      <c r="D8" s="358"/>
    </row>
    <row r="9" spans="1:4" ht="18" customHeight="1">
      <c r="A9" s="362"/>
      <c r="B9" s="6"/>
      <c r="C9" s="6"/>
      <c r="D9" s="6"/>
    </row>
    <row r="10" spans="1:4" ht="18" customHeight="1">
      <c r="A10" s="362"/>
      <c r="B10" s="6"/>
      <c r="C10" s="358"/>
      <c r="D10" s="358"/>
    </row>
    <row r="11" spans="1:4" ht="18" customHeight="1">
      <c r="A11" s="362"/>
      <c r="B11" s="6"/>
      <c r="C11" s="6"/>
      <c r="D11" s="6"/>
    </row>
    <row r="12" spans="1:4" ht="18" customHeight="1">
      <c r="A12" s="358"/>
      <c r="B12" s="6"/>
      <c r="C12" s="358"/>
      <c r="D12" s="358"/>
    </row>
    <row r="13" spans="1:4" ht="18" customHeight="1">
      <c r="A13" s="358"/>
      <c r="B13" s="6"/>
      <c r="C13" s="6"/>
      <c r="D13" s="6"/>
    </row>
    <row r="14" spans="1:4" ht="18" customHeight="1">
      <c r="A14" s="358"/>
      <c r="B14" s="6"/>
      <c r="C14" s="358"/>
      <c r="D14" s="358"/>
    </row>
    <row r="15" spans="1:4" ht="18" customHeight="1">
      <c r="A15" s="358"/>
      <c r="B15" s="6"/>
      <c r="C15" s="6"/>
      <c r="D15" s="6"/>
    </row>
    <row r="16" spans="1:4" ht="18" customHeight="1">
      <c r="A16" s="358"/>
      <c r="B16" s="6"/>
      <c r="C16" s="358"/>
      <c r="D16" s="358"/>
    </row>
    <row r="17" spans="1:4" ht="18" customHeight="1">
      <c r="A17" s="362"/>
      <c r="B17" s="6"/>
      <c r="C17" s="6"/>
      <c r="D17" s="6"/>
    </row>
    <row r="18" spans="1:4" ht="18" customHeight="1">
      <c r="A18" s="358"/>
      <c r="B18" s="6"/>
      <c r="C18" s="358"/>
      <c r="D18" s="358"/>
    </row>
    <row r="19" spans="1:4" ht="18" customHeight="1">
      <c r="A19" s="358"/>
      <c r="B19" s="6"/>
      <c r="C19" s="6"/>
      <c r="D19" s="6"/>
    </row>
    <row r="20" spans="1:4" ht="18" customHeight="1">
      <c r="A20" s="358"/>
      <c r="B20" s="6"/>
      <c r="C20" s="358"/>
      <c r="D20" s="358"/>
    </row>
    <row r="21" spans="1:4" ht="18" customHeight="1">
      <c r="A21" s="358"/>
      <c r="B21" s="6"/>
      <c r="C21" s="6"/>
      <c r="D21" s="6"/>
    </row>
    <row r="22" spans="1:4" ht="18" customHeight="1">
      <c r="A22" s="358"/>
      <c r="B22" s="6"/>
      <c r="C22" s="358"/>
      <c r="D22" s="358"/>
    </row>
    <row r="23" spans="1:4" ht="18" customHeight="1">
      <c r="A23" s="358"/>
      <c r="B23" s="6"/>
      <c r="C23" s="6"/>
      <c r="D23" s="6"/>
    </row>
    <row r="24" spans="1:4" ht="18" customHeight="1">
      <c r="A24" s="358"/>
      <c r="B24" s="6"/>
      <c r="C24" s="358"/>
      <c r="D24" s="358"/>
    </row>
    <row r="25" spans="1:4" ht="18" customHeight="1">
      <c r="A25" s="358"/>
      <c r="B25" s="6"/>
      <c r="C25" s="6"/>
      <c r="D25" s="6"/>
    </row>
    <row r="26" spans="1:4" ht="18" customHeight="1">
      <c r="A26" s="358"/>
      <c r="B26" s="6"/>
      <c r="C26" s="358"/>
      <c r="D26" s="358"/>
    </row>
    <row r="27" spans="1:4" ht="18" customHeight="1">
      <c r="A27" s="358"/>
      <c r="B27" s="6"/>
      <c r="C27" s="6"/>
      <c r="D27" s="6"/>
    </row>
    <row r="28" spans="1:4" ht="18" customHeight="1">
      <c r="A28" s="358"/>
      <c r="B28" s="6"/>
      <c r="C28" s="358"/>
      <c r="D28" s="358"/>
    </row>
    <row r="29" spans="1:4" ht="18" customHeight="1">
      <c r="A29" s="358"/>
      <c r="B29" s="6"/>
      <c r="C29" s="6"/>
      <c r="D29" s="6"/>
    </row>
    <row r="30" spans="1:4" ht="18" customHeight="1">
      <c r="A30" s="358"/>
      <c r="B30" s="6"/>
      <c r="C30" s="358"/>
      <c r="D30" s="358"/>
    </row>
    <row r="31" spans="1:4" ht="18" customHeight="1">
      <c r="A31" s="358"/>
      <c r="B31" s="6"/>
      <c r="C31" s="6"/>
      <c r="D31" s="6"/>
    </row>
    <row r="32" spans="1:4" ht="18" customHeight="1">
      <c r="A32" s="358"/>
      <c r="B32" s="6"/>
      <c r="C32" s="358"/>
      <c r="D32" s="358"/>
    </row>
    <row r="33" spans="1:4" ht="18" customHeight="1">
      <c r="A33" s="358"/>
      <c r="B33" s="6"/>
      <c r="C33" s="6"/>
      <c r="D33" s="6"/>
    </row>
    <row r="34" spans="1:4" ht="18" customHeight="1">
      <c r="A34" s="358"/>
      <c r="B34" s="6"/>
      <c r="C34" s="358"/>
      <c r="D34" s="358"/>
    </row>
    <row r="35" spans="1:4" ht="18" customHeight="1">
      <c r="A35" s="358"/>
      <c r="B35" s="6"/>
      <c r="C35" s="6"/>
      <c r="D35" s="6"/>
    </row>
    <row r="36" spans="1:4" ht="18" customHeight="1">
      <c r="A36" s="358"/>
      <c r="B36" s="6"/>
      <c r="C36" s="358"/>
      <c r="D36" s="358"/>
    </row>
    <row r="37" spans="1:4" ht="18" customHeight="1">
      <c r="A37" s="358"/>
      <c r="B37" s="6"/>
      <c r="C37" s="6"/>
      <c r="D37" s="6"/>
    </row>
    <row r="38" spans="1:4" ht="18" customHeight="1">
      <c r="A38" s="358"/>
      <c r="B38" s="6"/>
      <c r="C38" s="358"/>
      <c r="D38" s="358"/>
    </row>
    <row r="39" spans="1:4" ht="18" customHeight="1">
      <c r="A39" s="358"/>
      <c r="B39" s="6"/>
      <c r="C39" s="6"/>
      <c r="D39" s="6"/>
    </row>
    <row r="41" spans="1:4">
      <c r="A41" s="8" t="s">
        <v>120</v>
      </c>
      <c r="B41" s="7"/>
      <c r="C41" s="7"/>
      <c r="D41" s="7"/>
    </row>
    <row r="42" spans="1:4">
      <c r="A42" s="8" t="s">
        <v>121</v>
      </c>
      <c r="B42" s="7"/>
      <c r="C42" s="7"/>
      <c r="D42" s="7"/>
    </row>
    <row r="43" spans="1:4">
      <c r="A43" s="8" t="s">
        <v>122</v>
      </c>
      <c r="B43" s="7"/>
      <c r="C43" s="7"/>
      <c r="D43" s="7"/>
    </row>
    <row r="44" spans="1:4">
      <c r="A44" s="8" t="s">
        <v>123</v>
      </c>
      <c r="B44" s="7"/>
      <c r="C44" s="7"/>
      <c r="D44" s="7"/>
    </row>
  </sheetData>
  <mergeCells count="36">
    <mergeCell ref="A3:D3"/>
    <mergeCell ref="A5:D5"/>
    <mergeCell ref="A6:A7"/>
    <mergeCell ref="C6:D6"/>
    <mergeCell ref="A8:A9"/>
    <mergeCell ref="C8:D8"/>
    <mergeCell ref="A10:A11"/>
    <mergeCell ref="C10:D10"/>
    <mergeCell ref="A12:A13"/>
    <mergeCell ref="C12:D12"/>
    <mergeCell ref="A14:A15"/>
    <mergeCell ref="C14:D14"/>
    <mergeCell ref="A16:A17"/>
    <mergeCell ref="C16:D16"/>
    <mergeCell ref="A18:A19"/>
    <mergeCell ref="C18:D18"/>
    <mergeCell ref="A20:A21"/>
    <mergeCell ref="C20:D20"/>
    <mergeCell ref="A22:A23"/>
    <mergeCell ref="C22:D22"/>
    <mergeCell ref="A24:A25"/>
    <mergeCell ref="C24:D24"/>
    <mergeCell ref="A26:A27"/>
    <mergeCell ref="C26:D26"/>
    <mergeCell ref="A28:A29"/>
    <mergeCell ref="C28:D28"/>
    <mergeCell ref="A30:A31"/>
    <mergeCell ref="C30:D30"/>
    <mergeCell ref="A32:A33"/>
    <mergeCell ref="C32:D32"/>
    <mergeCell ref="A34:A35"/>
    <mergeCell ref="C34:D34"/>
    <mergeCell ref="A36:A37"/>
    <mergeCell ref="C36:D36"/>
    <mergeCell ref="A38:A39"/>
    <mergeCell ref="C38:D38"/>
  </mergeCells>
  <phoneticPr fontId="4"/>
  <pageMargins left="0.87" right="0.53" top="0.66" bottom="0.62"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31</vt:i4>
      </vt:variant>
    </vt:vector>
  </HeadingPairs>
  <TitlesOfParts>
    <vt:vector size="54" baseType="lpstr">
      <vt:lpstr>提出書類一覧（更新）</vt:lpstr>
      <vt:lpstr>指定申請書</vt:lpstr>
      <vt:lpstr>指定申請書 (指定管理者)</vt:lpstr>
      <vt:lpstr>別紙 </vt:lpstr>
      <vt:lpstr>別紙１</vt:lpstr>
      <vt:lpstr>別紙１（指定管理者）</vt:lpstr>
      <vt:lpstr>別紙１ （記入例）</vt:lpstr>
      <vt:lpstr>（別紙２）役員・管理者名簿</vt:lpstr>
      <vt:lpstr>（別紙２）役員・管理者名簿(指定管理者)</vt:lpstr>
      <vt:lpstr>（別紙２）役員・管理者名簿 （記入例）</vt:lpstr>
      <vt:lpstr>勤務形態一覧表（療養介護）</vt:lpstr>
      <vt:lpstr>勤務形態一覧表（生活介護）</vt:lpstr>
      <vt:lpstr>勤務形態一覧表（短期入所・単独型）</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勤務形態一覧表（就労継続支援A型・B型）</vt:lpstr>
      <vt:lpstr>勤務形態一覧表（就労定着支援）</vt:lpstr>
      <vt:lpstr>勤務形態一覧表（障害者支援施設）</vt:lpstr>
      <vt:lpstr>勤務形態一覧表（汎用）</vt:lpstr>
      <vt:lpstr>選択肢</vt:lpstr>
      <vt:lpstr>'勤務形態一覧表（機能訓練）'!Print_Area</vt:lpstr>
      <vt:lpstr>'勤務形態一覧表（就労移行支援）'!Print_Area</vt:lpstr>
      <vt:lpstr>'勤務形態一覧表（就労継続支援A型・B型）'!Print_Area</vt:lpstr>
      <vt:lpstr>'勤務形態一覧表（就労選択支援）'!Print_Area</vt:lpstr>
      <vt:lpstr>'勤務形態一覧表（就労定着支援）'!Print_Area</vt:lpstr>
      <vt:lpstr>'勤務形態一覧表（障害者支援施設）'!Print_Area</vt:lpstr>
      <vt:lpstr>'勤務形態一覧表（生活介護）'!Print_Area</vt:lpstr>
      <vt:lpstr>'勤務形態一覧表（生活訓練）'!Print_Area</vt:lpstr>
      <vt:lpstr>'勤務形態一覧表（短期入所・単独型）'!Print_Area</vt:lpstr>
      <vt:lpstr>'勤務形態一覧表（認定指定就労移行支援）'!Print_Area</vt:lpstr>
      <vt:lpstr>'勤務形態一覧表（汎用）'!Print_Area</vt:lpstr>
      <vt:lpstr>'勤務形態一覧表（療養介護）'!Print_Area</vt:lpstr>
      <vt:lpstr>指定申請書!Print_Area</vt:lpstr>
      <vt:lpstr>'指定申請書 (指定管理者)'!Print_Area</vt:lpstr>
      <vt:lpstr>'提出書類一覧（更新）'!Print_Area</vt:lpstr>
      <vt:lpstr>別紙１!Print_Area</vt:lpstr>
      <vt:lpstr>'別紙１ （記入例）'!Print_Area</vt:lpstr>
      <vt:lpstr>'別紙１（指定管理者）'!Print_Area</vt:lpstr>
      <vt:lpstr>機能訓練</vt:lpstr>
      <vt:lpstr>就労移行支援</vt:lpstr>
      <vt:lpstr>就労継続支援Ａ型</vt:lpstr>
      <vt:lpstr>就労継続支援Ａ型・B型</vt:lpstr>
      <vt:lpstr>就労継続支援Ｂ型</vt:lpstr>
      <vt:lpstr>就労選択支援</vt:lpstr>
      <vt:lpstr>就労定着支援</vt:lpstr>
      <vt:lpstr>障害者支援施設</vt:lpstr>
      <vt:lpstr>生活介護</vt:lpstr>
      <vt:lpstr>生活訓練</vt:lpstr>
      <vt:lpstr>短期入所・単独型</vt:lpstr>
      <vt:lpstr>認定指定就労移行支援</vt:lpstr>
      <vt:lpstr>療養介護</vt:lpstr>
    </vt:vector>
  </TitlesOfParts>
  <Company>埼玉県庁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埼玉県庁</dc:creator>
  <cp:lastModifiedBy>杉山 蓮太朗（障害者支援課）</cp:lastModifiedBy>
  <cp:lastPrinted>2026-05-11T04:09:20Z</cp:lastPrinted>
  <dcterms:created xsi:type="dcterms:W3CDTF">2002-09-24T06:54:44Z</dcterms:created>
  <dcterms:modified xsi:type="dcterms:W3CDTF">2026-05-12T08:51:38Z</dcterms:modified>
</cp:coreProperties>
</file>