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11434\Box\【02_課所共有】01_07_市町村課\R07年度\08　公営企業担当\45 公営企業\02 決算状況調査\02 決算状況調査　照会・回答\90　白本作成（税財政資料集）\03「白本(税財政資料集)」完成版\財政担当からの依頼\R7作業用\③02 公営分\"/>
    </mc:Choice>
  </mc:AlternateContent>
  <xr:revisionPtr revIDLastSave="0" documentId="8_{202C50BA-BBC7-4A8A-8AEA-CECCD39C0740}" xr6:coauthVersionLast="47" xr6:coauthVersionMax="47" xr10:uidLastSave="{00000000-0000-0000-0000-000000000000}"/>
  <bookViews>
    <workbookView xWindow="-110" yWindow="-110" windowWidth="19420" windowHeight="10300" tabRatio="906" xr2:uid="{00000000-000D-0000-FFFF-FFFF00000000}"/>
  </bookViews>
  <sheets>
    <sheet name="法適" sheetId="11" r:id="rId1"/>
    <sheet name="非適" sheetId="12" r:id="rId2"/>
  </sheets>
  <definedNames>
    <definedName name="_Key1" hidden="1">#REF!</definedName>
    <definedName name="_Order1" hidden="1">0</definedName>
    <definedName name="_Order2" hidden="1">0</definedName>
    <definedName name="_Sort" hidden="1">#REF!</definedName>
    <definedName name="dantai">#REF!</definedName>
    <definedName name="_xlnm.Print_Area" localSheetId="1">非適!$A$1:$N$69</definedName>
    <definedName name="_xlnm.Print_Area" localSheetId="0">法適!$A$1:$M$75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1" l="1"/>
  <c r="F4" i="12" l="1"/>
  <c r="F55" i="12"/>
  <c r="F25" i="12"/>
  <c r="L37" i="11" l="1"/>
  <c r="K37" i="11"/>
  <c r="K39" i="11" s="1"/>
  <c r="J37" i="11"/>
  <c r="I37" i="11"/>
  <c r="H67" i="11" l="1"/>
  <c r="H37" i="11"/>
  <c r="G40" i="11" l="1"/>
  <c r="J39" i="11"/>
  <c r="G25" i="11"/>
  <c r="L43" i="12" l="1"/>
  <c r="L64" i="11" l="1"/>
  <c r="I67" i="11" l="1"/>
  <c r="H39" i="11" l="1"/>
  <c r="I75" i="11" l="1"/>
  <c r="I72" i="11"/>
  <c r="I60" i="11"/>
  <c r="I57" i="11"/>
  <c r="I54" i="11"/>
  <c r="I51" i="11"/>
  <c r="I48" i="11"/>
  <c r="I45" i="11"/>
  <c r="I42" i="11"/>
  <c r="I39" i="11"/>
  <c r="I36" i="11"/>
  <c r="I33" i="11"/>
  <c r="I30" i="11"/>
  <c r="I27" i="11"/>
  <c r="I24" i="11"/>
  <c r="I21" i="11"/>
  <c r="I18" i="11"/>
  <c r="I15" i="11"/>
  <c r="I12" i="11"/>
  <c r="I9" i="11"/>
  <c r="I6" i="11"/>
  <c r="K19" i="12" l="1"/>
  <c r="G67" i="12"/>
  <c r="G43" i="12"/>
  <c r="G19" i="12"/>
  <c r="G46" i="12" l="1"/>
  <c r="G21" i="12"/>
  <c r="I69" i="11"/>
  <c r="I64" i="11"/>
  <c r="I66" i="11" s="1"/>
  <c r="H64" i="11"/>
  <c r="G48" i="12" l="1"/>
  <c r="K67" i="11"/>
  <c r="J67" i="11"/>
  <c r="G73" i="11" l="1"/>
  <c r="G4" i="11"/>
  <c r="H67" i="12" l="1"/>
  <c r="K64" i="11" l="1"/>
  <c r="M57" i="12" l="1"/>
  <c r="L67" i="11" l="1"/>
  <c r="K67" i="12" l="1"/>
  <c r="F64" i="12" l="1"/>
  <c r="F61" i="12"/>
  <c r="F58" i="12"/>
  <c r="F52" i="12"/>
  <c r="G10" i="11" l="1"/>
  <c r="M63" i="12"/>
  <c r="M60" i="12" l="1"/>
  <c r="N60" i="12"/>
  <c r="K43" i="12" l="1"/>
  <c r="K46" i="12" s="1"/>
  <c r="K21" i="12"/>
  <c r="N67" i="12" l="1"/>
  <c r="N69" i="12" s="1"/>
  <c r="M67" i="12"/>
  <c r="M69" i="12" s="1"/>
  <c r="L67" i="12"/>
  <c r="L69" i="12" s="1"/>
  <c r="K69" i="12"/>
  <c r="J67" i="12"/>
  <c r="J69" i="12" s="1"/>
  <c r="H69" i="12"/>
  <c r="N66" i="12"/>
  <c r="M66" i="12"/>
  <c r="L66" i="12"/>
  <c r="K66" i="12"/>
  <c r="J66" i="12"/>
  <c r="H66" i="12"/>
  <c r="G66" i="12"/>
  <c r="F66" i="12"/>
  <c r="N63" i="12"/>
  <c r="L63" i="12"/>
  <c r="K63" i="12"/>
  <c r="J63" i="12"/>
  <c r="H63" i="12"/>
  <c r="G63" i="12"/>
  <c r="F63" i="12"/>
  <c r="L60" i="12"/>
  <c r="K60" i="12"/>
  <c r="J60" i="12"/>
  <c r="H60" i="12"/>
  <c r="G60" i="12"/>
  <c r="F60" i="12"/>
  <c r="N57" i="12"/>
  <c r="L57" i="12"/>
  <c r="K57" i="12"/>
  <c r="J57" i="12"/>
  <c r="H57" i="12"/>
  <c r="N54" i="12"/>
  <c r="M54" i="12"/>
  <c r="L54" i="12"/>
  <c r="K54" i="12"/>
  <c r="J54" i="12"/>
  <c r="H54" i="12"/>
  <c r="G54" i="12"/>
  <c r="F54" i="12"/>
  <c r="N51" i="12"/>
  <c r="M51" i="12"/>
  <c r="L51" i="12"/>
  <c r="K51" i="12"/>
  <c r="J51" i="12"/>
  <c r="H51" i="12"/>
  <c r="N43" i="12"/>
  <c r="N45" i="12" s="1"/>
  <c r="M43" i="12"/>
  <c r="M45" i="12" s="1"/>
  <c r="L45" i="12"/>
  <c r="K45" i="12"/>
  <c r="J43" i="12"/>
  <c r="J45" i="12" s="1"/>
  <c r="H43" i="12"/>
  <c r="H45" i="12" s="1"/>
  <c r="N42" i="12"/>
  <c r="M42" i="12"/>
  <c r="L42" i="12"/>
  <c r="K42" i="12"/>
  <c r="J42" i="12"/>
  <c r="I42" i="12"/>
  <c r="H42" i="12"/>
  <c r="G42" i="12"/>
  <c r="F42" i="12"/>
  <c r="N39" i="12"/>
  <c r="M39" i="12"/>
  <c r="L39" i="12"/>
  <c r="K39" i="12"/>
  <c r="J39" i="12"/>
  <c r="H39" i="12"/>
  <c r="N36" i="12"/>
  <c r="M36" i="12"/>
  <c r="L36" i="12"/>
  <c r="K36" i="12"/>
  <c r="J36" i="12"/>
  <c r="H36" i="12"/>
  <c r="N33" i="12"/>
  <c r="M33" i="12"/>
  <c r="L33" i="12"/>
  <c r="K33" i="12"/>
  <c r="J33" i="12"/>
  <c r="H33" i="12"/>
  <c r="M30" i="12"/>
  <c r="L30" i="12"/>
  <c r="J30" i="12"/>
  <c r="H30" i="12"/>
  <c r="N27" i="12"/>
  <c r="M27" i="12"/>
  <c r="L27" i="12"/>
  <c r="K27" i="12"/>
  <c r="J27" i="12"/>
  <c r="H27" i="12"/>
  <c r="N24" i="12"/>
  <c r="M24" i="12"/>
  <c r="L24" i="12"/>
  <c r="K24" i="12"/>
  <c r="J24" i="12"/>
  <c r="H24" i="12"/>
  <c r="N19" i="12"/>
  <c r="M19" i="12"/>
  <c r="L19" i="12"/>
  <c r="K48" i="12"/>
  <c r="J19" i="12"/>
  <c r="H19" i="12"/>
  <c r="N18" i="12"/>
  <c r="M18" i="12"/>
  <c r="L18" i="12"/>
  <c r="K18" i="12"/>
  <c r="J18" i="12"/>
  <c r="H18" i="12"/>
  <c r="N15" i="12"/>
  <c r="M15" i="12"/>
  <c r="L15" i="12"/>
  <c r="K15" i="12"/>
  <c r="J15" i="12"/>
  <c r="H15" i="12"/>
  <c r="M12" i="12"/>
  <c r="L12" i="12"/>
  <c r="J12" i="12"/>
  <c r="H12" i="12"/>
  <c r="N9" i="12"/>
  <c r="M9" i="12"/>
  <c r="L9" i="12"/>
  <c r="K9" i="12"/>
  <c r="J9" i="12"/>
  <c r="H9" i="12"/>
  <c r="N6" i="12"/>
  <c r="M6" i="12"/>
  <c r="L6" i="12"/>
  <c r="K6" i="12"/>
  <c r="J6" i="12"/>
  <c r="H6" i="12"/>
  <c r="L75" i="11"/>
  <c r="K75" i="11"/>
  <c r="J75" i="11"/>
  <c r="H75" i="11"/>
  <c r="G75" i="11"/>
  <c r="L72" i="11"/>
  <c r="K72" i="11"/>
  <c r="J72" i="11"/>
  <c r="H72" i="11"/>
  <c r="G70" i="11"/>
  <c r="G72" i="11" s="1"/>
  <c r="L69" i="11"/>
  <c r="K69" i="11"/>
  <c r="J69" i="11"/>
  <c r="H69" i="11"/>
  <c r="L66" i="11"/>
  <c r="K66" i="11"/>
  <c r="J64" i="11"/>
  <c r="J66" i="11" s="1"/>
  <c r="H66" i="11"/>
  <c r="L63" i="11"/>
  <c r="K63" i="11"/>
  <c r="J63" i="11"/>
  <c r="H63" i="11"/>
  <c r="G61" i="11"/>
  <c r="G63" i="11" s="1"/>
  <c r="L60" i="11"/>
  <c r="K60" i="11"/>
  <c r="J60" i="11"/>
  <c r="H60" i="11"/>
  <c r="G58" i="11"/>
  <c r="G60" i="11" s="1"/>
  <c r="L57" i="11"/>
  <c r="K57" i="11"/>
  <c r="J57" i="11"/>
  <c r="H57" i="11"/>
  <c r="G55" i="11"/>
  <c r="G57" i="11" s="1"/>
  <c r="L54" i="11"/>
  <c r="K54" i="11"/>
  <c r="J54" i="11"/>
  <c r="H54" i="11"/>
  <c r="G52" i="11"/>
  <c r="G54" i="11" s="1"/>
  <c r="L51" i="11"/>
  <c r="K51" i="11"/>
  <c r="J51" i="11"/>
  <c r="H51" i="11"/>
  <c r="G49" i="11"/>
  <c r="L48" i="11"/>
  <c r="K48" i="11"/>
  <c r="J48" i="11"/>
  <c r="H48" i="11"/>
  <c r="G46" i="11"/>
  <c r="G48" i="11" s="1"/>
  <c r="L45" i="11"/>
  <c r="K45" i="11"/>
  <c r="J45" i="11"/>
  <c r="H45" i="11"/>
  <c r="G43" i="11"/>
  <c r="G45" i="11" s="1"/>
  <c r="L42" i="11"/>
  <c r="K42" i="11"/>
  <c r="J42" i="11"/>
  <c r="H42" i="11"/>
  <c r="G42" i="11"/>
  <c r="L39" i="11"/>
  <c r="L36" i="11"/>
  <c r="K36" i="11"/>
  <c r="J36" i="11"/>
  <c r="H36" i="11"/>
  <c r="G34" i="11"/>
  <c r="G36" i="11" s="1"/>
  <c r="L33" i="11"/>
  <c r="K33" i="11"/>
  <c r="J33" i="11"/>
  <c r="H33" i="11"/>
  <c r="G31" i="11"/>
  <c r="G33" i="11" s="1"/>
  <c r="L30" i="11"/>
  <c r="K30" i="11"/>
  <c r="J30" i="11"/>
  <c r="H30" i="11"/>
  <c r="G28" i="11"/>
  <c r="G30" i="11" s="1"/>
  <c r="L27" i="11"/>
  <c r="K27" i="11"/>
  <c r="J27" i="11"/>
  <c r="H27" i="11"/>
  <c r="G27" i="11"/>
  <c r="L24" i="11"/>
  <c r="K24" i="11"/>
  <c r="J24" i="11"/>
  <c r="H24" i="11"/>
  <c r="G22" i="11"/>
  <c r="G24" i="11" s="1"/>
  <c r="L21" i="11"/>
  <c r="K21" i="11"/>
  <c r="J21" i="11"/>
  <c r="H21" i="11"/>
  <c r="G19" i="11"/>
  <c r="G21" i="11" s="1"/>
  <c r="L18" i="11"/>
  <c r="K18" i="11"/>
  <c r="J18" i="11"/>
  <c r="H18" i="11"/>
  <c r="G16" i="11"/>
  <c r="L15" i="11"/>
  <c r="K15" i="11"/>
  <c r="J15" i="11"/>
  <c r="H15" i="11"/>
  <c r="G13" i="11"/>
  <c r="L12" i="11"/>
  <c r="K12" i="11"/>
  <c r="J12" i="11"/>
  <c r="H12" i="11"/>
  <c r="G12" i="11"/>
  <c r="L9" i="11"/>
  <c r="K9" i="11"/>
  <c r="J9" i="11"/>
  <c r="H9" i="11"/>
  <c r="G7" i="11"/>
  <c r="G9" i="11" s="1"/>
  <c r="L6" i="11"/>
  <c r="K6" i="11"/>
  <c r="J6" i="11"/>
  <c r="H6" i="11"/>
  <c r="N46" i="12" l="1"/>
  <c r="N48" i="12" s="1"/>
  <c r="M46" i="12"/>
  <c r="M48" i="12" s="1"/>
  <c r="L46" i="12"/>
  <c r="L48" i="12" s="1"/>
  <c r="J46" i="12"/>
  <c r="J48" i="12" s="1"/>
  <c r="H46" i="12"/>
  <c r="G6" i="11"/>
  <c r="G39" i="11"/>
  <c r="J21" i="12"/>
  <c r="N21" i="12"/>
  <c r="H21" i="12"/>
  <c r="L21" i="12"/>
  <c r="G64" i="11"/>
  <c r="G66" i="11" s="1"/>
  <c r="G51" i="11"/>
  <c r="G15" i="11"/>
  <c r="G67" i="11"/>
  <c r="G69" i="11" s="1"/>
  <c r="G18" i="11"/>
  <c r="M21" i="12"/>
  <c r="F46" i="12" l="1"/>
  <c r="H48" i="12"/>
  <c r="G6" i="12"/>
  <c r="F6" i="12"/>
  <c r="F7" i="12" l="1"/>
  <c r="F9" i="12" s="1"/>
  <c r="G9" i="12"/>
  <c r="G12" i="12"/>
  <c r="G15" i="12"/>
  <c r="F13" i="12"/>
  <c r="F15" i="12" s="1"/>
  <c r="F19" i="12" l="1"/>
  <c r="F21" i="12" s="1"/>
  <c r="G18" i="12"/>
  <c r="F16" i="12"/>
  <c r="F18" i="12" s="1"/>
  <c r="G24" i="12"/>
  <c r="F22" i="12"/>
  <c r="F24" i="12" s="1"/>
  <c r="G27" i="12" l="1"/>
  <c r="F27" i="12"/>
  <c r="G30" i="12"/>
  <c r="G33" i="12"/>
  <c r="F31" i="12"/>
  <c r="F33" i="12" s="1"/>
  <c r="G45" i="12"/>
  <c r="F43" i="12" l="1"/>
  <c r="F45" i="12" s="1"/>
  <c r="F48" i="12"/>
  <c r="F34" i="12"/>
  <c r="F36" i="12" s="1"/>
  <c r="G36" i="12"/>
  <c r="F37" i="12"/>
  <c r="F39" i="12" s="1"/>
  <c r="G39" i="12"/>
  <c r="G51" i="12"/>
  <c r="F49" i="12"/>
  <c r="F51" i="12" s="1"/>
  <c r="G69" i="12"/>
  <c r="F67" i="12" l="1"/>
  <c r="F69" i="12" s="1"/>
  <c r="G57" i="12"/>
  <c r="F57" i="12"/>
  <c r="K12" i="12"/>
  <c r="N12" i="12"/>
  <c r="F10" i="12"/>
  <c r="F12" i="12" s="1"/>
  <c r="N30" i="12"/>
  <c r="K30" i="12"/>
  <c r="F28" i="12"/>
  <c r="F30" i="12" s="1"/>
</calcChain>
</file>

<file path=xl/sharedStrings.xml><?xml version="1.0" encoding="utf-8"?>
<sst xmlns="http://schemas.openxmlformats.org/spreadsheetml/2006/main" count="292" uniqueCount="75">
  <si>
    <t>病院</t>
  </si>
  <si>
    <t>下水道</t>
  </si>
  <si>
    <t>休養宿泊</t>
  </si>
  <si>
    <t>項目</t>
    <rPh sb="0" eb="2">
      <t>コウモク</t>
    </rPh>
    <phoneticPr fontId="21"/>
  </si>
  <si>
    <t>年度</t>
    <rPh sb="0" eb="2">
      <t>ネンド</t>
    </rPh>
    <phoneticPr fontId="21"/>
  </si>
  <si>
    <t>県計</t>
    <rPh sb="0" eb="1">
      <t>ケン</t>
    </rPh>
    <rPh sb="1" eb="2">
      <t>ケイ</t>
    </rPh>
    <phoneticPr fontId="21"/>
  </si>
  <si>
    <t>水道</t>
    <rPh sb="0" eb="2">
      <t>スイドウ</t>
    </rPh>
    <phoneticPr fontId="21"/>
  </si>
  <si>
    <t>下水道</t>
    <rPh sb="0" eb="2">
      <t>ゲスイ</t>
    </rPh>
    <rPh sb="2" eb="3">
      <t>ドウ</t>
    </rPh>
    <phoneticPr fontId="21"/>
  </si>
  <si>
    <t>収益的収支</t>
    <rPh sb="0" eb="3">
      <t>シュウエキテキ</t>
    </rPh>
    <rPh sb="3" eb="5">
      <t>シュウシ</t>
    </rPh>
    <phoneticPr fontId="22"/>
  </si>
  <si>
    <t>総収益</t>
    <rPh sb="0" eb="3">
      <t>ソウシュウエキ</t>
    </rPh>
    <phoneticPr fontId="22"/>
  </si>
  <si>
    <t>増減</t>
    <rPh sb="0" eb="2">
      <t>ゾウゲン</t>
    </rPh>
    <phoneticPr fontId="21"/>
  </si>
  <si>
    <t>主営業収益</t>
    <rPh sb="0" eb="1">
      <t>シュ</t>
    </rPh>
    <rPh sb="1" eb="3">
      <t>エイギョウ</t>
    </rPh>
    <rPh sb="3" eb="5">
      <t>シュウエキ</t>
    </rPh>
    <phoneticPr fontId="22"/>
  </si>
  <si>
    <t>（料金収入）</t>
    <rPh sb="1" eb="3">
      <t>リョウキン</t>
    </rPh>
    <rPh sb="3" eb="5">
      <t>シュウニュウ</t>
    </rPh>
    <phoneticPr fontId="21"/>
  </si>
  <si>
    <t>他会計繰入金</t>
    <rPh sb="0" eb="1">
      <t>タ</t>
    </rPh>
    <rPh sb="1" eb="3">
      <t>カイケイ</t>
    </rPh>
    <rPh sb="3" eb="5">
      <t>クリイレ</t>
    </rPh>
    <rPh sb="5" eb="6">
      <t>キン</t>
    </rPh>
    <phoneticPr fontId="22"/>
  </si>
  <si>
    <t>他会計</t>
    <rPh sb="0" eb="1">
      <t>タ</t>
    </rPh>
    <rPh sb="1" eb="3">
      <t>カイケイ</t>
    </rPh>
    <phoneticPr fontId="22"/>
  </si>
  <si>
    <t>繰入金</t>
    <rPh sb="0" eb="2">
      <t>クリイレ</t>
    </rPh>
    <rPh sb="2" eb="3">
      <t>キン</t>
    </rPh>
    <phoneticPr fontId="21"/>
  </si>
  <si>
    <t>総費用</t>
    <rPh sb="0" eb="3">
      <t>ソウヒヨウ</t>
    </rPh>
    <phoneticPr fontId="22"/>
  </si>
  <si>
    <t>減価償却費</t>
    <rPh sb="0" eb="2">
      <t>ゲンカ</t>
    </rPh>
    <rPh sb="2" eb="4">
      <t>ショウキャク</t>
    </rPh>
    <rPh sb="4" eb="5">
      <t>ヒ</t>
    </rPh>
    <phoneticPr fontId="21"/>
  </si>
  <si>
    <t>支払</t>
    <rPh sb="0" eb="2">
      <t>シハライ</t>
    </rPh>
    <phoneticPr fontId="22"/>
  </si>
  <si>
    <t>支払利息</t>
    <rPh sb="0" eb="2">
      <t>シハライ</t>
    </rPh>
    <rPh sb="2" eb="4">
      <t>リソク</t>
    </rPh>
    <phoneticPr fontId="22"/>
  </si>
  <si>
    <t>差引</t>
    <rPh sb="0" eb="2">
      <t>サシヒキ</t>
    </rPh>
    <phoneticPr fontId="22"/>
  </si>
  <si>
    <t>純利益</t>
    <rPh sb="0" eb="3">
      <t>ジュンリエキ</t>
    </rPh>
    <phoneticPr fontId="22"/>
  </si>
  <si>
    <t>資本的収支</t>
    <rPh sb="0" eb="3">
      <t>シホンテキ</t>
    </rPh>
    <rPh sb="3" eb="5">
      <t>シュウシ</t>
    </rPh>
    <phoneticPr fontId="22"/>
  </si>
  <si>
    <t>資本的収入</t>
    <rPh sb="0" eb="3">
      <t>シホンテキ</t>
    </rPh>
    <rPh sb="3" eb="5">
      <t>シュウニュウ</t>
    </rPh>
    <phoneticPr fontId="22"/>
  </si>
  <si>
    <t>事業数</t>
    <rPh sb="0" eb="2">
      <t>ジギョウ</t>
    </rPh>
    <rPh sb="2" eb="3">
      <t>スウ</t>
    </rPh>
    <phoneticPr fontId="22"/>
  </si>
  <si>
    <t>地方債</t>
    <rPh sb="0" eb="3">
      <t>チホウサイ</t>
    </rPh>
    <phoneticPr fontId="22"/>
  </si>
  <si>
    <t>純損失</t>
    <rPh sb="0" eb="1">
      <t>ジュン</t>
    </rPh>
    <rPh sb="1" eb="3">
      <t>ソンシツ</t>
    </rPh>
    <phoneticPr fontId="22"/>
  </si>
  <si>
    <t>繰入金</t>
    <phoneticPr fontId="21"/>
  </si>
  <si>
    <t>資本的支出</t>
    <rPh sb="0" eb="3">
      <t>シホンテキ</t>
    </rPh>
    <rPh sb="3" eb="5">
      <t>シシュツ</t>
    </rPh>
    <phoneticPr fontId="22"/>
  </si>
  <si>
    <t>総費用（税込）</t>
    <rPh sb="0" eb="3">
      <t>ソウヒヨウ</t>
    </rPh>
    <rPh sb="4" eb="6">
      <t>ゼイコ</t>
    </rPh>
    <phoneticPr fontId="22"/>
  </si>
  <si>
    <t>建設</t>
    <rPh sb="0" eb="2">
      <t>ケンセツ</t>
    </rPh>
    <phoneticPr fontId="22"/>
  </si>
  <si>
    <t>地方債</t>
    <rPh sb="0" eb="2">
      <t>チホウ</t>
    </rPh>
    <rPh sb="2" eb="3">
      <t>サイ</t>
    </rPh>
    <phoneticPr fontId="22"/>
  </si>
  <si>
    <t>償還金</t>
    <phoneticPr fontId="21"/>
  </si>
  <si>
    <t>資本的収入</t>
    <rPh sb="0" eb="3">
      <t>シホンテキ</t>
    </rPh>
    <rPh sb="3" eb="5">
      <t>シュウニュウ</t>
    </rPh>
    <phoneticPr fontId="21"/>
  </si>
  <si>
    <t>補償金免除</t>
    <rPh sb="0" eb="3">
      <t>ホショウキン</t>
    </rPh>
    <rPh sb="3" eb="5">
      <t>メンジョ</t>
    </rPh>
    <phoneticPr fontId="21"/>
  </si>
  <si>
    <t>（総額）</t>
    <rPh sb="1" eb="3">
      <t>ソウガク</t>
    </rPh>
    <phoneticPr fontId="21"/>
  </si>
  <si>
    <t>繰上償還</t>
    <rPh sb="0" eb="2">
      <t>クリアゲ</t>
    </rPh>
    <rPh sb="2" eb="4">
      <t>ショウカン</t>
    </rPh>
    <phoneticPr fontId="21"/>
  </si>
  <si>
    <t>企業債</t>
    <rPh sb="0" eb="2">
      <t>キギョウ</t>
    </rPh>
    <rPh sb="2" eb="3">
      <t>サイ</t>
    </rPh>
    <phoneticPr fontId="22"/>
  </si>
  <si>
    <t>再差引</t>
    <rPh sb="0" eb="1">
      <t>サイ</t>
    </rPh>
    <rPh sb="1" eb="3">
      <t>サシヒキ</t>
    </rPh>
    <phoneticPr fontId="21"/>
  </si>
  <si>
    <t>積立金</t>
    <rPh sb="0" eb="2">
      <t>ツミタテ</t>
    </rPh>
    <rPh sb="2" eb="3">
      <t>キン</t>
    </rPh>
    <phoneticPr fontId="21"/>
  </si>
  <si>
    <t>（純計）</t>
    <rPh sb="1" eb="3">
      <t>ジュンケイ</t>
    </rPh>
    <phoneticPr fontId="21"/>
  </si>
  <si>
    <t>前年度繰上充用金</t>
    <rPh sb="0" eb="3">
      <t>ゼンネンド</t>
    </rPh>
    <rPh sb="3" eb="5">
      <t>クリア</t>
    </rPh>
    <rPh sb="5" eb="7">
      <t>ジュウヨウ</t>
    </rPh>
    <rPh sb="7" eb="8">
      <t>キン</t>
    </rPh>
    <phoneticPr fontId="21"/>
  </si>
  <si>
    <t>建設改良費</t>
    <rPh sb="0" eb="2">
      <t>ケンセツ</t>
    </rPh>
    <rPh sb="2" eb="4">
      <t>カイリョウ</t>
    </rPh>
    <rPh sb="4" eb="5">
      <t>ヒ</t>
    </rPh>
    <phoneticPr fontId="22"/>
  </si>
  <si>
    <t>実質収支</t>
    <rPh sb="0" eb="2">
      <t>ジッシツ</t>
    </rPh>
    <rPh sb="2" eb="4">
      <t>シュウシ</t>
    </rPh>
    <phoneticPr fontId="22"/>
  </si>
  <si>
    <t>黒字</t>
    <rPh sb="0" eb="2">
      <t>クロジ</t>
    </rPh>
    <phoneticPr fontId="22"/>
  </si>
  <si>
    <t>金額</t>
    <rPh sb="0" eb="2">
      <t>キンガク</t>
    </rPh>
    <phoneticPr fontId="22"/>
  </si>
  <si>
    <t>企業債償還金</t>
    <rPh sb="0" eb="2">
      <t>キギョウ</t>
    </rPh>
    <rPh sb="2" eb="3">
      <t>サイ</t>
    </rPh>
    <rPh sb="3" eb="6">
      <t>ショウカンキン</t>
    </rPh>
    <phoneticPr fontId="22"/>
  </si>
  <si>
    <t>赤字</t>
    <rPh sb="0" eb="2">
      <t>アカジ</t>
    </rPh>
    <phoneticPr fontId="22"/>
  </si>
  <si>
    <t>繰上償還</t>
    <rPh sb="0" eb="2">
      <t>クリア</t>
    </rPh>
    <rPh sb="2" eb="4">
      <t>ショウカン</t>
    </rPh>
    <phoneticPr fontId="21"/>
  </si>
  <si>
    <t>決算規模</t>
    <rPh sb="0" eb="2">
      <t>ケッサン</t>
    </rPh>
    <rPh sb="2" eb="4">
      <t>キボ</t>
    </rPh>
    <phoneticPr fontId="21"/>
  </si>
  <si>
    <t>累積欠損金</t>
    <rPh sb="0" eb="2">
      <t>ルイセキ</t>
    </rPh>
    <rPh sb="2" eb="5">
      <t>ケッソンキン</t>
    </rPh>
    <phoneticPr fontId="22"/>
  </si>
  <si>
    <t>駐車場</t>
    <rPh sb="0" eb="2">
      <t>チュウシャ</t>
    </rPh>
    <rPh sb="2" eb="3">
      <t>ジョウ</t>
    </rPh>
    <phoneticPr fontId="21"/>
  </si>
  <si>
    <t>市場</t>
    <rPh sb="0" eb="2">
      <t>イチバ</t>
    </rPh>
    <phoneticPr fontId="21"/>
  </si>
  <si>
    <t>利息</t>
    <phoneticPr fontId="21"/>
  </si>
  <si>
    <t>改良費</t>
    <phoneticPr fontId="21"/>
  </si>
  <si>
    <t>宅地造成</t>
    <rPh sb="0" eb="2">
      <t>タクチ</t>
    </rPh>
    <rPh sb="2" eb="4">
      <t>ゾウセイ</t>
    </rPh>
    <phoneticPr fontId="21"/>
  </si>
  <si>
    <t>簡易水道</t>
    <rPh sb="0" eb="2">
      <t>カンイ</t>
    </rPh>
    <rPh sb="2" eb="4">
      <t>スイドウ</t>
    </rPh>
    <phoneticPr fontId="21"/>
  </si>
  <si>
    <t>と畜場</t>
    <rPh sb="1" eb="2">
      <t>チク</t>
    </rPh>
    <rPh sb="2" eb="3">
      <t>バ</t>
    </rPh>
    <phoneticPr fontId="21"/>
  </si>
  <si>
    <t>介護サービス</t>
    <rPh sb="0" eb="2">
      <t>カイゴ</t>
    </rPh>
    <phoneticPr fontId="21"/>
  </si>
  <si>
    <t>休養宿泊</t>
    <rPh sb="0" eb="2">
      <t>キュウヨウ</t>
    </rPh>
    <rPh sb="2" eb="4">
      <t>シュクハク</t>
    </rPh>
    <phoneticPr fontId="21"/>
  </si>
  <si>
    <t xml:space="preserve">
（単位：千円）</t>
    <rPh sb="2" eb="4">
      <t>タンイ</t>
    </rPh>
    <rPh sb="5" eb="7">
      <t>センエン</t>
    </rPh>
    <phoneticPr fontId="21"/>
  </si>
  <si>
    <t>総収支比率(%)</t>
    <rPh sb="0" eb="1">
      <t>ソウ</t>
    </rPh>
    <rPh sb="1" eb="3">
      <t>シュウシ</t>
    </rPh>
    <rPh sb="3" eb="5">
      <t>ヒリツ</t>
    </rPh>
    <phoneticPr fontId="21"/>
  </si>
  <si>
    <t>H26</t>
  </si>
  <si>
    <t>H27</t>
    <phoneticPr fontId="21"/>
  </si>
  <si>
    <t>Ⅲ　事業別決算一覧表</t>
    <rPh sb="2" eb="4">
      <t>ジギョウ</t>
    </rPh>
    <rPh sb="4" eb="5">
      <t>ベツ</t>
    </rPh>
    <rPh sb="5" eb="7">
      <t>ケッサン</t>
    </rPh>
    <rPh sb="7" eb="9">
      <t>イチラン</t>
    </rPh>
    <rPh sb="9" eb="10">
      <t>ヒョウ</t>
    </rPh>
    <phoneticPr fontId="25"/>
  </si>
  <si>
    <t>　１　法適用事業</t>
    <rPh sb="3" eb="4">
      <t>ホウ</t>
    </rPh>
    <rPh sb="4" eb="6">
      <t>テキヨウ</t>
    </rPh>
    <rPh sb="6" eb="8">
      <t>ジギョウ</t>
    </rPh>
    <phoneticPr fontId="25"/>
  </si>
  <si>
    <t>　１　法非適用事業</t>
    <rPh sb="3" eb="4">
      <t>ホウ</t>
    </rPh>
    <rPh sb="4" eb="5">
      <t>ヒ</t>
    </rPh>
    <rPh sb="5" eb="7">
      <t>テキヨウ</t>
    </rPh>
    <rPh sb="7" eb="9">
      <t>ジギョウ</t>
    </rPh>
    <phoneticPr fontId="25"/>
  </si>
  <si>
    <t>H29</t>
    <phoneticPr fontId="25"/>
  </si>
  <si>
    <t>H28</t>
    <phoneticPr fontId="25"/>
  </si>
  <si>
    <t>簡易水道</t>
    <rPh sb="0" eb="2">
      <t>カンイ</t>
    </rPh>
    <rPh sb="2" eb="4">
      <t>スイドウ</t>
    </rPh>
    <phoneticPr fontId="25"/>
  </si>
  <si>
    <t>-</t>
    <phoneticPr fontId="25"/>
  </si>
  <si>
    <t>-</t>
  </si>
  <si>
    <t>R5</t>
  </si>
  <si>
    <t>R6</t>
  </si>
  <si>
    <t>R6</t>
    <phoneticPr fontId="2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</si>
</sst>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&quot;△ &quot;#,##0"/>
    <numFmt numFmtId="177" formatCode="#,##0_ ;&quot;▲ &quot;#,##0_ "/>
    <numFmt numFmtId="178" formatCode="#,##0.0_ ;&quot;▲ &quot;#,##0.0_ "/>
  </numFmts>
  <fonts count="66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19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color indexed="10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sz val="6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sz val="11"/>
      <color theme="0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</font>
    <font>
      <b/>
      <sz val="12"/>
      <color theme="0"/>
      <name val="ＭＳ 明朝"/>
      <family val="1"/>
      <charset val="128"/>
    </font>
    <font>
      <sz val="11"/>
      <color rgb="FF9C6500"/>
      <name val="ＭＳ Ｐゴシック"/>
      <family val="3"/>
      <charset val="128"/>
    </font>
    <font>
      <sz val="12"/>
      <color rgb="FF9C6500"/>
      <name val="ＭＳ 明朝"/>
      <family val="1"/>
      <charset val="128"/>
    </font>
    <font>
      <sz val="11"/>
      <color rgb="FFFA7D00"/>
      <name val="ＭＳ Ｐゴシック"/>
      <family val="3"/>
      <charset val="128"/>
    </font>
    <font>
      <sz val="12"/>
      <color rgb="FFFA7D00"/>
      <name val="ＭＳ 明朝"/>
      <family val="1"/>
      <charset val="128"/>
    </font>
    <font>
      <sz val="11"/>
      <color rgb="FF9C0006"/>
      <name val="ＭＳ Ｐゴシック"/>
      <family val="3"/>
      <charset val="128"/>
    </font>
    <font>
      <sz val="12"/>
      <color rgb="FF9C0006"/>
      <name val="ＭＳ 明朝"/>
      <family val="1"/>
      <charset val="128"/>
    </font>
    <font>
      <b/>
      <sz val="11"/>
      <color rgb="FFFA7D00"/>
      <name val="ＭＳ Ｐゴシック"/>
      <family val="3"/>
      <charset val="128"/>
    </font>
    <font>
      <b/>
      <sz val="12"/>
      <color rgb="FFFA7D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2"/>
      <color rgb="FFFF0000"/>
      <name val="ＭＳ 明朝"/>
      <family val="1"/>
      <charset val="128"/>
    </font>
    <font>
      <b/>
      <sz val="15"/>
      <color theme="3"/>
      <name val="ＭＳ Ｐゴシック"/>
      <family val="3"/>
      <charset val="128"/>
    </font>
    <font>
      <b/>
      <sz val="15"/>
      <color theme="3"/>
      <name val="ＭＳ 明朝"/>
      <family val="1"/>
      <charset val="128"/>
    </font>
    <font>
      <b/>
      <sz val="13"/>
      <color theme="3"/>
      <name val="ＭＳ Ｐゴシック"/>
      <family val="3"/>
      <charset val="128"/>
    </font>
    <font>
      <b/>
      <sz val="13"/>
      <color theme="3"/>
      <name val="ＭＳ 明朝"/>
      <family val="1"/>
      <charset val="128"/>
    </font>
    <font>
      <b/>
      <sz val="11"/>
      <color theme="3"/>
      <name val="ＭＳ Ｐゴシック"/>
      <family val="3"/>
      <charset val="128"/>
    </font>
    <font>
      <b/>
      <sz val="11"/>
      <color theme="3"/>
      <name val="ＭＳ 明朝"/>
      <family val="1"/>
      <charset val="128"/>
    </font>
    <font>
      <b/>
      <sz val="11"/>
      <color theme="1"/>
      <name val="ＭＳ Ｐゴシック"/>
      <family val="3"/>
      <charset val="128"/>
    </font>
    <font>
      <b/>
      <sz val="12"/>
      <color theme="1"/>
      <name val="ＭＳ 明朝"/>
      <family val="1"/>
      <charset val="128"/>
    </font>
    <font>
      <b/>
      <sz val="11"/>
      <color rgb="FF3F3F3F"/>
      <name val="ＭＳ Ｐゴシック"/>
      <family val="3"/>
      <charset val="128"/>
    </font>
    <font>
      <b/>
      <sz val="12"/>
      <color rgb="FF3F3F3F"/>
      <name val="ＭＳ 明朝"/>
      <family val="1"/>
      <charset val="128"/>
    </font>
    <font>
      <i/>
      <sz val="11"/>
      <color rgb="FF7F7F7F"/>
      <name val="ＭＳ Ｐゴシック"/>
      <family val="3"/>
      <charset val="128"/>
    </font>
    <font>
      <i/>
      <sz val="12"/>
      <color rgb="FF7F7F7F"/>
      <name val="ＭＳ 明朝"/>
      <family val="1"/>
      <charset val="128"/>
    </font>
    <font>
      <sz val="11"/>
      <color rgb="FF3F3F76"/>
      <name val="ＭＳ Ｐゴシック"/>
      <family val="3"/>
      <charset val="128"/>
    </font>
    <font>
      <sz val="12"/>
      <color rgb="FF3F3F76"/>
      <name val="ＭＳ 明朝"/>
      <family val="1"/>
      <charset val="128"/>
    </font>
    <font>
      <sz val="11"/>
      <color rgb="FF006100"/>
      <name val="ＭＳ Ｐゴシック"/>
      <family val="3"/>
      <charset val="128"/>
    </font>
    <font>
      <sz val="12"/>
      <color rgb="FF006100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2"/>
      <name val="ＭＳ Ｐゴシック"/>
      <family val="3"/>
      <charset val="128"/>
      <scheme val="major"/>
    </font>
    <font>
      <sz val="14"/>
      <name val="ＭＳ Ｐゴシック"/>
      <family val="3"/>
      <charset val="128"/>
      <scheme val="major"/>
    </font>
    <font>
      <b/>
      <sz val="20"/>
      <name val="ＭＳ Ｐゴシック"/>
      <family val="3"/>
      <charset val="128"/>
      <scheme val="major"/>
    </font>
    <font>
      <sz val="20"/>
      <name val="ＭＳ Ｐゴシック"/>
      <family val="3"/>
      <charset val="128"/>
      <scheme val="major"/>
    </font>
    <font>
      <sz val="12"/>
      <color theme="1"/>
      <name val="ＭＳ 明朝"/>
      <family val="2"/>
      <charset val="128"/>
    </font>
    <font>
      <sz val="12"/>
      <color theme="1"/>
      <name val="ＭＳ ゴシック"/>
      <family val="3"/>
      <charset val="128"/>
    </font>
  </fonts>
  <fills count="5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178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16" borderId="1" applyNumberFormat="0" applyAlignment="0" applyProtection="0">
      <alignment vertical="center"/>
    </xf>
    <xf numFmtId="0" fontId="31" fillId="42" borderId="48" applyNumberFormat="0" applyAlignment="0" applyProtection="0">
      <alignment vertical="center"/>
    </xf>
    <xf numFmtId="0" fontId="31" fillId="42" borderId="48" applyNumberFormat="0" applyAlignment="0" applyProtection="0">
      <alignment vertical="center"/>
    </xf>
    <xf numFmtId="0" fontId="32" fillId="42" borderId="4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8" fillId="5" borderId="2" applyNumberFormat="0" applyFont="0" applyAlignment="0" applyProtection="0">
      <alignment vertical="center"/>
    </xf>
    <xf numFmtId="0" fontId="26" fillId="44" borderId="49" applyNumberFormat="0" applyFont="0" applyAlignment="0" applyProtection="0">
      <alignment vertical="center"/>
    </xf>
    <xf numFmtId="0" fontId="26" fillId="44" borderId="49" applyNumberFormat="0" applyFont="0" applyAlignment="0" applyProtection="0">
      <alignment vertical="center"/>
    </xf>
    <xf numFmtId="0" fontId="27" fillId="44" borderId="49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6" fillId="0" borderId="5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0" fontId="39" fillId="46" borderId="51" applyNumberFormat="0" applyAlignment="0" applyProtection="0">
      <alignment vertical="center"/>
    </xf>
    <xf numFmtId="0" fontId="39" fillId="46" borderId="51" applyNumberFormat="0" applyAlignment="0" applyProtection="0">
      <alignment vertical="center"/>
    </xf>
    <xf numFmtId="0" fontId="40" fillId="46" borderId="51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7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2" fillId="0" borderId="5" applyNumberFormat="0" applyFill="0" applyAlignment="0" applyProtection="0">
      <alignment vertical="center"/>
    </xf>
    <xf numFmtId="0" fontId="43" fillId="0" borderId="52" applyNumberFormat="0" applyFill="0" applyAlignment="0" applyProtection="0">
      <alignment vertical="center"/>
    </xf>
    <xf numFmtId="0" fontId="43" fillId="0" borderId="52" applyNumberFormat="0" applyFill="0" applyAlignment="0" applyProtection="0">
      <alignment vertical="center"/>
    </xf>
    <xf numFmtId="0" fontId="44" fillId="0" borderId="52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45" fillId="0" borderId="53" applyNumberFormat="0" applyFill="0" applyAlignment="0" applyProtection="0">
      <alignment vertical="center"/>
    </xf>
    <xf numFmtId="0" fontId="45" fillId="0" borderId="53" applyNumberFormat="0" applyFill="0" applyAlignment="0" applyProtection="0">
      <alignment vertical="center"/>
    </xf>
    <xf numFmtId="0" fontId="46" fillId="0" borderId="53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7" fillId="0" borderId="54" applyNumberFormat="0" applyFill="0" applyAlignment="0" applyProtection="0">
      <alignment vertical="center"/>
    </xf>
    <xf numFmtId="0" fontId="47" fillId="0" borderId="54" applyNumberFormat="0" applyFill="0" applyAlignment="0" applyProtection="0">
      <alignment vertical="center"/>
    </xf>
    <xf numFmtId="0" fontId="48" fillId="0" borderId="5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9" fillId="0" borderId="55" applyNumberFormat="0" applyFill="0" applyAlignment="0" applyProtection="0">
      <alignment vertical="center"/>
    </xf>
    <xf numFmtId="0" fontId="49" fillId="0" borderId="55" applyNumberFormat="0" applyFill="0" applyAlignment="0" applyProtection="0">
      <alignment vertical="center"/>
    </xf>
    <xf numFmtId="0" fontId="50" fillId="0" borderId="55" applyNumberFormat="0" applyFill="0" applyAlignment="0" applyProtection="0">
      <alignment vertical="center"/>
    </xf>
    <xf numFmtId="0" fontId="16" fillId="17" borderId="9" applyNumberFormat="0" applyAlignment="0" applyProtection="0">
      <alignment vertical="center"/>
    </xf>
    <xf numFmtId="0" fontId="51" fillId="46" borderId="56" applyNumberFormat="0" applyAlignment="0" applyProtection="0">
      <alignment vertical="center"/>
    </xf>
    <xf numFmtId="0" fontId="51" fillId="46" borderId="56" applyNumberFormat="0" applyAlignment="0" applyProtection="0">
      <alignment vertical="center"/>
    </xf>
    <xf numFmtId="0" fontId="52" fillId="46" borderId="5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55" fillId="47" borderId="51" applyNumberFormat="0" applyAlignment="0" applyProtection="0">
      <alignment vertical="center"/>
    </xf>
    <xf numFmtId="0" fontId="55" fillId="47" borderId="51" applyNumberFormat="0" applyAlignment="0" applyProtection="0">
      <alignment vertical="center"/>
    </xf>
    <xf numFmtId="0" fontId="56" fillId="47" borderId="51" applyNumberFormat="0" applyAlignment="0" applyProtection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19" fillId="0" borderId="0"/>
    <xf numFmtId="0" fontId="26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7" fillId="0" borderId="0"/>
    <xf numFmtId="0" fontId="19" fillId="0" borderId="0"/>
    <xf numFmtId="0" fontId="20" fillId="8" borderId="0" applyNumberFormat="0" applyBorder="0" applyAlignment="0" applyProtection="0">
      <alignment vertical="center"/>
    </xf>
    <xf numFmtId="0" fontId="57" fillId="48" borderId="0" applyNumberFormat="0" applyBorder="0" applyAlignment="0" applyProtection="0">
      <alignment vertical="center"/>
    </xf>
    <xf numFmtId="0" fontId="57" fillId="4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38" fontId="64" fillId="0" borderId="0" applyFont="0" applyFill="0" applyBorder="0" applyAlignment="0" applyProtection="0">
      <alignment vertical="center"/>
    </xf>
  </cellStyleXfs>
  <cellXfs count="181">
    <xf numFmtId="0" fontId="0" fillId="0" borderId="0" xfId="0">
      <alignment vertical="center"/>
    </xf>
    <xf numFmtId="38" fontId="23" fillId="0" borderId="0" xfId="129" applyFont="1" applyAlignment="1">
      <alignment vertical="center"/>
    </xf>
    <xf numFmtId="176" fontId="23" fillId="0" borderId="0" xfId="129" applyNumberFormat="1" applyFont="1" applyAlignment="1">
      <alignment vertical="center"/>
    </xf>
    <xf numFmtId="38" fontId="23" fillId="0" borderId="0" xfId="129" applyFont="1" applyAlignment="1">
      <alignment horizontal="center" vertical="center"/>
    </xf>
    <xf numFmtId="38" fontId="23" fillId="0" borderId="19" xfId="129" applyFont="1" applyFill="1" applyBorder="1" applyAlignment="1">
      <alignment horizontal="left" vertical="center"/>
    </xf>
    <xf numFmtId="38" fontId="23" fillId="0" borderId="22" xfId="129" applyFont="1" applyFill="1" applyBorder="1" applyAlignment="1">
      <alignment horizontal="center" vertical="center"/>
    </xf>
    <xf numFmtId="38" fontId="23" fillId="0" borderId="14" xfId="129" applyFont="1" applyFill="1" applyBorder="1" applyAlignment="1">
      <alignment horizontal="center" vertical="center"/>
    </xf>
    <xf numFmtId="38" fontId="24" fillId="0" borderId="19" xfId="129" applyFont="1" applyFill="1" applyBorder="1" applyAlignment="1">
      <alignment horizontal="left" vertical="center"/>
    </xf>
    <xf numFmtId="38" fontId="24" fillId="0" borderId="12" xfId="129" applyFont="1" applyFill="1" applyBorder="1" applyAlignment="1">
      <alignment horizontal="left" vertical="center"/>
    </xf>
    <xf numFmtId="38" fontId="24" fillId="0" borderId="0" xfId="129" applyFont="1" applyFill="1" applyBorder="1" applyAlignment="1">
      <alignment horizontal="left" vertical="center"/>
    </xf>
    <xf numFmtId="38" fontId="24" fillId="0" borderId="20" xfId="129" applyFont="1" applyFill="1" applyBorder="1" applyAlignment="1">
      <alignment horizontal="left" vertical="center"/>
    </xf>
    <xf numFmtId="38" fontId="24" fillId="0" borderId="12" xfId="129" applyFont="1" applyFill="1" applyBorder="1" applyAlignment="1">
      <alignment vertical="center"/>
    </xf>
    <xf numFmtId="38" fontId="24" fillId="0" borderId="15" xfId="129" applyFont="1" applyFill="1" applyBorder="1" applyAlignment="1">
      <alignment horizontal="left" vertical="center"/>
    </xf>
    <xf numFmtId="38" fontId="24" fillId="0" borderId="21" xfId="129" applyFont="1" applyFill="1" applyBorder="1" applyAlignment="1">
      <alignment horizontal="left" vertical="center"/>
    </xf>
    <xf numFmtId="38" fontId="24" fillId="0" borderId="15" xfId="129" applyFont="1" applyFill="1" applyBorder="1" applyAlignment="1">
      <alignment vertical="center"/>
    </xf>
    <xf numFmtId="38" fontId="24" fillId="0" borderId="0" xfId="129" applyFont="1" applyFill="1" applyBorder="1" applyAlignment="1">
      <alignment vertical="center"/>
    </xf>
    <xf numFmtId="38" fontId="24" fillId="0" borderId="16" xfId="129" applyFont="1" applyFill="1" applyBorder="1" applyAlignment="1">
      <alignment vertical="center"/>
    </xf>
    <xf numFmtId="38" fontId="24" fillId="0" borderId="16" xfId="129" applyFont="1" applyFill="1" applyBorder="1" applyAlignment="1">
      <alignment horizontal="left" vertical="center"/>
    </xf>
    <xf numFmtId="38" fontId="24" fillId="0" borderId="18" xfId="129" applyFont="1" applyFill="1" applyBorder="1" applyAlignment="1">
      <alignment vertical="center"/>
    </xf>
    <xf numFmtId="38" fontId="24" fillId="0" borderId="19" xfId="129" applyFont="1" applyFill="1" applyBorder="1" applyAlignment="1">
      <alignment vertical="center"/>
    </xf>
    <xf numFmtId="38" fontId="24" fillId="0" borderId="20" xfId="129" applyFont="1" applyFill="1" applyBorder="1" applyAlignment="1">
      <alignment vertical="center"/>
    </xf>
    <xf numFmtId="38" fontId="24" fillId="0" borderId="21" xfId="129" applyFont="1" applyFill="1" applyBorder="1" applyAlignment="1">
      <alignment vertical="center"/>
    </xf>
    <xf numFmtId="38" fontId="24" fillId="0" borderId="27" xfId="129" applyFont="1" applyFill="1" applyBorder="1" applyAlignment="1">
      <alignment horizontal="left" vertical="center"/>
    </xf>
    <xf numFmtId="38" fontId="23" fillId="0" borderId="32" xfId="129" applyFont="1" applyFill="1" applyBorder="1" applyAlignment="1">
      <alignment horizontal="center" vertical="center"/>
    </xf>
    <xf numFmtId="38" fontId="24" fillId="0" borderId="10" xfId="129" applyFont="1" applyFill="1" applyBorder="1" applyAlignment="1">
      <alignment vertical="center"/>
    </xf>
    <xf numFmtId="176" fontId="24" fillId="0" borderId="24" xfId="129" applyNumberFormat="1" applyFont="1" applyFill="1" applyBorder="1" applyAlignment="1">
      <alignment horizontal="center" vertical="center" shrinkToFit="1"/>
    </xf>
    <xf numFmtId="176" fontId="24" fillId="0" borderId="25" xfId="129" applyNumberFormat="1" applyFont="1" applyFill="1" applyBorder="1" applyAlignment="1">
      <alignment horizontal="center" vertical="center" shrinkToFit="1"/>
    </xf>
    <xf numFmtId="38" fontId="23" fillId="0" borderId="24" xfId="129" applyFont="1" applyFill="1" applyBorder="1" applyAlignment="1">
      <alignment horizontal="center" vertical="center"/>
    </xf>
    <xf numFmtId="176" fontId="23" fillId="0" borderId="24" xfId="129" applyNumberFormat="1" applyFont="1" applyFill="1" applyBorder="1" applyAlignment="1">
      <alignment horizontal="center" vertical="center"/>
    </xf>
    <xf numFmtId="176" fontId="23" fillId="0" borderId="0" xfId="129" applyNumberFormat="1" applyFont="1" applyFill="1" applyAlignment="1">
      <alignment vertical="center"/>
    </xf>
    <xf numFmtId="38" fontId="59" fillId="0" borderId="0" xfId="129" applyFont="1" applyAlignment="1">
      <alignment vertical="center"/>
    </xf>
    <xf numFmtId="38" fontId="24" fillId="0" borderId="18" xfId="129" applyFont="1" applyFill="1" applyBorder="1" applyAlignment="1">
      <alignment horizontal="left" vertical="center"/>
    </xf>
    <xf numFmtId="0" fontId="24" fillId="0" borderId="20" xfId="171" applyFont="1" applyBorder="1" applyAlignment="1">
      <alignment vertical="center"/>
    </xf>
    <xf numFmtId="38" fontId="24" fillId="0" borderId="26" xfId="129" applyFont="1" applyFill="1" applyBorder="1" applyAlignment="1">
      <alignment vertical="center"/>
    </xf>
    <xf numFmtId="38" fontId="24" fillId="0" borderId="29" xfId="129" applyFont="1" applyFill="1" applyBorder="1" applyAlignment="1">
      <alignment vertical="center"/>
    </xf>
    <xf numFmtId="38" fontId="24" fillId="0" borderId="30" xfId="129" applyFont="1" applyFill="1" applyBorder="1" applyAlignment="1">
      <alignment vertical="center"/>
    </xf>
    <xf numFmtId="38" fontId="24" fillId="0" borderId="31" xfId="129" applyFont="1" applyFill="1" applyBorder="1" applyAlignment="1">
      <alignment vertical="center"/>
    </xf>
    <xf numFmtId="38" fontId="23" fillId="0" borderId="0" xfId="129" applyFont="1" applyFill="1" applyAlignment="1">
      <alignment vertical="center"/>
    </xf>
    <xf numFmtId="38" fontId="23" fillId="0" borderId="0" xfId="129" applyFont="1" applyFill="1" applyAlignment="1">
      <alignment horizontal="center" vertical="center"/>
    </xf>
    <xf numFmtId="38" fontId="23" fillId="0" borderId="11" xfId="129" applyFont="1" applyFill="1" applyBorder="1" applyAlignment="1">
      <alignment horizontal="center" vertical="center"/>
    </xf>
    <xf numFmtId="38" fontId="23" fillId="0" borderId="12" xfId="129" applyFont="1" applyFill="1" applyBorder="1" applyAlignment="1">
      <alignment vertical="center"/>
    </xf>
    <xf numFmtId="38" fontId="23" fillId="0" borderId="0" xfId="129" applyFont="1" applyFill="1" applyBorder="1" applyAlignment="1">
      <alignment vertical="center"/>
    </xf>
    <xf numFmtId="38" fontId="23" fillId="0" borderId="15" xfId="129" applyFont="1" applyFill="1" applyBorder="1" applyAlignment="1">
      <alignment vertical="center"/>
    </xf>
    <xf numFmtId="38" fontId="23" fillId="0" borderId="16" xfId="129" applyFont="1" applyFill="1" applyBorder="1" applyAlignment="1">
      <alignment vertical="center"/>
    </xf>
    <xf numFmtId="38" fontId="23" fillId="0" borderId="17" xfId="129" applyFont="1" applyFill="1" applyBorder="1" applyAlignment="1">
      <alignment vertical="center"/>
    </xf>
    <xf numFmtId="38" fontId="23" fillId="0" borderId="18" xfId="129" applyFont="1" applyFill="1" applyBorder="1" applyAlignment="1">
      <alignment vertical="center"/>
    </xf>
    <xf numFmtId="38" fontId="23" fillId="0" borderId="10" xfId="129" applyFont="1" applyFill="1" applyBorder="1" applyAlignment="1">
      <alignment vertical="center"/>
    </xf>
    <xf numFmtId="38" fontId="23" fillId="0" borderId="26" xfId="129" applyFont="1" applyFill="1" applyBorder="1" applyAlignment="1">
      <alignment horizontal="center" vertical="center" textRotation="255"/>
    </xf>
    <xf numFmtId="38" fontId="23" fillId="0" borderId="20" xfId="129" applyFont="1" applyFill="1" applyBorder="1" applyAlignment="1">
      <alignment vertical="center"/>
    </xf>
    <xf numFmtId="38" fontId="23" fillId="0" borderId="21" xfId="129" applyFont="1" applyFill="1" applyBorder="1" applyAlignment="1">
      <alignment vertical="center"/>
    </xf>
    <xf numFmtId="38" fontId="23" fillId="0" borderId="10" xfId="129" applyFont="1" applyFill="1" applyBorder="1" applyAlignment="1">
      <alignment horizontal="left" vertical="center"/>
    </xf>
    <xf numFmtId="38" fontId="23" fillId="0" borderId="19" xfId="129" applyFont="1" applyFill="1" applyBorder="1" applyAlignment="1">
      <alignment vertical="center"/>
    </xf>
    <xf numFmtId="38" fontId="23" fillId="0" borderId="26" xfId="129" applyFont="1" applyFill="1" applyBorder="1" applyAlignment="1">
      <alignment vertical="center"/>
    </xf>
    <xf numFmtId="38" fontId="23" fillId="0" borderId="29" xfId="129" applyFont="1" applyFill="1" applyBorder="1" applyAlignment="1">
      <alignment vertical="center"/>
    </xf>
    <xf numFmtId="38" fontId="23" fillId="0" borderId="30" xfId="129" applyFont="1" applyFill="1" applyBorder="1" applyAlignment="1">
      <alignment vertical="center"/>
    </xf>
    <xf numFmtId="38" fontId="23" fillId="0" borderId="33" xfId="129" applyFont="1" applyFill="1" applyBorder="1" applyAlignment="1">
      <alignment vertical="center"/>
    </xf>
    <xf numFmtId="176" fontId="60" fillId="0" borderId="0" xfId="129" applyNumberFormat="1" applyFont="1" applyFill="1" applyAlignment="1">
      <alignment vertical="center"/>
    </xf>
    <xf numFmtId="38" fontId="62" fillId="0" borderId="0" xfId="129" applyFont="1" applyFill="1" applyAlignment="1">
      <alignment vertical="center"/>
    </xf>
    <xf numFmtId="38" fontId="63" fillId="0" borderId="0" xfId="129" applyFont="1" applyFill="1" applyAlignment="1">
      <alignment vertical="center"/>
    </xf>
    <xf numFmtId="38" fontId="23" fillId="0" borderId="11" xfId="129" applyFont="1" applyBorder="1" applyAlignment="1">
      <alignment horizontal="center" vertical="center"/>
    </xf>
    <xf numFmtId="38" fontId="23" fillId="0" borderId="13" xfId="129" applyFont="1" applyBorder="1" applyAlignment="1">
      <alignment horizontal="center" vertical="center"/>
    </xf>
    <xf numFmtId="38" fontId="24" fillId="0" borderId="10" xfId="129" applyFont="1" applyFill="1" applyBorder="1" applyAlignment="1">
      <alignment horizontal="left" vertical="center"/>
    </xf>
    <xf numFmtId="38" fontId="24" fillId="0" borderId="28" xfId="129" applyFont="1" applyFill="1" applyBorder="1" applyAlignment="1">
      <alignment horizontal="left" vertical="center"/>
    </xf>
    <xf numFmtId="0" fontId="24" fillId="0" borderId="19" xfId="171" applyFont="1" applyBorder="1" applyAlignment="1">
      <alignment horizontal="left" vertical="center"/>
    </xf>
    <xf numFmtId="38" fontId="24" fillId="0" borderId="26" xfId="129" applyFont="1" applyFill="1" applyBorder="1" applyAlignment="1">
      <alignment horizontal="left" vertical="center"/>
    </xf>
    <xf numFmtId="38" fontId="63" fillId="0" borderId="0" xfId="129" applyFont="1" applyFill="1" applyAlignment="1">
      <alignment horizontal="center" vertical="center"/>
    </xf>
    <xf numFmtId="176" fontId="61" fillId="0" borderId="0" xfId="129" applyNumberFormat="1" applyFont="1" applyFill="1" applyAlignment="1">
      <alignment vertical="center"/>
    </xf>
    <xf numFmtId="38" fontId="23" fillId="0" borderId="13" xfId="129" applyFont="1" applyFill="1" applyBorder="1" applyAlignment="1">
      <alignment horizontal="center" vertical="center"/>
    </xf>
    <xf numFmtId="38" fontId="24" fillId="0" borderId="17" xfId="129" applyFont="1" applyFill="1" applyBorder="1" applyAlignment="1">
      <alignment horizontal="left" vertical="center"/>
    </xf>
    <xf numFmtId="38" fontId="23" fillId="0" borderId="20" xfId="129" applyFont="1" applyFill="1" applyBorder="1" applyAlignment="1">
      <alignment horizontal="left" vertical="center"/>
    </xf>
    <xf numFmtId="38" fontId="24" fillId="0" borderId="23" xfId="129" applyFont="1" applyFill="1" applyBorder="1" applyAlignment="1">
      <alignment horizontal="left" vertical="center"/>
    </xf>
    <xf numFmtId="176" fontId="23" fillId="0" borderId="25" xfId="129" applyNumberFormat="1" applyFont="1" applyFill="1" applyBorder="1" applyAlignment="1">
      <alignment horizontal="center" vertical="center"/>
    </xf>
    <xf numFmtId="177" fontId="23" fillId="0" borderId="40" xfId="129" applyNumberFormat="1" applyFont="1" applyFill="1" applyBorder="1" applyAlignment="1">
      <alignment vertical="center"/>
    </xf>
    <xf numFmtId="177" fontId="23" fillId="0" borderId="11" xfId="129" applyNumberFormat="1" applyFont="1" applyFill="1" applyBorder="1" applyAlignment="1">
      <alignment vertical="center"/>
    </xf>
    <xf numFmtId="177" fontId="23" fillId="0" borderId="34" xfId="129" applyNumberFormat="1" applyFont="1" applyFill="1" applyBorder="1" applyAlignment="1">
      <alignment vertical="center"/>
    </xf>
    <xf numFmtId="177" fontId="23" fillId="0" borderId="22" xfId="129" applyNumberFormat="1" applyFont="1" applyFill="1" applyBorder="1" applyAlignment="1">
      <alignment vertical="center"/>
    </xf>
    <xf numFmtId="177" fontId="23" fillId="0" borderId="17" xfId="129" applyNumberFormat="1" applyFont="1" applyFill="1" applyBorder="1" applyAlignment="1">
      <alignment vertical="center"/>
    </xf>
    <xf numFmtId="177" fontId="23" fillId="0" borderId="17" xfId="129" applyNumberFormat="1" applyFont="1" applyFill="1" applyBorder="1" applyAlignment="1">
      <alignment horizontal="right" vertical="center"/>
    </xf>
    <xf numFmtId="177" fontId="23" fillId="0" borderId="35" xfId="129" applyNumberFormat="1" applyFont="1" applyFill="1" applyBorder="1" applyAlignment="1">
      <alignment vertical="center"/>
    </xf>
    <xf numFmtId="177" fontId="23" fillId="0" borderId="14" xfId="129" applyNumberFormat="1" applyFont="1" applyFill="1" applyBorder="1" applyAlignment="1">
      <alignment vertical="center"/>
    </xf>
    <xf numFmtId="177" fontId="23" fillId="0" borderId="14" xfId="129" applyNumberFormat="1" applyFont="1" applyFill="1" applyBorder="1" applyAlignment="1">
      <alignment horizontal="right" vertical="center"/>
    </xf>
    <xf numFmtId="177" fontId="23" fillId="0" borderId="36" xfId="129" applyNumberFormat="1" applyFont="1" applyFill="1" applyBorder="1" applyAlignment="1">
      <alignment vertical="center"/>
    </xf>
    <xf numFmtId="177" fontId="23" fillId="0" borderId="34" xfId="130" applyNumberFormat="1" applyFont="1" applyFill="1" applyBorder="1" applyAlignment="1">
      <alignment vertical="center"/>
    </xf>
    <xf numFmtId="177" fontId="23" fillId="0" borderId="39" xfId="129" applyNumberFormat="1" applyFont="1" applyFill="1" applyBorder="1" applyAlignment="1">
      <alignment vertical="center"/>
    </xf>
    <xf numFmtId="177" fontId="23" fillId="0" borderId="41" xfId="129" applyNumberFormat="1" applyFont="1" applyFill="1" applyBorder="1" applyAlignment="1">
      <alignment vertical="center"/>
    </xf>
    <xf numFmtId="177" fontId="23" fillId="0" borderId="11" xfId="129" applyNumberFormat="1" applyFont="1" applyFill="1" applyBorder="1" applyAlignment="1">
      <alignment horizontal="right" vertical="center"/>
    </xf>
    <xf numFmtId="177" fontId="23" fillId="0" borderId="37" xfId="129" applyNumberFormat="1" applyFont="1" applyFill="1" applyBorder="1" applyAlignment="1">
      <alignment vertical="center"/>
    </xf>
    <xf numFmtId="177" fontId="23" fillId="0" borderId="34" xfId="129" applyNumberFormat="1" applyFont="1" applyFill="1" applyBorder="1">
      <alignment vertical="center"/>
    </xf>
    <xf numFmtId="177" fontId="23" fillId="0" borderId="13" xfId="129" applyNumberFormat="1" applyFont="1" applyFill="1" applyBorder="1" applyAlignment="1">
      <alignment vertical="center"/>
    </xf>
    <xf numFmtId="177" fontId="23" fillId="0" borderId="32" xfId="129" applyNumberFormat="1" applyFont="1" applyFill="1" applyBorder="1" applyAlignment="1">
      <alignment vertical="center"/>
    </xf>
    <xf numFmtId="177" fontId="23" fillId="0" borderId="32" xfId="129" applyNumberFormat="1" applyFont="1" applyFill="1" applyBorder="1" applyAlignment="1">
      <alignment horizontal="right" vertical="center"/>
    </xf>
    <xf numFmtId="177" fontId="23" fillId="0" borderId="38" xfId="129" applyNumberFormat="1" applyFont="1" applyFill="1" applyBorder="1" applyAlignment="1">
      <alignment vertical="center"/>
    </xf>
    <xf numFmtId="177" fontId="23" fillId="0" borderId="13" xfId="129" applyNumberFormat="1" applyFont="1" applyFill="1" applyBorder="1" applyAlignment="1">
      <alignment horizontal="right" vertical="center"/>
    </xf>
    <xf numFmtId="177" fontId="23" fillId="0" borderId="11" xfId="132" applyNumberFormat="1" applyFont="1" applyFill="1" applyBorder="1" applyAlignment="1">
      <alignment vertical="center"/>
    </xf>
    <xf numFmtId="177" fontId="23" fillId="0" borderId="17" xfId="132" applyNumberFormat="1" applyFont="1" applyFill="1" applyBorder="1" applyAlignment="1">
      <alignment vertical="center"/>
    </xf>
    <xf numFmtId="177" fontId="23" fillId="0" borderId="36" xfId="129" applyNumberFormat="1" applyFont="1" applyFill="1" applyBorder="1" applyAlignment="1">
      <alignment horizontal="right" vertical="center"/>
    </xf>
    <xf numFmtId="177" fontId="65" fillId="0" borderId="13" xfId="129" applyNumberFormat="1" applyFont="1" applyFill="1" applyBorder="1" applyAlignment="1">
      <alignment vertical="center"/>
    </xf>
    <xf numFmtId="177" fontId="23" fillId="0" borderId="23" xfId="129" applyNumberFormat="1" applyFont="1" applyFill="1" applyBorder="1" applyAlignment="1">
      <alignment horizontal="right" vertical="center"/>
    </xf>
    <xf numFmtId="177" fontId="65" fillId="0" borderId="11" xfId="132" applyNumberFormat="1" applyFont="1" applyFill="1" applyBorder="1" applyAlignment="1">
      <alignment vertical="center"/>
    </xf>
    <xf numFmtId="177" fontId="65" fillId="0" borderId="13" xfId="132" applyNumberFormat="1" applyFont="1" applyFill="1" applyBorder="1" applyAlignment="1">
      <alignment vertical="center"/>
    </xf>
    <xf numFmtId="177" fontId="65" fillId="0" borderId="14" xfId="129" applyNumberFormat="1" applyFont="1" applyFill="1" applyBorder="1" applyAlignment="1">
      <alignment horizontal="right" vertical="center"/>
    </xf>
    <xf numFmtId="177" fontId="23" fillId="0" borderId="58" xfId="129" applyNumberFormat="1" applyFont="1" applyFill="1" applyBorder="1" applyAlignment="1">
      <alignment horizontal="right" vertical="center"/>
    </xf>
    <xf numFmtId="177" fontId="23" fillId="0" borderId="12" xfId="129" applyNumberFormat="1" applyFont="1" applyFill="1" applyBorder="1" applyAlignment="1">
      <alignment horizontal="right" vertical="center"/>
    </xf>
    <xf numFmtId="177" fontId="23" fillId="0" borderId="13" xfId="132" applyNumberFormat="1" applyFont="1" applyFill="1" applyBorder="1" applyAlignment="1">
      <alignment vertical="center"/>
    </xf>
    <xf numFmtId="177" fontId="23" fillId="0" borderId="57" xfId="129" applyNumberFormat="1" applyFont="1" applyFill="1" applyBorder="1" applyAlignment="1">
      <alignment horizontal="right" vertical="center"/>
    </xf>
    <xf numFmtId="177" fontId="23" fillId="0" borderId="22" xfId="129" applyNumberFormat="1" applyFont="1" applyFill="1" applyBorder="1" applyAlignment="1">
      <alignment horizontal="right" vertical="center"/>
    </xf>
    <xf numFmtId="177" fontId="23" fillId="0" borderId="34" xfId="129" applyNumberFormat="1" applyFont="1" applyFill="1" applyBorder="1" applyAlignment="1">
      <alignment horizontal="right" vertical="center"/>
    </xf>
    <xf numFmtId="177" fontId="23" fillId="0" borderId="35" xfId="129" applyNumberFormat="1" applyFont="1" applyFill="1" applyBorder="1" applyAlignment="1">
      <alignment horizontal="right" vertical="center"/>
    </xf>
    <xf numFmtId="177" fontId="23" fillId="0" borderId="38" xfId="129" applyNumberFormat="1" applyFont="1" applyFill="1" applyBorder="1" applyAlignment="1">
      <alignment horizontal="right" vertical="center"/>
    </xf>
    <xf numFmtId="38" fontId="23" fillId="0" borderId="31" xfId="129" applyFont="1" applyFill="1" applyBorder="1" applyAlignment="1">
      <alignment vertical="center"/>
    </xf>
    <xf numFmtId="176" fontId="61" fillId="49" borderId="0" xfId="129" applyNumberFormat="1" applyFont="1" applyFill="1" applyAlignment="1">
      <alignment vertical="center"/>
    </xf>
    <xf numFmtId="176" fontId="24" fillId="49" borderId="24" xfId="129" applyNumberFormat="1" applyFont="1" applyFill="1" applyBorder="1" applyAlignment="1">
      <alignment horizontal="center" vertical="center" shrinkToFit="1"/>
    </xf>
    <xf numFmtId="177" fontId="23" fillId="49" borderId="13" xfId="129" applyNumberFormat="1" applyFont="1" applyFill="1" applyBorder="1" applyAlignment="1">
      <alignment horizontal="right" vertical="center"/>
    </xf>
    <xf numFmtId="177" fontId="23" fillId="49" borderId="13" xfId="129" applyNumberFormat="1" applyFont="1" applyFill="1" applyBorder="1" applyAlignment="1">
      <alignment vertical="center"/>
    </xf>
    <xf numFmtId="177" fontId="23" fillId="49" borderId="14" xfId="129" applyNumberFormat="1" applyFont="1" applyFill="1" applyBorder="1" applyAlignment="1">
      <alignment horizontal="right" vertical="center"/>
    </xf>
    <xf numFmtId="177" fontId="23" fillId="49" borderId="22" xfId="129" applyNumberFormat="1" applyFont="1" applyFill="1" applyBorder="1" applyAlignment="1">
      <alignment vertical="center"/>
    </xf>
    <xf numFmtId="177" fontId="23" fillId="49" borderId="17" xfId="129" applyNumberFormat="1" applyFont="1" applyFill="1" applyBorder="1" applyAlignment="1">
      <alignment vertical="center"/>
    </xf>
    <xf numFmtId="177" fontId="23" fillId="49" borderId="17" xfId="129" applyNumberFormat="1" applyFont="1" applyFill="1" applyBorder="1" applyAlignment="1">
      <alignment horizontal="right" vertical="center"/>
    </xf>
    <xf numFmtId="177" fontId="23" fillId="49" borderId="32" xfId="129" applyNumberFormat="1" applyFont="1" applyFill="1" applyBorder="1" applyAlignment="1">
      <alignment horizontal="right" vertical="center"/>
    </xf>
    <xf numFmtId="176" fontId="23" fillId="49" borderId="0" xfId="129" applyNumberFormat="1" applyFont="1" applyFill="1" applyAlignment="1">
      <alignment vertical="center"/>
    </xf>
    <xf numFmtId="38" fontId="23" fillId="0" borderId="27" xfId="129" applyFont="1" applyFill="1" applyBorder="1" applyAlignment="1">
      <alignment horizontal="center" vertical="center" textRotation="255"/>
    </xf>
    <xf numFmtId="176" fontId="65" fillId="0" borderId="24" xfId="129" applyNumberFormat="1" applyFont="1" applyFill="1" applyBorder="1" applyAlignment="1">
      <alignment horizontal="center" vertical="center"/>
    </xf>
    <xf numFmtId="177" fontId="65" fillId="0" borderId="11" xfId="129" applyNumberFormat="1" applyFont="1" applyFill="1" applyBorder="1" applyAlignment="1">
      <alignment vertical="center"/>
    </xf>
    <xf numFmtId="177" fontId="65" fillId="0" borderId="17" xfId="129" applyNumberFormat="1" applyFont="1" applyFill="1" applyBorder="1" applyAlignment="1">
      <alignment vertical="center"/>
    </xf>
    <xf numFmtId="177" fontId="65" fillId="0" borderId="14" xfId="129" applyNumberFormat="1" applyFont="1" applyFill="1" applyBorder="1" applyAlignment="1">
      <alignment vertical="center"/>
    </xf>
    <xf numFmtId="177" fontId="65" fillId="0" borderId="40" xfId="129" applyNumberFormat="1" applyFont="1" applyFill="1" applyBorder="1" applyAlignment="1">
      <alignment vertical="center"/>
    </xf>
    <xf numFmtId="177" fontId="65" fillId="0" borderId="22" xfId="129" applyNumberFormat="1" applyFont="1" applyFill="1" applyBorder="1" applyAlignment="1">
      <alignment vertical="center"/>
    </xf>
    <xf numFmtId="177" fontId="65" fillId="0" borderId="57" xfId="129" applyNumberFormat="1" applyFont="1" applyFill="1" applyBorder="1" applyAlignment="1">
      <alignment vertical="center"/>
    </xf>
    <xf numFmtId="177" fontId="65" fillId="0" borderId="32" xfId="129" applyNumberFormat="1" applyFont="1" applyFill="1" applyBorder="1" applyAlignment="1">
      <alignment vertical="center"/>
    </xf>
    <xf numFmtId="176" fontId="65" fillId="0" borderId="0" xfId="129" applyNumberFormat="1" applyFont="1" applyFill="1" applyAlignment="1">
      <alignment vertical="center"/>
    </xf>
    <xf numFmtId="178" fontId="23" fillId="0" borderId="11" xfId="129" applyNumberFormat="1" applyFont="1" applyFill="1" applyBorder="1" applyAlignment="1">
      <alignment vertical="center"/>
    </xf>
    <xf numFmtId="178" fontId="23" fillId="0" borderId="34" xfId="129" applyNumberFormat="1" applyFont="1" applyFill="1" applyBorder="1" applyAlignment="1">
      <alignment vertical="center"/>
    </xf>
    <xf numFmtId="178" fontId="23" fillId="0" borderId="17" xfId="129" applyNumberFormat="1" applyFont="1" applyFill="1" applyBorder="1" applyAlignment="1">
      <alignment vertical="center"/>
    </xf>
    <xf numFmtId="178" fontId="23" fillId="0" borderId="17" xfId="129" applyNumberFormat="1" applyFont="1" applyFill="1" applyBorder="1" applyAlignment="1">
      <alignment horizontal="right" vertical="center"/>
    </xf>
    <xf numFmtId="178" fontId="65" fillId="0" borderId="17" xfId="129" applyNumberFormat="1" applyFont="1" applyFill="1" applyBorder="1" applyAlignment="1">
      <alignment vertical="center"/>
    </xf>
    <xf numFmtId="178" fontId="23" fillId="0" borderId="35" xfId="129" applyNumberFormat="1" applyFont="1" applyFill="1" applyBorder="1" applyAlignment="1">
      <alignment vertical="center"/>
    </xf>
    <xf numFmtId="178" fontId="23" fillId="0" borderId="14" xfId="129" applyNumberFormat="1" applyFont="1" applyFill="1" applyBorder="1" applyAlignment="1">
      <alignment vertical="center"/>
    </xf>
    <xf numFmtId="178" fontId="65" fillId="0" borderId="14" xfId="129" applyNumberFormat="1" applyFont="1" applyFill="1" applyBorder="1" applyAlignment="1">
      <alignment vertical="center"/>
    </xf>
    <xf numFmtId="178" fontId="23" fillId="0" borderId="36" xfId="129" applyNumberFormat="1" applyFont="1" applyFill="1" applyBorder="1" applyAlignment="1">
      <alignment vertical="center"/>
    </xf>
    <xf numFmtId="177" fontId="23" fillId="0" borderId="11" xfId="129" applyNumberFormat="1" applyFont="1" applyFill="1" applyBorder="1" applyAlignment="1">
      <alignment vertical="center" shrinkToFit="1"/>
    </xf>
    <xf numFmtId="177" fontId="23" fillId="0" borderId="22" xfId="129" applyNumberFormat="1" applyFont="1" applyFill="1" applyBorder="1" applyAlignment="1">
      <alignment vertical="center" shrinkToFit="1"/>
    </xf>
    <xf numFmtId="38" fontId="23" fillId="0" borderId="18" xfId="129" applyFont="1" applyFill="1" applyBorder="1" applyAlignment="1">
      <alignment horizontal="left" vertical="center"/>
    </xf>
    <xf numFmtId="38" fontId="23" fillId="0" borderId="10" xfId="129" applyFont="1" applyFill="1" applyBorder="1" applyAlignment="1">
      <alignment horizontal="left" vertical="center"/>
    </xf>
    <xf numFmtId="38" fontId="23" fillId="0" borderId="40" xfId="129" applyFont="1" applyFill="1" applyBorder="1" applyAlignment="1">
      <alignment horizontal="center" vertical="center" textRotation="255"/>
    </xf>
    <xf numFmtId="38" fontId="23" fillId="0" borderId="17" xfId="129" applyFont="1" applyFill="1" applyBorder="1" applyAlignment="1">
      <alignment horizontal="center" vertical="center" textRotation="255"/>
    </xf>
    <xf numFmtId="38" fontId="23" fillId="0" borderId="23" xfId="129" applyFont="1" applyFill="1" applyBorder="1" applyAlignment="1">
      <alignment horizontal="center" vertical="center" textRotation="255"/>
    </xf>
    <xf numFmtId="38" fontId="23" fillId="0" borderId="28" xfId="129" applyFont="1" applyFill="1" applyBorder="1" applyAlignment="1">
      <alignment horizontal="left" vertical="center"/>
    </xf>
    <xf numFmtId="38" fontId="23" fillId="0" borderId="19" xfId="129" applyFont="1" applyFill="1" applyBorder="1" applyAlignment="1">
      <alignment horizontal="left" vertical="center"/>
    </xf>
    <xf numFmtId="38" fontId="23" fillId="0" borderId="45" xfId="129" applyFont="1" applyFill="1" applyBorder="1" applyAlignment="1">
      <alignment horizontal="center" vertical="center" textRotation="255"/>
    </xf>
    <xf numFmtId="38" fontId="23" fillId="0" borderId="46" xfId="129" applyFont="1" applyFill="1" applyBorder="1" applyAlignment="1">
      <alignment horizontal="center" vertical="center" textRotation="255"/>
    </xf>
    <xf numFmtId="38" fontId="23" fillId="0" borderId="47" xfId="129" applyFont="1" applyFill="1" applyBorder="1" applyAlignment="1">
      <alignment horizontal="center" vertical="center" textRotation="255"/>
    </xf>
    <xf numFmtId="176" fontId="60" fillId="0" borderId="0" xfId="129" applyNumberFormat="1" applyFont="1" applyFill="1" applyAlignment="1">
      <alignment horizontal="right" wrapText="1"/>
    </xf>
    <xf numFmtId="176" fontId="60" fillId="0" borderId="0" xfId="129" applyNumberFormat="1" applyFont="1" applyFill="1" applyAlignment="1">
      <alignment horizontal="right"/>
    </xf>
    <xf numFmtId="176" fontId="60" fillId="0" borderId="30" xfId="129" applyNumberFormat="1" applyFont="1" applyFill="1" applyBorder="1" applyAlignment="1">
      <alignment horizontal="right"/>
    </xf>
    <xf numFmtId="38" fontId="23" fillId="0" borderId="42" xfId="129" applyFont="1" applyFill="1" applyBorder="1" applyAlignment="1">
      <alignment horizontal="center" vertical="center"/>
    </xf>
    <xf numFmtId="38" fontId="23" fillId="0" borderId="43" xfId="129" applyFont="1" applyFill="1" applyBorder="1" applyAlignment="1">
      <alignment horizontal="center" vertical="center"/>
    </xf>
    <xf numFmtId="38" fontId="23" fillId="0" borderId="44" xfId="129" applyFont="1" applyFill="1" applyBorder="1" applyAlignment="1">
      <alignment horizontal="center" vertical="center"/>
    </xf>
    <xf numFmtId="38" fontId="23" fillId="0" borderId="12" xfId="129" applyFont="1" applyFill="1" applyBorder="1" applyAlignment="1">
      <alignment horizontal="center" vertical="center"/>
    </xf>
    <xf numFmtId="38" fontId="23" fillId="0" borderId="0" xfId="129" applyFont="1" applyFill="1" applyBorder="1" applyAlignment="1">
      <alignment horizontal="center" vertical="center"/>
    </xf>
    <xf numFmtId="38" fontId="23" fillId="0" borderId="20" xfId="129" applyFont="1" applyFill="1" applyBorder="1" applyAlignment="1">
      <alignment horizontal="center" vertical="center"/>
    </xf>
    <xf numFmtId="38" fontId="24" fillId="0" borderId="28" xfId="129" applyFont="1" applyFill="1" applyBorder="1" applyAlignment="1">
      <alignment horizontal="left" vertical="center"/>
    </xf>
    <xf numFmtId="38" fontId="24" fillId="0" borderId="10" xfId="129" applyFont="1" applyFill="1" applyBorder="1" applyAlignment="1">
      <alignment horizontal="left" vertical="center"/>
    </xf>
    <xf numFmtId="0" fontId="24" fillId="0" borderId="19" xfId="171" applyFont="1" applyBorder="1" applyAlignment="1">
      <alignment horizontal="left" vertical="center"/>
    </xf>
    <xf numFmtId="38" fontId="24" fillId="0" borderId="26" xfId="129" applyFont="1" applyFill="1" applyBorder="1" applyAlignment="1">
      <alignment horizontal="left" vertical="center"/>
    </xf>
    <xf numFmtId="0" fontId="24" fillId="0" borderId="0" xfId="171" applyFont="1" applyAlignment="1">
      <alignment vertical="center"/>
    </xf>
    <xf numFmtId="38" fontId="24" fillId="0" borderId="45" xfId="129" applyFont="1" applyFill="1" applyBorder="1" applyAlignment="1">
      <alignment horizontal="center" vertical="center" textRotation="255"/>
    </xf>
    <xf numFmtId="38" fontId="24" fillId="0" borderId="46" xfId="129" applyFont="1" applyFill="1" applyBorder="1" applyAlignment="1">
      <alignment horizontal="center" vertical="center" textRotation="255"/>
    </xf>
    <xf numFmtId="38" fontId="24" fillId="0" borderId="47" xfId="129" applyFont="1" applyFill="1" applyBorder="1" applyAlignment="1">
      <alignment horizontal="center" vertical="center" textRotation="255"/>
    </xf>
    <xf numFmtId="38" fontId="24" fillId="0" borderId="19" xfId="129" applyFont="1" applyFill="1" applyBorder="1" applyAlignment="1">
      <alignment horizontal="center" vertical="center" textRotation="255"/>
    </xf>
    <xf numFmtId="38" fontId="24" fillId="0" borderId="20" xfId="129" applyFont="1" applyFill="1" applyBorder="1" applyAlignment="1">
      <alignment horizontal="center" vertical="center" textRotation="255"/>
    </xf>
    <xf numFmtId="38" fontId="24" fillId="0" borderId="21" xfId="129" applyFont="1" applyFill="1" applyBorder="1" applyAlignment="1">
      <alignment horizontal="center" vertical="center" textRotation="255"/>
    </xf>
    <xf numFmtId="38" fontId="24" fillId="0" borderId="40" xfId="129" applyFont="1" applyFill="1" applyBorder="1" applyAlignment="1">
      <alignment horizontal="center" vertical="center" textRotation="255"/>
    </xf>
    <xf numFmtId="38" fontId="24" fillId="0" borderId="17" xfId="129" applyFont="1" applyFill="1" applyBorder="1" applyAlignment="1">
      <alignment horizontal="center" vertical="center" textRotation="255"/>
    </xf>
    <xf numFmtId="38" fontId="24" fillId="0" borderId="23" xfId="129" applyFont="1" applyFill="1" applyBorder="1" applyAlignment="1">
      <alignment horizontal="center" vertical="center" textRotation="255"/>
    </xf>
    <xf numFmtId="176" fontId="61" fillId="0" borderId="0" xfId="129" applyNumberFormat="1" applyFont="1" applyFill="1" applyAlignment="1">
      <alignment horizontal="right" vertical="center" wrapText="1"/>
    </xf>
    <xf numFmtId="0" fontId="61" fillId="0" borderId="0" xfId="0" applyFont="1">
      <alignment vertical="center"/>
    </xf>
    <xf numFmtId="38" fontId="24" fillId="0" borderId="42" xfId="129" applyFont="1" applyFill="1" applyBorder="1" applyAlignment="1">
      <alignment horizontal="center" vertical="center" shrinkToFit="1"/>
    </xf>
    <xf numFmtId="38" fontId="24" fillId="0" borderId="43" xfId="129" applyFont="1" applyFill="1" applyBorder="1" applyAlignment="1">
      <alignment horizontal="center" vertical="center" shrinkToFit="1"/>
    </xf>
    <xf numFmtId="38" fontId="24" fillId="0" borderId="44" xfId="129" applyFont="1" applyFill="1" applyBorder="1" applyAlignment="1">
      <alignment horizontal="center" vertical="center" shrinkToFit="1"/>
    </xf>
    <xf numFmtId="0" fontId="24" fillId="0" borderId="10" xfId="171" applyFont="1" applyBorder="1" applyAlignment="1">
      <alignment horizontal="left" vertical="center"/>
    </xf>
    <xf numFmtId="38" fontId="24" fillId="0" borderId="18" xfId="129" applyFont="1" applyFill="1" applyBorder="1" applyAlignment="1">
      <alignment horizontal="left" vertical="center"/>
    </xf>
  </cellXfs>
  <cellStyles count="178">
    <cellStyle name="20% - アクセント 1" xfId="1" builtinId="30" customBuiltin="1"/>
    <cellStyle name="20% - アクセント 1 2" xfId="2" xr:uid="{00000000-0005-0000-0000-000001000000}"/>
    <cellStyle name="20% - アクセント 1 3" xfId="3" xr:uid="{00000000-0005-0000-0000-000002000000}"/>
    <cellStyle name="20% - アクセント 1 4" xfId="4" xr:uid="{00000000-0005-0000-0000-000003000000}"/>
    <cellStyle name="20% - アクセント 2" xfId="5" builtinId="34" customBuiltin="1"/>
    <cellStyle name="20% - アクセント 2 2" xfId="6" xr:uid="{00000000-0005-0000-0000-000005000000}"/>
    <cellStyle name="20% - アクセント 2 3" xfId="7" xr:uid="{00000000-0005-0000-0000-000006000000}"/>
    <cellStyle name="20% - アクセント 2 4" xfId="8" xr:uid="{00000000-0005-0000-0000-000007000000}"/>
    <cellStyle name="20% - アクセント 3" xfId="9" builtinId="38" customBuiltin="1"/>
    <cellStyle name="20% - アクセント 3 2" xfId="10" xr:uid="{00000000-0005-0000-0000-000009000000}"/>
    <cellStyle name="20% - アクセント 3 3" xfId="11" xr:uid="{00000000-0005-0000-0000-00000A000000}"/>
    <cellStyle name="20% - アクセント 3 4" xfId="12" xr:uid="{00000000-0005-0000-0000-00000B000000}"/>
    <cellStyle name="20% - アクセント 4" xfId="13" builtinId="42" customBuiltin="1"/>
    <cellStyle name="20% - アクセント 4 2" xfId="14" xr:uid="{00000000-0005-0000-0000-00000D000000}"/>
    <cellStyle name="20% - アクセント 4 3" xfId="15" xr:uid="{00000000-0005-0000-0000-00000E000000}"/>
    <cellStyle name="20% - アクセント 4 4" xfId="16" xr:uid="{00000000-0005-0000-0000-00000F000000}"/>
    <cellStyle name="20% - アクセント 5" xfId="17" builtinId="46" customBuiltin="1"/>
    <cellStyle name="20% - アクセント 5 2" xfId="18" xr:uid="{00000000-0005-0000-0000-000011000000}"/>
    <cellStyle name="20% - アクセント 5 3" xfId="19" xr:uid="{00000000-0005-0000-0000-000012000000}"/>
    <cellStyle name="20% - アクセント 5 4" xfId="20" xr:uid="{00000000-0005-0000-0000-000013000000}"/>
    <cellStyle name="20% - アクセント 6" xfId="21" builtinId="50" customBuiltin="1"/>
    <cellStyle name="20% - アクセント 6 2" xfId="22" xr:uid="{00000000-0005-0000-0000-000015000000}"/>
    <cellStyle name="20% - アクセント 6 3" xfId="23" xr:uid="{00000000-0005-0000-0000-000016000000}"/>
    <cellStyle name="20% - アクセント 6 4" xfId="24" xr:uid="{00000000-0005-0000-0000-000017000000}"/>
    <cellStyle name="40% - アクセント 1" xfId="25" builtinId="31" customBuiltin="1"/>
    <cellStyle name="40% - アクセント 1 2" xfId="26" xr:uid="{00000000-0005-0000-0000-000019000000}"/>
    <cellStyle name="40% - アクセント 1 3" xfId="27" xr:uid="{00000000-0005-0000-0000-00001A000000}"/>
    <cellStyle name="40% - アクセント 1 4" xfId="28" xr:uid="{00000000-0005-0000-0000-00001B000000}"/>
    <cellStyle name="40% - アクセント 2" xfId="29" builtinId="35" customBuiltin="1"/>
    <cellStyle name="40% - アクセント 2 2" xfId="30" xr:uid="{00000000-0005-0000-0000-00001D000000}"/>
    <cellStyle name="40% - アクセント 2 3" xfId="31" xr:uid="{00000000-0005-0000-0000-00001E000000}"/>
    <cellStyle name="40% - アクセント 2 4" xfId="32" xr:uid="{00000000-0005-0000-0000-00001F000000}"/>
    <cellStyle name="40% - アクセント 3" xfId="33" builtinId="39" customBuiltin="1"/>
    <cellStyle name="40% - アクセント 3 2" xfId="34" xr:uid="{00000000-0005-0000-0000-000021000000}"/>
    <cellStyle name="40% - アクセント 3 3" xfId="35" xr:uid="{00000000-0005-0000-0000-000022000000}"/>
    <cellStyle name="40% - アクセント 3 4" xfId="36" xr:uid="{00000000-0005-0000-0000-000023000000}"/>
    <cellStyle name="40% - アクセント 4" xfId="37" builtinId="43" customBuiltin="1"/>
    <cellStyle name="40% - アクセント 4 2" xfId="38" xr:uid="{00000000-0005-0000-0000-000025000000}"/>
    <cellStyle name="40% - アクセント 4 3" xfId="39" xr:uid="{00000000-0005-0000-0000-000026000000}"/>
    <cellStyle name="40% - アクセント 4 4" xfId="40" xr:uid="{00000000-0005-0000-0000-000027000000}"/>
    <cellStyle name="40% - アクセント 5" xfId="41" builtinId="47" customBuiltin="1"/>
    <cellStyle name="40% - アクセント 5 2" xfId="42" xr:uid="{00000000-0005-0000-0000-000029000000}"/>
    <cellStyle name="40% - アクセント 5 3" xfId="43" xr:uid="{00000000-0005-0000-0000-00002A000000}"/>
    <cellStyle name="40% - アクセント 5 4" xfId="44" xr:uid="{00000000-0005-0000-0000-00002B000000}"/>
    <cellStyle name="40% - アクセント 6" xfId="45" builtinId="51" customBuiltin="1"/>
    <cellStyle name="40% - アクセント 6 2" xfId="46" xr:uid="{00000000-0005-0000-0000-00002D000000}"/>
    <cellStyle name="40% - アクセント 6 3" xfId="47" xr:uid="{00000000-0005-0000-0000-00002E000000}"/>
    <cellStyle name="40% - アクセント 6 4" xfId="48" xr:uid="{00000000-0005-0000-0000-00002F000000}"/>
    <cellStyle name="60% - アクセント 1" xfId="49" builtinId="32" customBuiltin="1"/>
    <cellStyle name="60% - アクセント 1 2" xfId="50" xr:uid="{00000000-0005-0000-0000-000031000000}"/>
    <cellStyle name="60% - アクセント 1 3" xfId="51" xr:uid="{00000000-0005-0000-0000-000032000000}"/>
    <cellStyle name="60% - アクセント 1 4" xfId="52" xr:uid="{00000000-0005-0000-0000-000033000000}"/>
    <cellStyle name="60% - アクセント 2" xfId="53" builtinId="36" customBuiltin="1"/>
    <cellStyle name="60% - アクセント 2 2" xfId="54" xr:uid="{00000000-0005-0000-0000-000035000000}"/>
    <cellStyle name="60% - アクセント 2 3" xfId="55" xr:uid="{00000000-0005-0000-0000-000036000000}"/>
    <cellStyle name="60% - アクセント 2 4" xfId="56" xr:uid="{00000000-0005-0000-0000-000037000000}"/>
    <cellStyle name="60% - アクセント 3" xfId="57" builtinId="40" customBuiltin="1"/>
    <cellStyle name="60% - アクセント 3 2" xfId="58" xr:uid="{00000000-0005-0000-0000-000039000000}"/>
    <cellStyle name="60% - アクセント 3 3" xfId="59" xr:uid="{00000000-0005-0000-0000-00003A000000}"/>
    <cellStyle name="60% - アクセント 3 4" xfId="60" xr:uid="{00000000-0005-0000-0000-00003B000000}"/>
    <cellStyle name="60% - アクセント 4" xfId="61" builtinId="44" customBuiltin="1"/>
    <cellStyle name="60% - アクセント 4 2" xfId="62" xr:uid="{00000000-0005-0000-0000-00003D000000}"/>
    <cellStyle name="60% - アクセント 4 3" xfId="63" xr:uid="{00000000-0005-0000-0000-00003E000000}"/>
    <cellStyle name="60% - アクセント 4 4" xfId="64" xr:uid="{00000000-0005-0000-0000-00003F000000}"/>
    <cellStyle name="60% - アクセント 5" xfId="65" builtinId="48" customBuiltin="1"/>
    <cellStyle name="60% - アクセント 5 2" xfId="66" xr:uid="{00000000-0005-0000-0000-000041000000}"/>
    <cellStyle name="60% - アクセント 5 3" xfId="67" xr:uid="{00000000-0005-0000-0000-000042000000}"/>
    <cellStyle name="60% - アクセント 5 4" xfId="68" xr:uid="{00000000-0005-0000-0000-000043000000}"/>
    <cellStyle name="60% - アクセント 6" xfId="69" builtinId="52" customBuiltin="1"/>
    <cellStyle name="60% - アクセント 6 2" xfId="70" xr:uid="{00000000-0005-0000-0000-000045000000}"/>
    <cellStyle name="60% - アクセント 6 3" xfId="71" xr:uid="{00000000-0005-0000-0000-000046000000}"/>
    <cellStyle name="60% - アクセント 6 4" xfId="72" xr:uid="{00000000-0005-0000-0000-000047000000}"/>
    <cellStyle name="アクセント 1" xfId="73" builtinId="29" customBuiltin="1"/>
    <cellStyle name="アクセント 1 2" xfId="74" xr:uid="{00000000-0005-0000-0000-000049000000}"/>
    <cellStyle name="アクセント 1 3" xfId="75" xr:uid="{00000000-0005-0000-0000-00004A000000}"/>
    <cellStyle name="アクセント 1 4" xfId="76" xr:uid="{00000000-0005-0000-0000-00004B000000}"/>
    <cellStyle name="アクセント 2" xfId="77" builtinId="33" customBuiltin="1"/>
    <cellStyle name="アクセント 2 2" xfId="78" xr:uid="{00000000-0005-0000-0000-00004D000000}"/>
    <cellStyle name="アクセント 2 3" xfId="79" xr:uid="{00000000-0005-0000-0000-00004E000000}"/>
    <cellStyle name="アクセント 2 4" xfId="80" xr:uid="{00000000-0005-0000-0000-00004F000000}"/>
    <cellStyle name="アクセント 3" xfId="81" builtinId="37" customBuiltin="1"/>
    <cellStyle name="アクセント 3 2" xfId="82" xr:uid="{00000000-0005-0000-0000-000051000000}"/>
    <cellStyle name="アクセント 3 3" xfId="83" xr:uid="{00000000-0005-0000-0000-000052000000}"/>
    <cellStyle name="アクセント 3 4" xfId="84" xr:uid="{00000000-0005-0000-0000-000053000000}"/>
    <cellStyle name="アクセント 4" xfId="85" builtinId="41" customBuiltin="1"/>
    <cellStyle name="アクセント 4 2" xfId="86" xr:uid="{00000000-0005-0000-0000-000055000000}"/>
    <cellStyle name="アクセント 4 3" xfId="87" xr:uid="{00000000-0005-0000-0000-000056000000}"/>
    <cellStyle name="アクセント 4 4" xfId="88" xr:uid="{00000000-0005-0000-0000-000057000000}"/>
    <cellStyle name="アクセント 5" xfId="89" builtinId="45" customBuiltin="1"/>
    <cellStyle name="アクセント 5 2" xfId="90" xr:uid="{00000000-0005-0000-0000-000059000000}"/>
    <cellStyle name="アクセント 5 3" xfId="91" xr:uid="{00000000-0005-0000-0000-00005A000000}"/>
    <cellStyle name="アクセント 5 4" xfId="92" xr:uid="{00000000-0005-0000-0000-00005B000000}"/>
    <cellStyle name="アクセント 6" xfId="93" builtinId="49" customBuiltin="1"/>
    <cellStyle name="アクセント 6 2" xfId="94" xr:uid="{00000000-0005-0000-0000-00005D000000}"/>
    <cellStyle name="アクセント 6 3" xfId="95" xr:uid="{00000000-0005-0000-0000-00005E000000}"/>
    <cellStyle name="アクセント 6 4" xfId="96" xr:uid="{00000000-0005-0000-0000-00005F000000}"/>
    <cellStyle name="タイトル" xfId="97" builtinId="15" customBuiltin="1"/>
    <cellStyle name="タイトル 2" xfId="98" xr:uid="{00000000-0005-0000-0000-000061000000}"/>
    <cellStyle name="タイトル 3" xfId="99" xr:uid="{00000000-0005-0000-0000-000062000000}"/>
    <cellStyle name="タイトル 4" xfId="100" xr:uid="{00000000-0005-0000-0000-000063000000}"/>
    <cellStyle name="チェック セル" xfId="101" builtinId="23" customBuiltin="1"/>
    <cellStyle name="チェック セル 2" xfId="102" xr:uid="{00000000-0005-0000-0000-000065000000}"/>
    <cellStyle name="チェック セル 3" xfId="103" xr:uid="{00000000-0005-0000-0000-000066000000}"/>
    <cellStyle name="チェック セル 4" xfId="104" xr:uid="{00000000-0005-0000-0000-000067000000}"/>
    <cellStyle name="どちらでもない" xfId="105" builtinId="28" customBuiltin="1"/>
    <cellStyle name="どちらでもない 2" xfId="106" xr:uid="{00000000-0005-0000-0000-000069000000}"/>
    <cellStyle name="どちらでもない 3" xfId="107" xr:uid="{00000000-0005-0000-0000-00006A000000}"/>
    <cellStyle name="どちらでもない 4" xfId="108" xr:uid="{00000000-0005-0000-0000-00006B000000}"/>
    <cellStyle name="メモ" xfId="109" builtinId="10" customBuiltin="1"/>
    <cellStyle name="メモ 2" xfId="110" xr:uid="{00000000-0005-0000-0000-00006D000000}"/>
    <cellStyle name="メモ 3" xfId="111" xr:uid="{00000000-0005-0000-0000-00006E000000}"/>
    <cellStyle name="メモ 4" xfId="112" xr:uid="{00000000-0005-0000-0000-00006F000000}"/>
    <cellStyle name="リンク セル" xfId="113" builtinId="24" customBuiltin="1"/>
    <cellStyle name="リンク セル 2" xfId="114" xr:uid="{00000000-0005-0000-0000-000071000000}"/>
    <cellStyle name="リンク セル 3" xfId="115" xr:uid="{00000000-0005-0000-0000-000072000000}"/>
    <cellStyle name="リンク セル 4" xfId="116" xr:uid="{00000000-0005-0000-0000-000073000000}"/>
    <cellStyle name="悪い" xfId="117" builtinId="27" customBuiltin="1"/>
    <cellStyle name="悪い 2" xfId="118" xr:uid="{00000000-0005-0000-0000-000075000000}"/>
    <cellStyle name="悪い 3" xfId="119" xr:uid="{00000000-0005-0000-0000-000076000000}"/>
    <cellStyle name="悪い 4" xfId="120" xr:uid="{00000000-0005-0000-0000-000077000000}"/>
    <cellStyle name="計算" xfId="121" builtinId="22" customBuiltin="1"/>
    <cellStyle name="計算 2" xfId="122" xr:uid="{00000000-0005-0000-0000-000079000000}"/>
    <cellStyle name="計算 3" xfId="123" xr:uid="{00000000-0005-0000-0000-00007A000000}"/>
    <cellStyle name="計算 4" xfId="124" xr:uid="{00000000-0005-0000-0000-00007B000000}"/>
    <cellStyle name="警告文" xfId="125" builtinId="11" customBuiltin="1"/>
    <cellStyle name="警告文 2" xfId="126" xr:uid="{00000000-0005-0000-0000-00007D000000}"/>
    <cellStyle name="警告文 3" xfId="127" xr:uid="{00000000-0005-0000-0000-00007E000000}"/>
    <cellStyle name="警告文 4" xfId="128" xr:uid="{00000000-0005-0000-0000-00007F000000}"/>
    <cellStyle name="桁区切り" xfId="129" builtinId="6"/>
    <cellStyle name="桁区切り 2" xfId="130" xr:uid="{00000000-0005-0000-0000-000081000000}"/>
    <cellStyle name="桁区切り 2 2" xfId="131" xr:uid="{00000000-0005-0000-0000-000082000000}"/>
    <cellStyle name="桁区切り 3" xfId="132" xr:uid="{00000000-0005-0000-0000-000083000000}"/>
    <cellStyle name="桁区切り 4" xfId="177" xr:uid="{30D2B16F-D712-4F9F-9E5B-CC36BB8ADF1B}"/>
    <cellStyle name="見出し 1" xfId="133" builtinId="16" customBuiltin="1"/>
    <cellStyle name="見出し 1 2" xfId="134" xr:uid="{00000000-0005-0000-0000-000085000000}"/>
    <cellStyle name="見出し 1 3" xfId="135" xr:uid="{00000000-0005-0000-0000-000086000000}"/>
    <cellStyle name="見出し 1 4" xfId="136" xr:uid="{00000000-0005-0000-0000-000087000000}"/>
    <cellStyle name="見出し 2" xfId="137" builtinId="17" customBuiltin="1"/>
    <cellStyle name="見出し 2 2" xfId="138" xr:uid="{00000000-0005-0000-0000-000089000000}"/>
    <cellStyle name="見出し 2 3" xfId="139" xr:uid="{00000000-0005-0000-0000-00008A000000}"/>
    <cellStyle name="見出し 2 4" xfId="140" xr:uid="{00000000-0005-0000-0000-00008B000000}"/>
    <cellStyle name="見出し 3" xfId="141" builtinId="18" customBuiltin="1"/>
    <cellStyle name="見出し 3 2" xfId="142" xr:uid="{00000000-0005-0000-0000-00008D000000}"/>
    <cellStyle name="見出し 3 3" xfId="143" xr:uid="{00000000-0005-0000-0000-00008E000000}"/>
    <cellStyle name="見出し 3 4" xfId="144" xr:uid="{00000000-0005-0000-0000-00008F000000}"/>
    <cellStyle name="見出し 4" xfId="145" builtinId="19" customBuiltin="1"/>
    <cellStyle name="見出し 4 2" xfId="146" xr:uid="{00000000-0005-0000-0000-000091000000}"/>
    <cellStyle name="見出し 4 3" xfId="147" xr:uid="{00000000-0005-0000-0000-000092000000}"/>
    <cellStyle name="見出し 4 4" xfId="148" xr:uid="{00000000-0005-0000-0000-000093000000}"/>
    <cellStyle name="集計" xfId="149" builtinId="25" customBuiltin="1"/>
    <cellStyle name="集計 2" xfId="150" xr:uid="{00000000-0005-0000-0000-000095000000}"/>
    <cellStyle name="集計 3" xfId="151" xr:uid="{00000000-0005-0000-0000-000096000000}"/>
    <cellStyle name="集計 4" xfId="152" xr:uid="{00000000-0005-0000-0000-000097000000}"/>
    <cellStyle name="出力" xfId="153" builtinId="21" customBuiltin="1"/>
    <cellStyle name="出力 2" xfId="154" xr:uid="{00000000-0005-0000-0000-000099000000}"/>
    <cellStyle name="出力 3" xfId="155" xr:uid="{00000000-0005-0000-0000-00009A000000}"/>
    <cellStyle name="出力 4" xfId="156" xr:uid="{00000000-0005-0000-0000-00009B000000}"/>
    <cellStyle name="説明文" xfId="157" builtinId="53" customBuiltin="1"/>
    <cellStyle name="説明文 2" xfId="158" xr:uid="{00000000-0005-0000-0000-00009D000000}"/>
    <cellStyle name="説明文 3" xfId="159" xr:uid="{00000000-0005-0000-0000-00009E000000}"/>
    <cellStyle name="説明文 4" xfId="160" xr:uid="{00000000-0005-0000-0000-00009F000000}"/>
    <cellStyle name="入力" xfId="161" builtinId="20" customBuiltin="1"/>
    <cellStyle name="入力 2" xfId="162" xr:uid="{00000000-0005-0000-0000-0000A1000000}"/>
    <cellStyle name="入力 3" xfId="163" xr:uid="{00000000-0005-0000-0000-0000A2000000}"/>
    <cellStyle name="入力 4" xfId="164" xr:uid="{00000000-0005-0000-0000-0000A3000000}"/>
    <cellStyle name="標準" xfId="0" builtinId="0"/>
    <cellStyle name="標準 2" xfId="165" xr:uid="{00000000-0005-0000-0000-0000A5000000}"/>
    <cellStyle name="標準 2 2" xfId="166" xr:uid="{00000000-0005-0000-0000-0000A6000000}"/>
    <cellStyle name="標準 3" xfId="167" xr:uid="{00000000-0005-0000-0000-0000A7000000}"/>
    <cellStyle name="標準 3 2" xfId="168" xr:uid="{00000000-0005-0000-0000-0000A8000000}"/>
    <cellStyle name="標準 4" xfId="169" xr:uid="{00000000-0005-0000-0000-0000A9000000}"/>
    <cellStyle name="標準 5" xfId="170" xr:uid="{00000000-0005-0000-0000-0000AA000000}"/>
    <cellStyle name="標準_H20決算概況（決算一覧：法非適）" xfId="171" xr:uid="{00000000-0005-0000-0000-0000AB000000}"/>
    <cellStyle name="未定義" xfId="172" xr:uid="{00000000-0005-0000-0000-0000AC000000}"/>
    <cellStyle name="良い" xfId="173" builtinId="26" customBuiltin="1"/>
    <cellStyle name="良い 2" xfId="174" xr:uid="{00000000-0005-0000-0000-0000AE000000}"/>
    <cellStyle name="良い 3" xfId="175" xr:uid="{00000000-0005-0000-0000-0000AF000000}"/>
    <cellStyle name="良い 4" xfId="176" xr:uid="{00000000-0005-0000-0000-0000B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7"/>
  <sheetViews>
    <sheetView tabSelected="1" view="pageBreakPreview" zoomScaleNormal="100" zoomScaleSheetLayoutView="100" workbookViewId="0"/>
  </sheetViews>
  <sheetFormatPr defaultColWidth="9" defaultRowHeight="14"/>
  <cols>
    <col min="1" max="2" width="3.58203125" style="1" customWidth="1"/>
    <col min="3" max="3" width="3.75" style="1" customWidth="1"/>
    <col min="4" max="4" width="3.58203125" style="1" customWidth="1"/>
    <col min="5" max="5" width="7.58203125" style="1" customWidth="1"/>
    <col min="6" max="6" width="5.5" style="1" bestFit="1" customWidth="1"/>
    <col min="7" max="7" width="16.58203125" style="2" customWidth="1"/>
    <col min="8" max="10" width="16.58203125" style="29" customWidth="1"/>
    <col min="11" max="11" width="16.58203125" style="129" customWidth="1"/>
    <col min="12" max="12" width="16.58203125" style="29" customWidth="1"/>
    <col min="13" max="16384" width="9" style="1"/>
  </cols>
  <sheetData>
    <row r="1" spans="1:15" ht="22.5" customHeight="1">
      <c r="A1" s="57" t="s">
        <v>64</v>
      </c>
      <c r="B1" s="58"/>
      <c r="C1" s="58"/>
      <c r="D1" s="58"/>
      <c r="E1" s="58"/>
      <c r="F1" s="58"/>
      <c r="G1" s="56"/>
      <c r="H1" s="56"/>
      <c r="I1" s="56"/>
      <c r="J1" s="56"/>
      <c r="K1" s="151" t="s">
        <v>60</v>
      </c>
      <c r="L1" s="152"/>
    </row>
    <row r="2" spans="1:15" ht="30" customHeight="1" thickBot="1">
      <c r="A2" s="58" t="s">
        <v>65</v>
      </c>
      <c r="B2" s="58"/>
      <c r="C2" s="58"/>
      <c r="D2" s="58"/>
      <c r="E2" s="58"/>
      <c r="F2" s="58"/>
      <c r="G2" s="56"/>
      <c r="H2" s="56"/>
      <c r="I2" s="56"/>
      <c r="J2" s="56"/>
      <c r="K2" s="153"/>
      <c r="L2" s="153"/>
    </row>
    <row r="3" spans="1:15" s="3" customFormat="1" ht="20.149999999999999" customHeight="1">
      <c r="A3" s="154" t="s">
        <v>3</v>
      </c>
      <c r="B3" s="155"/>
      <c r="C3" s="155"/>
      <c r="D3" s="155"/>
      <c r="E3" s="156"/>
      <c r="F3" s="27" t="s">
        <v>4</v>
      </c>
      <c r="G3" s="28" t="s">
        <v>5</v>
      </c>
      <c r="H3" s="28" t="s">
        <v>6</v>
      </c>
      <c r="I3" s="28" t="s">
        <v>69</v>
      </c>
      <c r="J3" s="28" t="s">
        <v>0</v>
      </c>
      <c r="K3" s="121" t="s">
        <v>1</v>
      </c>
      <c r="L3" s="71" t="s">
        <v>2</v>
      </c>
    </row>
    <row r="4" spans="1:15" ht="20.149999999999999" customHeight="1">
      <c r="A4" s="148" t="s">
        <v>8</v>
      </c>
      <c r="B4" s="141" t="s">
        <v>9</v>
      </c>
      <c r="C4" s="142"/>
      <c r="D4" s="142"/>
      <c r="E4" s="142"/>
      <c r="F4" s="59" t="s">
        <v>74</v>
      </c>
      <c r="G4" s="72">
        <f>SUM(H4:L4)</f>
        <v>390212445</v>
      </c>
      <c r="H4" s="73">
        <v>150022549</v>
      </c>
      <c r="I4" s="73">
        <v>150480</v>
      </c>
      <c r="J4" s="73">
        <v>93510972</v>
      </c>
      <c r="K4" s="122">
        <v>146290032</v>
      </c>
      <c r="L4" s="74">
        <v>238412</v>
      </c>
      <c r="O4" s="30"/>
    </row>
    <row r="5" spans="1:15" ht="20.149999999999999" customHeight="1">
      <c r="A5" s="149"/>
      <c r="B5" s="40"/>
      <c r="C5" s="41"/>
      <c r="D5" s="41"/>
      <c r="E5" s="41"/>
      <c r="F5" s="60" t="s">
        <v>72</v>
      </c>
      <c r="G5" s="75">
        <v>384105903</v>
      </c>
      <c r="H5" s="76">
        <v>149275945</v>
      </c>
      <c r="I5" s="77">
        <v>159730</v>
      </c>
      <c r="J5" s="76">
        <v>92031897</v>
      </c>
      <c r="K5" s="123">
        <v>142425636</v>
      </c>
      <c r="L5" s="78">
        <v>212695</v>
      </c>
    </row>
    <row r="6" spans="1:15" ht="20.149999999999999" customHeight="1">
      <c r="A6" s="149"/>
      <c r="B6" s="40"/>
      <c r="C6" s="41"/>
      <c r="D6" s="41"/>
      <c r="E6" s="41"/>
      <c r="F6" s="6" t="s">
        <v>10</v>
      </c>
      <c r="G6" s="79">
        <f>G4-G5</f>
        <v>6106542</v>
      </c>
      <c r="H6" s="79">
        <f t="shared" ref="H6:L6" si="0">H4-H5</f>
        <v>746604</v>
      </c>
      <c r="I6" s="80">
        <f>I4-I5</f>
        <v>-9250</v>
      </c>
      <c r="J6" s="79">
        <f t="shared" si="0"/>
        <v>1479075</v>
      </c>
      <c r="K6" s="124">
        <f t="shared" si="0"/>
        <v>3864396</v>
      </c>
      <c r="L6" s="81">
        <f t="shared" si="0"/>
        <v>25717</v>
      </c>
    </row>
    <row r="7" spans="1:15" ht="20.149999999999999" customHeight="1">
      <c r="A7" s="149"/>
      <c r="B7" s="40"/>
      <c r="C7" s="141" t="s">
        <v>11</v>
      </c>
      <c r="D7" s="142"/>
      <c r="E7" s="142"/>
      <c r="F7" s="59" t="s">
        <v>73</v>
      </c>
      <c r="G7" s="73">
        <f>SUM(H7:L7)</f>
        <v>274819153</v>
      </c>
      <c r="H7" s="72">
        <v>125712578</v>
      </c>
      <c r="I7" s="73">
        <v>42062</v>
      </c>
      <c r="J7" s="72">
        <v>76124791</v>
      </c>
      <c r="K7" s="125">
        <v>72761444</v>
      </c>
      <c r="L7" s="82">
        <v>178278</v>
      </c>
    </row>
    <row r="8" spans="1:15" ht="20.149999999999999" customHeight="1">
      <c r="A8" s="149"/>
      <c r="B8" s="40"/>
      <c r="C8" s="157" t="s">
        <v>12</v>
      </c>
      <c r="D8" s="158"/>
      <c r="E8" s="159"/>
      <c r="F8" s="60" t="s">
        <v>72</v>
      </c>
      <c r="G8" s="75">
        <v>268903484</v>
      </c>
      <c r="H8" s="75">
        <v>123305834</v>
      </c>
      <c r="I8" s="77">
        <v>39263</v>
      </c>
      <c r="J8" s="75">
        <v>73917066</v>
      </c>
      <c r="K8" s="126">
        <v>71445538</v>
      </c>
      <c r="L8" s="83">
        <v>195783</v>
      </c>
    </row>
    <row r="9" spans="1:15" ht="20.149999999999999" customHeight="1">
      <c r="A9" s="149"/>
      <c r="B9" s="40"/>
      <c r="C9" s="42"/>
      <c r="D9" s="43"/>
      <c r="E9" s="43"/>
      <c r="F9" s="6" t="s">
        <v>10</v>
      </c>
      <c r="G9" s="79">
        <f>G7-G8</f>
        <v>5915669</v>
      </c>
      <c r="H9" s="79">
        <f t="shared" ref="H9:L9" si="1">H7-H8</f>
        <v>2406744</v>
      </c>
      <c r="I9" s="79">
        <f t="shared" si="1"/>
        <v>2799</v>
      </c>
      <c r="J9" s="79">
        <f t="shared" si="1"/>
        <v>2207725</v>
      </c>
      <c r="K9" s="124">
        <f t="shared" si="1"/>
        <v>1315906</v>
      </c>
      <c r="L9" s="81">
        <f t="shared" si="1"/>
        <v>-17505</v>
      </c>
    </row>
    <row r="10" spans="1:15" ht="20.149999999999999" customHeight="1">
      <c r="A10" s="149"/>
      <c r="B10" s="40"/>
      <c r="C10" s="141" t="s">
        <v>13</v>
      </c>
      <c r="D10" s="142"/>
      <c r="E10" s="142"/>
      <c r="F10" s="59" t="s">
        <v>73</v>
      </c>
      <c r="G10" s="73">
        <f>SUM(H10:L10)</f>
        <v>47280129</v>
      </c>
      <c r="H10" s="72">
        <v>1324846</v>
      </c>
      <c r="I10" s="73">
        <v>58361</v>
      </c>
      <c r="J10" s="72">
        <v>10737677</v>
      </c>
      <c r="K10" s="125">
        <v>35118704</v>
      </c>
      <c r="L10" s="84">
        <v>40541</v>
      </c>
    </row>
    <row r="11" spans="1:15" ht="20.149999999999999" customHeight="1">
      <c r="A11" s="149"/>
      <c r="B11" s="40"/>
      <c r="C11" s="40"/>
      <c r="D11" s="41"/>
      <c r="E11" s="41"/>
      <c r="F11" s="60" t="s">
        <v>72</v>
      </c>
      <c r="G11" s="75">
        <v>45568581</v>
      </c>
      <c r="H11" s="75">
        <v>1836292</v>
      </c>
      <c r="I11" s="77">
        <v>73025</v>
      </c>
      <c r="J11" s="75">
        <v>9889035</v>
      </c>
      <c r="K11" s="126">
        <v>33770058</v>
      </c>
      <c r="L11" s="83">
        <v>171</v>
      </c>
    </row>
    <row r="12" spans="1:15" ht="20.149999999999999" customHeight="1">
      <c r="A12" s="149"/>
      <c r="B12" s="42"/>
      <c r="C12" s="42"/>
      <c r="D12" s="43"/>
      <c r="E12" s="43"/>
      <c r="F12" s="6" t="s">
        <v>10</v>
      </c>
      <c r="G12" s="79">
        <f>G10-G11</f>
        <v>1711548</v>
      </c>
      <c r="H12" s="79">
        <f t="shared" ref="H12:L12" si="2">H10-H11</f>
        <v>-511446</v>
      </c>
      <c r="I12" s="79">
        <f t="shared" si="2"/>
        <v>-14664</v>
      </c>
      <c r="J12" s="79">
        <f t="shared" si="2"/>
        <v>848642</v>
      </c>
      <c r="K12" s="124">
        <f t="shared" si="2"/>
        <v>1348646</v>
      </c>
      <c r="L12" s="81">
        <f t="shared" si="2"/>
        <v>40370</v>
      </c>
    </row>
    <row r="13" spans="1:15" ht="20.149999999999999" customHeight="1">
      <c r="A13" s="149"/>
      <c r="B13" s="141" t="s">
        <v>16</v>
      </c>
      <c r="C13" s="142"/>
      <c r="D13" s="142"/>
      <c r="E13" s="142"/>
      <c r="F13" s="59" t="s">
        <v>73</v>
      </c>
      <c r="G13" s="73">
        <f>SUM(H13:L13)</f>
        <v>377224340</v>
      </c>
      <c r="H13" s="72">
        <v>136535135</v>
      </c>
      <c r="I13" s="73">
        <v>139399</v>
      </c>
      <c r="J13" s="72">
        <v>103021753</v>
      </c>
      <c r="K13" s="125">
        <v>137288143</v>
      </c>
      <c r="L13" s="84">
        <v>239910</v>
      </c>
    </row>
    <row r="14" spans="1:15" ht="20.149999999999999" customHeight="1">
      <c r="A14" s="149"/>
      <c r="B14" s="40"/>
      <c r="C14" s="41"/>
      <c r="D14" s="41"/>
      <c r="E14" s="41"/>
      <c r="F14" s="60" t="s">
        <v>72</v>
      </c>
      <c r="G14" s="75">
        <v>366881739</v>
      </c>
      <c r="H14" s="75">
        <v>135141580</v>
      </c>
      <c r="I14" s="77">
        <v>150274</v>
      </c>
      <c r="J14" s="75">
        <v>99377071</v>
      </c>
      <c r="K14" s="126">
        <v>131987895</v>
      </c>
      <c r="L14" s="83">
        <v>224919</v>
      </c>
    </row>
    <row r="15" spans="1:15" ht="20.149999999999999" customHeight="1">
      <c r="A15" s="149"/>
      <c r="B15" s="40"/>
      <c r="C15" s="41"/>
      <c r="D15" s="41"/>
      <c r="E15" s="41"/>
      <c r="F15" s="6" t="s">
        <v>10</v>
      </c>
      <c r="G15" s="79">
        <f>G13-G14</f>
        <v>10342601</v>
      </c>
      <c r="H15" s="79">
        <f t="shared" ref="H15:L15" si="3">H13-H14</f>
        <v>1393555</v>
      </c>
      <c r="I15" s="79">
        <f t="shared" si="3"/>
        <v>-10875</v>
      </c>
      <c r="J15" s="79">
        <f t="shared" si="3"/>
        <v>3644682</v>
      </c>
      <c r="K15" s="124">
        <f t="shared" si="3"/>
        <v>5300248</v>
      </c>
      <c r="L15" s="81">
        <f t="shared" si="3"/>
        <v>14991</v>
      </c>
    </row>
    <row r="16" spans="1:15" ht="20.149999999999999" customHeight="1">
      <c r="A16" s="149"/>
      <c r="B16" s="40"/>
      <c r="C16" s="141" t="s">
        <v>17</v>
      </c>
      <c r="D16" s="142"/>
      <c r="E16" s="142"/>
      <c r="F16" s="59" t="s">
        <v>73</v>
      </c>
      <c r="G16" s="73">
        <f>SUM(H16:L16)</f>
        <v>131529129</v>
      </c>
      <c r="H16" s="72">
        <v>46320571</v>
      </c>
      <c r="I16" s="73">
        <v>69781</v>
      </c>
      <c r="J16" s="72">
        <v>7536659</v>
      </c>
      <c r="K16" s="125">
        <v>77582170</v>
      </c>
      <c r="L16" s="84">
        <v>19948</v>
      </c>
    </row>
    <row r="17" spans="1:15" ht="20.149999999999999" customHeight="1">
      <c r="A17" s="149"/>
      <c r="B17" s="40"/>
      <c r="C17" s="40"/>
      <c r="D17" s="41"/>
      <c r="E17" s="41"/>
      <c r="F17" s="60" t="s">
        <v>72</v>
      </c>
      <c r="G17" s="75">
        <v>128894107</v>
      </c>
      <c r="H17" s="75">
        <v>45414171</v>
      </c>
      <c r="I17" s="77">
        <v>68336</v>
      </c>
      <c r="J17" s="75">
        <v>7686903</v>
      </c>
      <c r="K17" s="126">
        <v>75705351</v>
      </c>
      <c r="L17" s="83">
        <v>19346</v>
      </c>
    </row>
    <row r="18" spans="1:15" ht="20.149999999999999" customHeight="1">
      <c r="A18" s="149"/>
      <c r="B18" s="40"/>
      <c r="C18" s="42"/>
      <c r="D18" s="43"/>
      <c r="E18" s="43"/>
      <c r="F18" s="6" t="s">
        <v>10</v>
      </c>
      <c r="G18" s="79">
        <f>G16-G17</f>
        <v>2635022</v>
      </c>
      <c r="H18" s="79">
        <f t="shared" ref="H18:L18" si="4">H16-H17</f>
        <v>906400</v>
      </c>
      <c r="I18" s="79">
        <f t="shared" si="4"/>
        <v>1445</v>
      </c>
      <c r="J18" s="79">
        <f t="shared" si="4"/>
        <v>-150244</v>
      </c>
      <c r="K18" s="124">
        <f t="shared" si="4"/>
        <v>1876819</v>
      </c>
      <c r="L18" s="81">
        <f t="shared" si="4"/>
        <v>602</v>
      </c>
    </row>
    <row r="19" spans="1:15" ht="20.149999999999999" customHeight="1">
      <c r="A19" s="149"/>
      <c r="B19" s="44"/>
      <c r="C19" s="141" t="s">
        <v>19</v>
      </c>
      <c r="D19" s="142"/>
      <c r="E19" s="142"/>
      <c r="F19" s="59" t="s">
        <v>73</v>
      </c>
      <c r="G19" s="73">
        <f>SUM(H19:L19)</f>
        <v>10763029</v>
      </c>
      <c r="H19" s="72">
        <v>2507635</v>
      </c>
      <c r="I19" s="73">
        <v>2185</v>
      </c>
      <c r="J19" s="72">
        <v>251945</v>
      </c>
      <c r="K19" s="125">
        <v>8000723</v>
      </c>
      <c r="L19" s="74">
        <v>541</v>
      </c>
      <c r="O19" s="30"/>
    </row>
    <row r="20" spans="1:15" ht="20.149999999999999" customHeight="1">
      <c r="A20" s="149"/>
      <c r="B20" s="40"/>
      <c r="C20" s="40"/>
      <c r="D20" s="41"/>
      <c r="E20" s="41"/>
      <c r="F20" s="60" t="s">
        <v>72</v>
      </c>
      <c r="G20" s="75">
        <v>11306042</v>
      </c>
      <c r="H20" s="75">
        <v>2658896</v>
      </c>
      <c r="I20" s="77">
        <v>2211</v>
      </c>
      <c r="J20" s="75">
        <v>275880</v>
      </c>
      <c r="K20" s="126">
        <v>8368884</v>
      </c>
      <c r="L20" s="78">
        <v>171</v>
      </c>
    </row>
    <row r="21" spans="1:15" ht="20.149999999999999" customHeight="1">
      <c r="A21" s="149"/>
      <c r="B21" s="42"/>
      <c r="C21" s="42"/>
      <c r="D21" s="43"/>
      <c r="E21" s="43"/>
      <c r="F21" s="6" t="s">
        <v>10</v>
      </c>
      <c r="G21" s="79">
        <f>G19-G20</f>
        <v>-543013</v>
      </c>
      <c r="H21" s="79">
        <f t="shared" ref="H21:L21" si="5">H19-H20</f>
        <v>-151261</v>
      </c>
      <c r="I21" s="79">
        <f t="shared" si="5"/>
        <v>-26</v>
      </c>
      <c r="J21" s="79">
        <f t="shared" si="5"/>
        <v>-23935</v>
      </c>
      <c r="K21" s="124">
        <f t="shared" si="5"/>
        <v>-368161</v>
      </c>
      <c r="L21" s="81">
        <f t="shared" si="5"/>
        <v>370</v>
      </c>
    </row>
    <row r="22" spans="1:15" ht="20.149999999999999" customHeight="1">
      <c r="A22" s="149"/>
      <c r="B22" s="143" t="s">
        <v>20</v>
      </c>
      <c r="C22" s="141" t="s">
        <v>21</v>
      </c>
      <c r="D22" s="142"/>
      <c r="E22" s="142"/>
      <c r="F22" s="59" t="s">
        <v>73</v>
      </c>
      <c r="G22" s="73">
        <f>SUM(H22:L22)</f>
        <v>22686487</v>
      </c>
      <c r="H22" s="72">
        <v>13638704</v>
      </c>
      <c r="I22" s="73">
        <v>11081</v>
      </c>
      <c r="J22" s="72">
        <v>0</v>
      </c>
      <c r="K22" s="125">
        <v>9036702</v>
      </c>
      <c r="L22" s="84">
        <v>0</v>
      </c>
    </row>
    <row r="23" spans="1:15" ht="20.149999999999999" customHeight="1">
      <c r="A23" s="149"/>
      <c r="B23" s="144"/>
      <c r="C23" s="40"/>
      <c r="D23" s="41"/>
      <c r="E23" s="41"/>
      <c r="F23" s="60" t="s">
        <v>72</v>
      </c>
      <c r="G23" s="75">
        <v>24975352</v>
      </c>
      <c r="H23" s="75">
        <v>14378249</v>
      </c>
      <c r="I23" s="77">
        <v>9456</v>
      </c>
      <c r="J23" s="75">
        <v>146208</v>
      </c>
      <c r="K23" s="126">
        <v>10441439</v>
      </c>
      <c r="L23" s="83">
        <v>0</v>
      </c>
    </row>
    <row r="24" spans="1:15" ht="20.149999999999999" customHeight="1">
      <c r="A24" s="149"/>
      <c r="B24" s="144"/>
      <c r="C24" s="40"/>
      <c r="D24" s="41"/>
      <c r="E24" s="41"/>
      <c r="F24" s="6" t="s">
        <v>10</v>
      </c>
      <c r="G24" s="79">
        <f>G22-G23</f>
        <v>-2288865</v>
      </c>
      <c r="H24" s="79">
        <f t="shared" ref="H24:L24" si="6">H22-H23</f>
        <v>-739545</v>
      </c>
      <c r="I24" s="79">
        <f t="shared" si="6"/>
        <v>1625</v>
      </c>
      <c r="J24" s="79">
        <f t="shared" si="6"/>
        <v>-146208</v>
      </c>
      <c r="K24" s="124">
        <f t="shared" si="6"/>
        <v>-1404737</v>
      </c>
      <c r="L24" s="81">
        <f t="shared" si="6"/>
        <v>0</v>
      </c>
    </row>
    <row r="25" spans="1:15" ht="20.149999999999999" customHeight="1">
      <c r="A25" s="149"/>
      <c r="B25" s="144"/>
      <c r="C25" s="40"/>
      <c r="D25" s="45" t="s">
        <v>24</v>
      </c>
      <c r="E25" s="46"/>
      <c r="F25" s="59" t="s">
        <v>73</v>
      </c>
      <c r="G25" s="73">
        <f>SUM(H25:L25)</f>
        <v>138</v>
      </c>
      <c r="H25" s="72">
        <v>47</v>
      </c>
      <c r="I25" s="73">
        <v>1</v>
      </c>
      <c r="J25" s="72">
        <v>0</v>
      </c>
      <c r="K25" s="125">
        <v>90</v>
      </c>
      <c r="L25" s="84">
        <v>0</v>
      </c>
    </row>
    <row r="26" spans="1:15" ht="20.149999999999999" customHeight="1">
      <c r="A26" s="149"/>
      <c r="B26" s="144"/>
      <c r="C26" s="40"/>
      <c r="D26" s="40"/>
      <c r="E26" s="41"/>
      <c r="F26" s="60" t="s">
        <v>72</v>
      </c>
      <c r="G26" s="75">
        <v>132</v>
      </c>
      <c r="H26" s="75">
        <v>49</v>
      </c>
      <c r="I26" s="77">
        <v>1</v>
      </c>
      <c r="J26" s="75">
        <v>2</v>
      </c>
      <c r="K26" s="126">
        <v>80</v>
      </c>
      <c r="L26" s="83">
        <v>0</v>
      </c>
    </row>
    <row r="27" spans="1:15" ht="20.149999999999999" customHeight="1">
      <c r="A27" s="149"/>
      <c r="B27" s="144"/>
      <c r="C27" s="42"/>
      <c r="D27" s="42"/>
      <c r="E27" s="43"/>
      <c r="F27" s="6" t="s">
        <v>10</v>
      </c>
      <c r="G27" s="79">
        <f>G25-G26</f>
        <v>6</v>
      </c>
      <c r="H27" s="79">
        <f t="shared" ref="H27:L27" si="7">H25-H26</f>
        <v>-2</v>
      </c>
      <c r="I27" s="79">
        <f t="shared" si="7"/>
        <v>0</v>
      </c>
      <c r="J27" s="79">
        <f t="shared" si="7"/>
        <v>-2</v>
      </c>
      <c r="K27" s="124">
        <f t="shared" si="7"/>
        <v>10</v>
      </c>
      <c r="L27" s="81">
        <f t="shared" si="7"/>
        <v>0</v>
      </c>
    </row>
    <row r="28" spans="1:15" ht="20.149999999999999" customHeight="1">
      <c r="A28" s="149"/>
      <c r="B28" s="144"/>
      <c r="C28" s="141" t="s">
        <v>26</v>
      </c>
      <c r="D28" s="142"/>
      <c r="E28" s="142"/>
      <c r="F28" s="59" t="s">
        <v>73</v>
      </c>
      <c r="G28" s="73">
        <f>SUM(H28:L28)</f>
        <v>9698382</v>
      </c>
      <c r="H28" s="72">
        <v>151290</v>
      </c>
      <c r="I28" s="85">
        <v>0</v>
      </c>
      <c r="J28" s="72">
        <v>9510781</v>
      </c>
      <c r="K28" s="127">
        <v>34813</v>
      </c>
      <c r="L28" s="84">
        <v>1498</v>
      </c>
    </row>
    <row r="29" spans="1:15" ht="20.149999999999999" customHeight="1">
      <c r="A29" s="149"/>
      <c r="B29" s="144"/>
      <c r="C29" s="40"/>
      <c r="D29" s="41"/>
      <c r="E29" s="41"/>
      <c r="F29" s="60" t="s">
        <v>72</v>
      </c>
      <c r="G29" s="75">
        <v>7751188</v>
      </c>
      <c r="H29" s="75">
        <v>243884</v>
      </c>
      <c r="I29" s="77">
        <v>0</v>
      </c>
      <c r="J29" s="75">
        <v>7491382</v>
      </c>
      <c r="K29" s="126">
        <v>3698</v>
      </c>
      <c r="L29" s="83">
        <v>12224</v>
      </c>
    </row>
    <row r="30" spans="1:15" ht="20.149999999999999" customHeight="1">
      <c r="A30" s="149"/>
      <c r="B30" s="144"/>
      <c r="C30" s="40"/>
      <c r="D30" s="41"/>
      <c r="E30" s="41"/>
      <c r="F30" s="6" t="s">
        <v>10</v>
      </c>
      <c r="G30" s="79">
        <f>G28-G29</f>
        <v>1947194</v>
      </c>
      <c r="H30" s="79">
        <f t="shared" ref="H30:L30" si="8">H28-H29</f>
        <v>-92594</v>
      </c>
      <c r="I30" s="79">
        <f t="shared" si="8"/>
        <v>0</v>
      </c>
      <c r="J30" s="79">
        <f t="shared" si="8"/>
        <v>2019399</v>
      </c>
      <c r="K30" s="124">
        <f t="shared" si="8"/>
        <v>31115</v>
      </c>
      <c r="L30" s="81">
        <f t="shared" si="8"/>
        <v>-10726</v>
      </c>
    </row>
    <row r="31" spans="1:15" ht="20.149999999999999" customHeight="1">
      <c r="A31" s="149"/>
      <c r="B31" s="144"/>
      <c r="C31" s="40"/>
      <c r="D31" s="45" t="s">
        <v>24</v>
      </c>
      <c r="E31" s="46"/>
      <c r="F31" s="59" t="s">
        <v>73</v>
      </c>
      <c r="G31" s="73">
        <f>SUM(H31:L31)</f>
        <v>30</v>
      </c>
      <c r="H31" s="72">
        <v>8</v>
      </c>
      <c r="I31" s="73">
        <v>0</v>
      </c>
      <c r="J31" s="72">
        <v>10</v>
      </c>
      <c r="K31" s="125">
        <v>11</v>
      </c>
      <c r="L31" s="84">
        <v>1</v>
      </c>
    </row>
    <row r="32" spans="1:15" ht="20.149999999999999" customHeight="1">
      <c r="A32" s="149"/>
      <c r="B32" s="144"/>
      <c r="C32" s="40"/>
      <c r="D32" s="40"/>
      <c r="E32" s="41"/>
      <c r="F32" s="60" t="s">
        <v>72</v>
      </c>
      <c r="G32" s="75">
        <v>19</v>
      </c>
      <c r="H32" s="75">
        <v>6</v>
      </c>
      <c r="I32" s="77">
        <v>0</v>
      </c>
      <c r="J32" s="75">
        <v>8</v>
      </c>
      <c r="K32" s="126">
        <v>4</v>
      </c>
      <c r="L32" s="83">
        <v>1</v>
      </c>
    </row>
    <row r="33" spans="1:12" ht="20.149999999999999" customHeight="1">
      <c r="A33" s="149"/>
      <c r="B33" s="145"/>
      <c r="C33" s="42"/>
      <c r="D33" s="42"/>
      <c r="E33" s="43"/>
      <c r="F33" s="6" t="s">
        <v>10</v>
      </c>
      <c r="G33" s="79">
        <f>G31-G32</f>
        <v>11</v>
      </c>
      <c r="H33" s="79">
        <f t="shared" ref="H33:L33" si="9">H31-H32</f>
        <v>2</v>
      </c>
      <c r="I33" s="79">
        <f t="shared" si="9"/>
        <v>0</v>
      </c>
      <c r="J33" s="79">
        <f t="shared" si="9"/>
        <v>2</v>
      </c>
      <c r="K33" s="124">
        <f t="shared" si="9"/>
        <v>7</v>
      </c>
      <c r="L33" s="81">
        <f t="shared" si="9"/>
        <v>0</v>
      </c>
    </row>
    <row r="34" spans="1:12" ht="19.5" customHeight="1">
      <c r="A34" s="149"/>
      <c r="B34" s="141" t="s">
        <v>29</v>
      </c>
      <c r="C34" s="142"/>
      <c r="D34" s="142"/>
      <c r="E34" s="142"/>
      <c r="F34" s="59" t="s">
        <v>73</v>
      </c>
      <c r="G34" s="73">
        <f>SUM(H34:L34)</f>
        <v>390169783</v>
      </c>
      <c r="H34" s="72">
        <v>144925684</v>
      </c>
      <c r="I34" s="73">
        <v>145585</v>
      </c>
      <c r="J34" s="72">
        <v>103339269</v>
      </c>
      <c r="K34" s="125">
        <v>141481872</v>
      </c>
      <c r="L34" s="84">
        <v>277373</v>
      </c>
    </row>
    <row r="35" spans="1:12" ht="20.149999999999999" customHeight="1">
      <c r="A35" s="149"/>
      <c r="B35" s="40"/>
      <c r="C35" s="41"/>
      <c r="D35" s="41"/>
      <c r="E35" s="41"/>
      <c r="F35" s="60" t="s">
        <v>72</v>
      </c>
      <c r="G35" s="75">
        <v>379371426</v>
      </c>
      <c r="H35" s="75">
        <v>143298154</v>
      </c>
      <c r="I35" s="77">
        <v>156804</v>
      </c>
      <c r="J35" s="75">
        <v>99673798</v>
      </c>
      <c r="K35" s="126">
        <v>135996106</v>
      </c>
      <c r="L35" s="83">
        <v>246564</v>
      </c>
    </row>
    <row r="36" spans="1:12" ht="20.149999999999999" customHeight="1">
      <c r="A36" s="150"/>
      <c r="B36" s="42"/>
      <c r="C36" s="43"/>
      <c r="D36" s="43"/>
      <c r="E36" s="43"/>
      <c r="F36" s="6" t="s">
        <v>10</v>
      </c>
      <c r="G36" s="79">
        <f>G34-G35</f>
        <v>10798357</v>
      </c>
      <c r="H36" s="79">
        <f t="shared" ref="H36:L36" si="10">H34-H35</f>
        <v>1627530</v>
      </c>
      <c r="I36" s="79">
        <f t="shared" si="10"/>
        <v>-11219</v>
      </c>
      <c r="J36" s="79">
        <f t="shared" si="10"/>
        <v>3665471</v>
      </c>
      <c r="K36" s="124">
        <f t="shared" si="10"/>
        <v>5485766</v>
      </c>
      <c r="L36" s="81">
        <f t="shared" si="10"/>
        <v>30809</v>
      </c>
    </row>
    <row r="37" spans="1:12" ht="20.149999999999999" customHeight="1">
      <c r="A37" s="146" t="s">
        <v>61</v>
      </c>
      <c r="B37" s="142"/>
      <c r="C37" s="142"/>
      <c r="D37" s="142"/>
      <c r="E37" s="147"/>
      <c r="F37" s="59" t="s">
        <v>73</v>
      </c>
      <c r="G37" s="130">
        <f>G4/G13*100</f>
        <v>103.44307183359378</v>
      </c>
      <c r="H37" s="130">
        <f t="shared" ref="H37:L37" si="11">H4/H13*100</f>
        <v>109.87834669808618</v>
      </c>
      <c r="I37" s="130">
        <f t="shared" si="11"/>
        <v>107.94912445569911</v>
      </c>
      <c r="J37" s="130">
        <f t="shared" si="11"/>
        <v>90.768181745072809</v>
      </c>
      <c r="K37" s="130">
        <f t="shared" si="11"/>
        <v>106.55693114007667</v>
      </c>
      <c r="L37" s="131">
        <f t="shared" si="11"/>
        <v>99.375599183026964</v>
      </c>
    </row>
    <row r="38" spans="1:12" ht="20.149999999999999" customHeight="1">
      <c r="A38" s="47"/>
      <c r="B38" s="41"/>
      <c r="C38" s="41"/>
      <c r="D38" s="41"/>
      <c r="E38" s="48"/>
      <c r="F38" s="60" t="s">
        <v>72</v>
      </c>
      <c r="G38" s="132">
        <v>104.69474551852798</v>
      </c>
      <c r="H38" s="132">
        <v>110.45893129264878</v>
      </c>
      <c r="I38" s="133">
        <v>106.29250568960697</v>
      </c>
      <c r="J38" s="132">
        <v>92.608783971908366</v>
      </c>
      <c r="K38" s="134">
        <v>107.90810475460648</v>
      </c>
      <c r="L38" s="135">
        <v>94.56515456675514</v>
      </c>
    </row>
    <row r="39" spans="1:12" s="37" customFormat="1" ht="20.149999999999999" customHeight="1">
      <c r="A39" s="120"/>
      <c r="B39" s="43"/>
      <c r="C39" s="43"/>
      <c r="D39" s="43"/>
      <c r="E39" s="49"/>
      <c r="F39" s="6" t="s">
        <v>10</v>
      </c>
      <c r="G39" s="136">
        <f>ROUND(G37,1)-G38</f>
        <v>-1.294745518527975</v>
      </c>
      <c r="H39" s="136">
        <f>ROUND(H37,1)-H38</f>
        <v>-0.55893129264877928</v>
      </c>
      <c r="I39" s="136">
        <f t="shared" ref="I39:L39" si="12">ROUND(I37,1)-I38</f>
        <v>1.6074943103930366</v>
      </c>
      <c r="J39" s="136">
        <f>ROUND(J37,1)-J38</f>
        <v>-1.8087839719083689</v>
      </c>
      <c r="K39" s="137">
        <f>ROUND(K37,1)-K38</f>
        <v>-1.3081047546064895</v>
      </c>
      <c r="L39" s="138">
        <f t="shared" si="12"/>
        <v>4.8348454332448654</v>
      </c>
    </row>
    <row r="40" spans="1:12" ht="20.149999999999999" customHeight="1">
      <c r="A40" s="148" t="s">
        <v>22</v>
      </c>
      <c r="B40" s="141" t="s">
        <v>33</v>
      </c>
      <c r="C40" s="142"/>
      <c r="D40" s="142"/>
      <c r="E40" s="142"/>
      <c r="F40" s="59" t="s">
        <v>73</v>
      </c>
      <c r="G40" s="73">
        <f>SUM(H40:L40)</f>
        <v>100445072</v>
      </c>
      <c r="H40" s="72">
        <v>32233940</v>
      </c>
      <c r="I40" s="73">
        <v>71625</v>
      </c>
      <c r="J40" s="72">
        <v>4561994</v>
      </c>
      <c r="K40" s="125">
        <v>63372622</v>
      </c>
      <c r="L40" s="84">
        <v>204891</v>
      </c>
    </row>
    <row r="41" spans="1:12" ht="20.149999999999999" customHeight="1">
      <c r="A41" s="149"/>
      <c r="B41" s="40" t="s">
        <v>35</v>
      </c>
      <c r="C41" s="41"/>
      <c r="D41" s="41"/>
      <c r="E41" s="41"/>
      <c r="F41" s="60" t="s">
        <v>72</v>
      </c>
      <c r="G41" s="75">
        <v>97029036</v>
      </c>
      <c r="H41" s="75">
        <v>31287167</v>
      </c>
      <c r="I41" s="77">
        <v>74782</v>
      </c>
      <c r="J41" s="75">
        <v>4578044</v>
      </c>
      <c r="K41" s="126">
        <v>61491227</v>
      </c>
      <c r="L41" s="83">
        <v>37839</v>
      </c>
    </row>
    <row r="42" spans="1:12" ht="20.149999999999999" customHeight="1">
      <c r="A42" s="149"/>
      <c r="B42" s="40"/>
      <c r="C42" s="41"/>
      <c r="D42" s="41"/>
      <c r="E42" s="41"/>
      <c r="F42" s="6" t="s">
        <v>10</v>
      </c>
      <c r="G42" s="79">
        <f>G40-G41</f>
        <v>3416036</v>
      </c>
      <c r="H42" s="79">
        <f t="shared" ref="H42:L42" si="13">H40-H41</f>
        <v>946773</v>
      </c>
      <c r="I42" s="79">
        <f t="shared" si="13"/>
        <v>-3157</v>
      </c>
      <c r="J42" s="79">
        <f t="shared" si="13"/>
        <v>-16050</v>
      </c>
      <c r="K42" s="124">
        <f t="shared" si="13"/>
        <v>1881395</v>
      </c>
      <c r="L42" s="81">
        <f t="shared" si="13"/>
        <v>167052</v>
      </c>
    </row>
    <row r="43" spans="1:12" ht="20.149999999999999" customHeight="1">
      <c r="A43" s="149"/>
      <c r="B43" s="40"/>
      <c r="C43" s="141" t="s">
        <v>37</v>
      </c>
      <c r="D43" s="142"/>
      <c r="E43" s="142"/>
      <c r="F43" s="59" t="s">
        <v>73</v>
      </c>
      <c r="G43" s="73">
        <f>SUM(H43:L43)</f>
        <v>65564900</v>
      </c>
      <c r="H43" s="72">
        <v>23141000</v>
      </c>
      <c r="I43" s="73">
        <v>45000</v>
      </c>
      <c r="J43" s="72">
        <v>1950400</v>
      </c>
      <c r="K43" s="125">
        <v>40411000</v>
      </c>
      <c r="L43" s="84">
        <v>17500</v>
      </c>
    </row>
    <row r="44" spans="1:12" ht="20.149999999999999" customHeight="1">
      <c r="A44" s="149"/>
      <c r="B44" s="40"/>
      <c r="C44" s="40"/>
      <c r="D44" s="41"/>
      <c r="E44" s="41"/>
      <c r="F44" s="60" t="s">
        <v>72</v>
      </c>
      <c r="G44" s="75">
        <v>62042000</v>
      </c>
      <c r="H44" s="75">
        <v>20984900</v>
      </c>
      <c r="I44" s="77">
        <v>21400</v>
      </c>
      <c r="J44" s="75">
        <v>1720300</v>
      </c>
      <c r="K44" s="126">
        <v>39215400</v>
      </c>
      <c r="L44" s="83">
        <v>100000</v>
      </c>
    </row>
    <row r="45" spans="1:12" ht="20.149999999999999" customHeight="1">
      <c r="A45" s="149"/>
      <c r="B45" s="40"/>
      <c r="C45" s="42"/>
      <c r="D45" s="43"/>
      <c r="E45" s="43"/>
      <c r="F45" s="6" t="s">
        <v>10</v>
      </c>
      <c r="G45" s="79">
        <f>G43-G44</f>
        <v>3522900</v>
      </c>
      <c r="H45" s="79">
        <f t="shared" ref="H45:L45" si="14">H43-H44</f>
        <v>2156100</v>
      </c>
      <c r="I45" s="79">
        <f t="shared" si="14"/>
        <v>23600</v>
      </c>
      <c r="J45" s="79">
        <f t="shared" si="14"/>
        <v>230100</v>
      </c>
      <c r="K45" s="124">
        <f t="shared" si="14"/>
        <v>1195600</v>
      </c>
      <c r="L45" s="81">
        <f t="shared" si="14"/>
        <v>-82500</v>
      </c>
    </row>
    <row r="46" spans="1:12" ht="20.149999999999999" customHeight="1">
      <c r="A46" s="149"/>
      <c r="B46" s="40"/>
      <c r="C46" s="141" t="s">
        <v>13</v>
      </c>
      <c r="D46" s="142"/>
      <c r="E46" s="142"/>
      <c r="F46" s="59" t="s">
        <v>73</v>
      </c>
      <c r="G46" s="73">
        <f>SUM(H46:L46)</f>
        <v>14377954</v>
      </c>
      <c r="H46" s="72">
        <v>2360909</v>
      </c>
      <c r="I46" s="73">
        <v>24464</v>
      </c>
      <c r="J46" s="72">
        <v>2592402</v>
      </c>
      <c r="K46" s="125">
        <v>9382506</v>
      </c>
      <c r="L46" s="84">
        <v>17673</v>
      </c>
    </row>
    <row r="47" spans="1:12" ht="20.149999999999999" customHeight="1">
      <c r="A47" s="149"/>
      <c r="B47" s="40"/>
      <c r="C47" s="40"/>
      <c r="D47" s="41"/>
      <c r="E47" s="41"/>
      <c r="F47" s="60" t="s">
        <v>72</v>
      </c>
      <c r="G47" s="75">
        <v>15253396</v>
      </c>
      <c r="H47" s="75">
        <v>1926429</v>
      </c>
      <c r="I47" s="77">
        <v>20631</v>
      </c>
      <c r="J47" s="75">
        <v>2763038</v>
      </c>
      <c r="K47" s="126">
        <v>10529583</v>
      </c>
      <c r="L47" s="83">
        <v>13715</v>
      </c>
    </row>
    <row r="48" spans="1:12" ht="20.149999999999999" customHeight="1">
      <c r="A48" s="149"/>
      <c r="B48" s="42"/>
      <c r="C48" s="42"/>
      <c r="D48" s="43"/>
      <c r="E48" s="43"/>
      <c r="F48" s="6" t="s">
        <v>10</v>
      </c>
      <c r="G48" s="79">
        <f>G46-G47</f>
        <v>-875442</v>
      </c>
      <c r="H48" s="79">
        <f t="shared" ref="H48:L48" si="15">H46-H47</f>
        <v>434480</v>
      </c>
      <c r="I48" s="79">
        <f t="shared" si="15"/>
        <v>3833</v>
      </c>
      <c r="J48" s="79">
        <f t="shared" si="15"/>
        <v>-170636</v>
      </c>
      <c r="K48" s="124">
        <f t="shared" si="15"/>
        <v>-1147077</v>
      </c>
      <c r="L48" s="81">
        <f t="shared" si="15"/>
        <v>3958</v>
      </c>
    </row>
    <row r="49" spans="1:12" ht="20.149999999999999" customHeight="1">
      <c r="A49" s="149"/>
      <c r="B49" s="40" t="s">
        <v>33</v>
      </c>
      <c r="C49" s="50"/>
      <c r="D49" s="50"/>
      <c r="E49" s="4"/>
      <c r="F49" s="59" t="s">
        <v>73</v>
      </c>
      <c r="G49" s="73">
        <f>SUM(H49:L49)</f>
        <v>98863428</v>
      </c>
      <c r="H49" s="72">
        <v>31992782</v>
      </c>
      <c r="I49" s="73">
        <v>71625</v>
      </c>
      <c r="J49" s="72">
        <v>4561994</v>
      </c>
      <c r="K49" s="125">
        <v>62032136</v>
      </c>
      <c r="L49" s="84">
        <v>204891</v>
      </c>
    </row>
    <row r="50" spans="1:12" ht="20.149999999999999" customHeight="1">
      <c r="A50" s="149"/>
      <c r="B50" s="40" t="s">
        <v>40</v>
      </c>
      <c r="C50" s="41"/>
      <c r="D50" s="41"/>
      <c r="E50" s="48"/>
      <c r="F50" s="60" t="s">
        <v>72</v>
      </c>
      <c r="G50" s="75">
        <v>91386310</v>
      </c>
      <c r="H50" s="75">
        <v>30847144</v>
      </c>
      <c r="I50" s="77">
        <v>74782</v>
      </c>
      <c r="J50" s="75">
        <v>4578044</v>
      </c>
      <c r="K50" s="126">
        <v>60204914</v>
      </c>
      <c r="L50" s="83">
        <v>37839</v>
      </c>
    </row>
    <row r="51" spans="1:12" ht="20.149999999999999" customHeight="1">
      <c r="A51" s="149"/>
      <c r="B51" s="42"/>
      <c r="C51" s="43"/>
      <c r="D51" s="43"/>
      <c r="E51" s="49"/>
      <c r="F51" s="6" t="s">
        <v>10</v>
      </c>
      <c r="G51" s="79">
        <f>G49-G50</f>
        <v>7477118</v>
      </c>
      <c r="H51" s="79">
        <f t="shared" ref="H51:L51" si="16">H49-H50</f>
        <v>1145638</v>
      </c>
      <c r="I51" s="79">
        <f t="shared" si="16"/>
        <v>-3157</v>
      </c>
      <c r="J51" s="79">
        <f t="shared" si="16"/>
        <v>-16050</v>
      </c>
      <c r="K51" s="124">
        <f t="shared" si="16"/>
        <v>1827222</v>
      </c>
      <c r="L51" s="81">
        <f t="shared" si="16"/>
        <v>167052</v>
      </c>
    </row>
    <row r="52" spans="1:12" ht="20.149999999999999" customHeight="1">
      <c r="A52" s="149"/>
      <c r="B52" s="141" t="s">
        <v>28</v>
      </c>
      <c r="C52" s="142"/>
      <c r="D52" s="142"/>
      <c r="E52" s="142"/>
      <c r="F52" s="59" t="s">
        <v>73</v>
      </c>
      <c r="G52" s="73">
        <f>SUM(H52:L52)</f>
        <v>211403882</v>
      </c>
      <c r="H52" s="72">
        <v>88729111</v>
      </c>
      <c r="I52" s="73">
        <v>88445</v>
      </c>
      <c r="J52" s="72">
        <v>8712364</v>
      </c>
      <c r="K52" s="125">
        <v>113669071</v>
      </c>
      <c r="L52" s="84">
        <v>204891</v>
      </c>
    </row>
    <row r="53" spans="1:12" ht="20.149999999999999" customHeight="1">
      <c r="A53" s="149"/>
      <c r="B53" s="40"/>
      <c r="C53" s="41"/>
      <c r="D53" s="41"/>
      <c r="E53" s="41"/>
      <c r="F53" s="60" t="s">
        <v>72</v>
      </c>
      <c r="G53" s="75">
        <v>214061844</v>
      </c>
      <c r="H53" s="75">
        <v>91008283</v>
      </c>
      <c r="I53" s="77">
        <v>88272</v>
      </c>
      <c r="J53" s="75">
        <v>10766741</v>
      </c>
      <c r="K53" s="126">
        <v>112160709</v>
      </c>
      <c r="L53" s="83">
        <v>37839</v>
      </c>
    </row>
    <row r="54" spans="1:12" ht="20.149999999999999" customHeight="1">
      <c r="A54" s="149"/>
      <c r="B54" s="40"/>
      <c r="C54" s="41"/>
      <c r="D54" s="41"/>
      <c r="E54" s="41"/>
      <c r="F54" s="6" t="s">
        <v>10</v>
      </c>
      <c r="G54" s="79">
        <f>G52-G53</f>
        <v>-2657962</v>
      </c>
      <c r="H54" s="79">
        <f t="shared" ref="H54:L54" si="17">H52-H53</f>
        <v>-2279172</v>
      </c>
      <c r="I54" s="79">
        <f t="shared" si="17"/>
        <v>173</v>
      </c>
      <c r="J54" s="79">
        <f t="shared" si="17"/>
        <v>-2054377</v>
      </c>
      <c r="K54" s="124">
        <f t="shared" si="17"/>
        <v>1508362</v>
      </c>
      <c r="L54" s="81">
        <f t="shared" si="17"/>
        <v>167052</v>
      </c>
    </row>
    <row r="55" spans="1:12" ht="20.149999999999999" customHeight="1">
      <c r="A55" s="149"/>
      <c r="B55" s="40"/>
      <c r="C55" s="141" t="s">
        <v>42</v>
      </c>
      <c r="D55" s="142"/>
      <c r="E55" s="142"/>
      <c r="F55" s="59" t="s">
        <v>73</v>
      </c>
      <c r="G55" s="73">
        <f>SUM(H55:L55)</f>
        <v>135980651</v>
      </c>
      <c r="H55" s="72">
        <v>70992958</v>
      </c>
      <c r="I55" s="73">
        <v>76049</v>
      </c>
      <c r="J55" s="72">
        <v>4544364</v>
      </c>
      <c r="K55" s="125">
        <v>60180062</v>
      </c>
      <c r="L55" s="84">
        <v>187218</v>
      </c>
    </row>
    <row r="56" spans="1:12" ht="20.149999999999999" customHeight="1">
      <c r="A56" s="149"/>
      <c r="B56" s="40"/>
      <c r="C56" s="40"/>
      <c r="D56" s="41"/>
      <c r="E56" s="41"/>
      <c r="F56" s="60" t="s">
        <v>72</v>
      </c>
      <c r="G56" s="75">
        <v>135398014</v>
      </c>
      <c r="H56" s="75">
        <v>71863679</v>
      </c>
      <c r="I56" s="77">
        <v>76114</v>
      </c>
      <c r="J56" s="75">
        <v>5758554</v>
      </c>
      <c r="K56" s="126">
        <v>57672602</v>
      </c>
      <c r="L56" s="83">
        <v>27065</v>
      </c>
    </row>
    <row r="57" spans="1:12" ht="20.149999999999999" customHeight="1">
      <c r="A57" s="149"/>
      <c r="B57" s="40"/>
      <c r="C57" s="42"/>
      <c r="D57" s="43"/>
      <c r="E57" s="43"/>
      <c r="F57" s="6" t="s">
        <v>10</v>
      </c>
      <c r="G57" s="79">
        <f>G55-G56</f>
        <v>582637</v>
      </c>
      <c r="H57" s="79">
        <f t="shared" ref="H57:L57" si="18">H55-H56</f>
        <v>-870721</v>
      </c>
      <c r="I57" s="79">
        <f t="shared" si="18"/>
        <v>-65</v>
      </c>
      <c r="J57" s="79">
        <f t="shared" si="18"/>
        <v>-1214190</v>
      </c>
      <c r="K57" s="124">
        <f t="shared" si="18"/>
        <v>2507460</v>
      </c>
      <c r="L57" s="81">
        <f t="shared" si="18"/>
        <v>160153</v>
      </c>
    </row>
    <row r="58" spans="1:12" ht="20.149999999999999" customHeight="1">
      <c r="A58" s="149"/>
      <c r="B58" s="40"/>
      <c r="C58" s="141" t="s">
        <v>46</v>
      </c>
      <c r="D58" s="142"/>
      <c r="E58" s="142"/>
      <c r="F58" s="59" t="s">
        <v>73</v>
      </c>
      <c r="G58" s="73">
        <f>SUM(H58:L58)</f>
        <v>74996838</v>
      </c>
      <c r="H58" s="72">
        <v>17528558</v>
      </c>
      <c r="I58" s="73">
        <v>12396</v>
      </c>
      <c r="J58" s="72">
        <v>4153660</v>
      </c>
      <c r="K58" s="125">
        <v>53284551</v>
      </c>
      <c r="L58" s="84">
        <v>17673</v>
      </c>
    </row>
    <row r="59" spans="1:12" ht="20.149999999999999" customHeight="1">
      <c r="A59" s="149"/>
      <c r="B59" s="40"/>
      <c r="C59" s="40"/>
      <c r="D59" s="41"/>
      <c r="E59" s="41"/>
      <c r="F59" s="60" t="s">
        <v>72</v>
      </c>
      <c r="G59" s="75">
        <v>77978668</v>
      </c>
      <c r="H59" s="75">
        <v>18633911</v>
      </c>
      <c r="I59" s="77">
        <v>12158</v>
      </c>
      <c r="J59" s="75">
        <v>4991027</v>
      </c>
      <c r="K59" s="126">
        <v>54330798</v>
      </c>
      <c r="L59" s="83">
        <v>10774</v>
      </c>
    </row>
    <row r="60" spans="1:12" ht="20.149999999999999" customHeight="1">
      <c r="A60" s="149"/>
      <c r="B60" s="40"/>
      <c r="C60" s="40"/>
      <c r="D60" s="43"/>
      <c r="E60" s="43"/>
      <c r="F60" s="6" t="s">
        <v>10</v>
      </c>
      <c r="G60" s="79">
        <f>G58-G59</f>
        <v>-2981830</v>
      </c>
      <c r="H60" s="79">
        <f t="shared" ref="H60:L60" si="19">H58-H59</f>
        <v>-1105353</v>
      </c>
      <c r="I60" s="79">
        <f t="shared" si="19"/>
        <v>238</v>
      </c>
      <c r="J60" s="79">
        <f t="shared" si="19"/>
        <v>-837367</v>
      </c>
      <c r="K60" s="124">
        <f t="shared" si="19"/>
        <v>-1046247</v>
      </c>
      <c r="L60" s="81">
        <f t="shared" si="19"/>
        <v>6899</v>
      </c>
    </row>
    <row r="61" spans="1:12" ht="20.149999999999999" hidden="1" customHeight="1">
      <c r="A61" s="149"/>
      <c r="B61" s="44"/>
      <c r="C61" s="40"/>
      <c r="D61" s="45" t="s">
        <v>34</v>
      </c>
      <c r="E61" s="51"/>
      <c r="F61" s="39" t="s">
        <v>63</v>
      </c>
      <c r="G61" s="73">
        <f>SUM(H61:L61)</f>
        <v>0</v>
      </c>
      <c r="H61" s="72">
        <v>0</v>
      </c>
      <c r="I61" s="72"/>
      <c r="J61" s="72">
        <v>0</v>
      </c>
      <c r="K61" s="125">
        <v>0</v>
      </c>
      <c r="L61" s="84">
        <v>0</v>
      </c>
    </row>
    <row r="62" spans="1:12" ht="20.149999999999999" hidden="1" customHeight="1">
      <c r="A62" s="149"/>
      <c r="B62" s="44"/>
      <c r="C62" s="41"/>
      <c r="D62" s="40" t="s">
        <v>48</v>
      </c>
      <c r="E62" s="48"/>
      <c r="F62" s="5" t="s">
        <v>62</v>
      </c>
      <c r="G62" s="75">
        <v>0</v>
      </c>
      <c r="H62" s="75">
        <v>0</v>
      </c>
      <c r="I62" s="75"/>
      <c r="J62" s="75">
        <v>0</v>
      </c>
      <c r="K62" s="126">
        <v>0</v>
      </c>
      <c r="L62" s="83">
        <v>0</v>
      </c>
    </row>
    <row r="63" spans="1:12" ht="20.149999999999999" hidden="1" customHeight="1">
      <c r="A63" s="149"/>
      <c r="B63" s="44"/>
      <c r="C63" s="41"/>
      <c r="D63" s="40"/>
      <c r="E63" s="49"/>
      <c r="F63" s="6" t="s">
        <v>10</v>
      </c>
      <c r="G63" s="79">
        <f>G61-G62</f>
        <v>0</v>
      </c>
      <c r="H63" s="79">
        <f t="shared" ref="H63:L63" si="20">H61-H62</f>
        <v>0</v>
      </c>
      <c r="I63" s="79"/>
      <c r="J63" s="79">
        <f t="shared" si="20"/>
        <v>0</v>
      </c>
      <c r="K63" s="124">
        <f t="shared" si="20"/>
        <v>0</v>
      </c>
      <c r="L63" s="81">
        <f t="shared" si="20"/>
        <v>0</v>
      </c>
    </row>
    <row r="64" spans="1:12" ht="20.149999999999999" customHeight="1">
      <c r="A64" s="149"/>
      <c r="B64" s="141" t="s">
        <v>20</v>
      </c>
      <c r="C64" s="142"/>
      <c r="D64" s="142"/>
      <c r="E64" s="142"/>
      <c r="F64" s="59" t="s">
        <v>73</v>
      </c>
      <c r="G64" s="139">
        <f t="shared" ref="G64:J64" si="21">G49-G52</f>
        <v>-112540454</v>
      </c>
      <c r="H64" s="72">
        <f>H49-H52</f>
        <v>-56736329</v>
      </c>
      <c r="I64" s="73">
        <f>I49-I52</f>
        <v>-16820</v>
      </c>
      <c r="J64" s="72">
        <f t="shared" si="21"/>
        <v>-4150370</v>
      </c>
      <c r="K64" s="125">
        <f>K49-K52</f>
        <v>-51636935</v>
      </c>
      <c r="L64" s="84">
        <f>L49-L52</f>
        <v>0</v>
      </c>
    </row>
    <row r="65" spans="1:12" ht="20.149999999999999" customHeight="1">
      <c r="A65" s="149"/>
      <c r="B65" s="40"/>
      <c r="C65" s="41"/>
      <c r="D65" s="41"/>
      <c r="E65" s="41"/>
      <c r="F65" s="60" t="s">
        <v>72</v>
      </c>
      <c r="G65" s="140">
        <v>-122675534</v>
      </c>
      <c r="H65" s="75">
        <v>-64459684</v>
      </c>
      <c r="I65" s="77">
        <v>-71358</v>
      </c>
      <c r="J65" s="75">
        <v>-6188697</v>
      </c>
      <c r="K65" s="126">
        <v>-51955795</v>
      </c>
      <c r="L65" s="83">
        <v>0</v>
      </c>
    </row>
    <row r="66" spans="1:12" ht="20.149999999999999" customHeight="1">
      <c r="A66" s="150"/>
      <c r="B66" s="42"/>
      <c r="C66" s="43"/>
      <c r="D66" s="43"/>
      <c r="E66" s="43"/>
      <c r="F66" s="6" t="s">
        <v>10</v>
      </c>
      <c r="G66" s="79">
        <f>G64-G65</f>
        <v>10135080</v>
      </c>
      <c r="H66" s="79">
        <f t="shared" ref="H66:L66" si="22">H64-H65</f>
        <v>7723355</v>
      </c>
      <c r="I66" s="79">
        <f t="shared" si="22"/>
        <v>54538</v>
      </c>
      <c r="J66" s="79">
        <f t="shared" si="22"/>
        <v>2038327</v>
      </c>
      <c r="K66" s="124">
        <f t="shared" si="22"/>
        <v>318860</v>
      </c>
      <c r="L66" s="81">
        <f t="shared" si="22"/>
        <v>0</v>
      </c>
    </row>
    <row r="67" spans="1:12" ht="20.149999999999999" customHeight="1">
      <c r="A67" s="146" t="s">
        <v>49</v>
      </c>
      <c r="B67" s="142"/>
      <c r="C67" s="142"/>
      <c r="D67" s="142"/>
      <c r="E67" s="147"/>
      <c r="F67" s="59" t="s">
        <v>73</v>
      </c>
      <c r="G67" s="73">
        <f t="shared" ref="G67" si="23">G34+G52-G16</f>
        <v>470044536</v>
      </c>
      <c r="H67" s="72">
        <f>H34+H52-H16</f>
        <v>187334224</v>
      </c>
      <c r="I67" s="73">
        <f>I34+I52-I16</f>
        <v>164249</v>
      </c>
      <c r="J67" s="72">
        <f>J34+J52-J16</f>
        <v>104514974</v>
      </c>
      <c r="K67" s="125">
        <f>K34+K52-K16</f>
        <v>177568773</v>
      </c>
      <c r="L67" s="86">
        <f>L34+L52-L16</f>
        <v>462316</v>
      </c>
    </row>
    <row r="68" spans="1:12" ht="20.149999999999999" customHeight="1">
      <c r="A68" s="47"/>
      <c r="B68" s="41"/>
      <c r="C68" s="41"/>
      <c r="D68" s="41"/>
      <c r="E68" s="41"/>
      <c r="F68" s="60" t="s">
        <v>72</v>
      </c>
      <c r="G68" s="75">
        <v>464539163</v>
      </c>
      <c r="H68" s="75">
        <v>188892266</v>
      </c>
      <c r="I68" s="77">
        <v>176740</v>
      </c>
      <c r="J68" s="75">
        <v>102753636</v>
      </c>
      <c r="K68" s="126">
        <v>172451464</v>
      </c>
      <c r="L68" s="86">
        <v>265057</v>
      </c>
    </row>
    <row r="69" spans="1:12" ht="20.149999999999999" customHeight="1">
      <c r="A69" s="47"/>
      <c r="B69" s="41"/>
      <c r="C69" s="41"/>
      <c r="D69" s="41"/>
      <c r="E69" s="41"/>
      <c r="F69" s="6" t="s">
        <v>10</v>
      </c>
      <c r="G69" s="79">
        <f>G67-G68</f>
        <v>5505373</v>
      </c>
      <c r="H69" s="79">
        <f t="shared" ref="H69:L69" si="24">H67-H68</f>
        <v>-1558042</v>
      </c>
      <c r="I69" s="79">
        <f t="shared" si="24"/>
        <v>-12491</v>
      </c>
      <c r="J69" s="79">
        <f t="shared" si="24"/>
        <v>1761338</v>
      </c>
      <c r="K69" s="124">
        <f t="shared" si="24"/>
        <v>5117309</v>
      </c>
      <c r="L69" s="81">
        <f t="shared" si="24"/>
        <v>197259</v>
      </c>
    </row>
    <row r="70" spans="1:12" ht="20.149999999999999" customHeight="1">
      <c r="A70" s="146" t="s">
        <v>50</v>
      </c>
      <c r="B70" s="142"/>
      <c r="C70" s="142"/>
      <c r="D70" s="142"/>
      <c r="E70" s="142"/>
      <c r="F70" s="59" t="s">
        <v>73</v>
      </c>
      <c r="G70" s="73">
        <f>SUM(H70:L70)</f>
        <v>23329392</v>
      </c>
      <c r="H70" s="72">
        <v>39599</v>
      </c>
      <c r="I70" s="73">
        <v>0</v>
      </c>
      <c r="J70" s="72">
        <v>22732855</v>
      </c>
      <c r="K70" s="125">
        <v>449493</v>
      </c>
      <c r="L70" s="87">
        <v>107445</v>
      </c>
    </row>
    <row r="71" spans="1:12" ht="20.149999999999999" customHeight="1">
      <c r="A71" s="52"/>
      <c r="B71" s="41"/>
      <c r="C71" s="41"/>
      <c r="D71" s="41"/>
      <c r="E71" s="41"/>
      <c r="F71" s="60" t="s">
        <v>72</v>
      </c>
      <c r="G71" s="88">
        <v>14243948</v>
      </c>
      <c r="H71" s="75">
        <v>7147</v>
      </c>
      <c r="I71" s="77">
        <v>0</v>
      </c>
      <c r="J71" s="75">
        <v>14078739</v>
      </c>
      <c r="K71" s="126">
        <v>52115</v>
      </c>
      <c r="L71" s="86">
        <v>105947</v>
      </c>
    </row>
    <row r="72" spans="1:12" ht="20.149999999999999" customHeight="1">
      <c r="A72" s="52"/>
      <c r="B72" s="41"/>
      <c r="C72" s="41"/>
      <c r="D72" s="41"/>
      <c r="E72" s="41"/>
      <c r="F72" s="6" t="s">
        <v>10</v>
      </c>
      <c r="G72" s="79">
        <f>G70-G71</f>
        <v>9085444</v>
      </c>
      <c r="H72" s="79">
        <f t="shared" ref="H72:L72" si="25">H70-H71</f>
        <v>32452</v>
      </c>
      <c r="I72" s="79">
        <f t="shared" si="25"/>
        <v>0</v>
      </c>
      <c r="J72" s="79">
        <f t="shared" si="25"/>
        <v>8654116</v>
      </c>
      <c r="K72" s="124">
        <f t="shared" si="25"/>
        <v>397378</v>
      </c>
      <c r="L72" s="81">
        <f t="shared" si="25"/>
        <v>1498</v>
      </c>
    </row>
    <row r="73" spans="1:12" ht="20.149999999999999" customHeight="1">
      <c r="A73" s="52"/>
      <c r="B73" s="41"/>
      <c r="C73" s="141" t="s">
        <v>24</v>
      </c>
      <c r="D73" s="142"/>
      <c r="E73" s="142"/>
      <c r="F73" s="59" t="s">
        <v>73</v>
      </c>
      <c r="G73" s="73">
        <f>SUM(H73:L73)</f>
        <v>24</v>
      </c>
      <c r="H73" s="72">
        <v>2</v>
      </c>
      <c r="I73" s="73">
        <v>0</v>
      </c>
      <c r="J73" s="72">
        <v>8</v>
      </c>
      <c r="K73" s="125">
        <v>13</v>
      </c>
      <c r="L73" s="84">
        <v>1</v>
      </c>
    </row>
    <row r="74" spans="1:12" ht="20.149999999999999" customHeight="1">
      <c r="A74" s="52"/>
      <c r="B74" s="41"/>
      <c r="C74" s="40"/>
      <c r="D74" s="41"/>
      <c r="E74" s="41"/>
      <c r="F74" s="60" t="s">
        <v>72</v>
      </c>
      <c r="G74" s="88">
        <v>13</v>
      </c>
      <c r="H74" s="75">
        <v>1</v>
      </c>
      <c r="I74" s="77">
        <v>0</v>
      </c>
      <c r="J74" s="75">
        <v>8</v>
      </c>
      <c r="K74" s="126">
        <v>3</v>
      </c>
      <c r="L74" s="83">
        <v>1</v>
      </c>
    </row>
    <row r="75" spans="1:12" ht="20.149999999999999" customHeight="1" thickBot="1">
      <c r="A75" s="53"/>
      <c r="B75" s="54"/>
      <c r="C75" s="55"/>
      <c r="D75" s="54"/>
      <c r="E75" s="54"/>
      <c r="F75" s="23" t="s">
        <v>10</v>
      </c>
      <c r="G75" s="89">
        <f>G73-G74</f>
        <v>11</v>
      </c>
      <c r="H75" s="89">
        <f t="shared" ref="H75:L75" si="26">H73-H74</f>
        <v>1</v>
      </c>
      <c r="I75" s="89">
        <f t="shared" si="26"/>
        <v>0</v>
      </c>
      <c r="J75" s="89">
        <f t="shared" si="26"/>
        <v>0</v>
      </c>
      <c r="K75" s="128">
        <f t="shared" si="26"/>
        <v>10</v>
      </c>
      <c r="L75" s="91">
        <f t="shared" si="26"/>
        <v>0</v>
      </c>
    </row>
    <row r="76" spans="1:12">
      <c r="A76" s="37"/>
      <c r="B76" s="37"/>
      <c r="C76" s="37"/>
      <c r="D76" s="37"/>
      <c r="E76" s="37"/>
      <c r="F76" s="37"/>
      <c r="G76" s="29"/>
    </row>
    <row r="77" spans="1:12">
      <c r="A77" s="37"/>
      <c r="B77" s="37"/>
      <c r="C77" s="37"/>
      <c r="D77" s="37"/>
      <c r="E77" s="37"/>
      <c r="F77" s="37"/>
      <c r="G77" s="29"/>
    </row>
  </sheetData>
  <mergeCells count="26">
    <mergeCell ref="K1:L2"/>
    <mergeCell ref="A3:E3"/>
    <mergeCell ref="A4:A36"/>
    <mergeCell ref="B4:E4"/>
    <mergeCell ref="C7:E7"/>
    <mergeCell ref="C8:E8"/>
    <mergeCell ref="C10:E10"/>
    <mergeCell ref="B13:E13"/>
    <mergeCell ref="C16:E16"/>
    <mergeCell ref="C19:E19"/>
    <mergeCell ref="C73:E73"/>
    <mergeCell ref="B22:B33"/>
    <mergeCell ref="C22:E22"/>
    <mergeCell ref="C28:E28"/>
    <mergeCell ref="B34:E34"/>
    <mergeCell ref="A37:E37"/>
    <mergeCell ref="A40:A66"/>
    <mergeCell ref="B40:E40"/>
    <mergeCell ref="C43:E43"/>
    <mergeCell ref="C46:E46"/>
    <mergeCell ref="B52:E52"/>
    <mergeCell ref="C55:E55"/>
    <mergeCell ref="C58:E58"/>
    <mergeCell ref="B64:E64"/>
    <mergeCell ref="A67:E67"/>
    <mergeCell ref="A70:E70"/>
  </mergeCells>
  <phoneticPr fontId="25"/>
  <printOptions horizontalCentered="1"/>
  <pageMargins left="0.70866141732283472" right="0.70866141732283472" top="0.70866141732283472" bottom="0.74803149606299213" header="0.31496062992125984" footer="0.31496062992125984"/>
  <pageSetup paperSize="9" scale="53" firstPageNumber="94" orientation="portrait" useFirstPageNumber="1" r:id="rId1"/>
  <headerFooter>
    <oddFooter>&amp;C&amp;"ＭＳ ゴシック,標準"&amp;20 94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75"/>
  <sheetViews>
    <sheetView view="pageBreakPreview" zoomScaleNormal="85" zoomScaleSheetLayoutView="100" workbookViewId="0"/>
  </sheetViews>
  <sheetFormatPr defaultColWidth="9" defaultRowHeight="14"/>
  <cols>
    <col min="1" max="3" width="3.58203125" style="37" customWidth="1"/>
    <col min="4" max="4" width="12" style="37" customWidth="1"/>
    <col min="5" max="5" width="5.5" style="38" bestFit="1" customWidth="1"/>
    <col min="6" max="8" width="16.58203125" style="29" customWidth="1"/>
    <col min="9" max="9" width="15.08203125" style="119" hidden="1" customWidth="1"/>
    <col min="10" max="14" width="15.08203125" style="29" customWidth="1"/>
    <col min="15" max="16384" width="9" style="37"/>
  </cols>
  <sheetData>
    <row r="1" spans="1:14" ht="24.75" customHeight="1">
      <c r="A1" s="57" t="s">
        <v>64</v>
      </c>
      <c r="B1" s="58"/>
      <c r="C1" s="58"/>
      <c r="D1" s="58"/>
      <c r="E1" s="65"/>
      <c r="F1" s="66"/>
      <c r="G1" s="66"/>
      <c r="H1" s="66"/>
      <c r="I1" s="110"/>
      <c r="J1" s="66"/>
      <c r="K1" s="66"/>
      <c r="L1" s="66"/>
      <c r="M1" s="174" t="s">
        <v>60</v>
      </c>
      <c r="N1" s="175"/>
    </row>
    <row r="2" spans="1:14" ht="29.25" customHeight="1" thickBot="1">
      <c r="A2" s="58" t="s">
        <v>66</v>
      </c>
      <c r="B2" s="58"/>
      <c r="C2" s="58"/>
      <c r="D2" s="58"/>
      <c r="E2" s="65"/>
      <c r="F2" s="66"/>
      <c r="G2" s="66"/>
      <c r="H2" s="66"/>
      <c r="I2" s="110"/>
      <c r="J2" s="66"/>
      <c r="K2" s="66"/>
      <c r="L2" s="66"/>
      <c r="M2" s="175"/>
      <c r="N2" s="175"/>
    </row>
    <row r="3" spans="1:14" s="38" customFormat="1" ht="24.75" customHeight="1">
      <c r="A3" s="176" t="s">
        <v>3</v>
      </c>
      <c r="B3" s="177"/>
      <c r="C3" s="177"/>
      <c r="D3" s="177"/>
      <c r="E3" s="178"/>
      <c r="F3" s="25" t="s">
        <v>5</v>
      </c>
      <c r="G3" s="25" t="s">
        <v>7</v>
      </c>
      <c r="H3" s="25" t="s">
        <v>55</v>
      </c>
      <c r="I3" s="111" t="s">
        <v>56</v>
      </c>
      <c r="J3" s="25" t="s">
        <v>51</v>
      </c>
      <c r="K3" s="25" t="s">
        <v>57</v>
      </c>
      <c r="L3" s="25" t="s">
        <v>52</v>
      </c>
      <c r="M3" s="25" t="s">
        <v>58</v>
      </c>
      <c r="N3" s="26" t="s">
        <v>59</v>
      </c>
    </row>
    <row r="4" spans="1:14" ht="24.75" customHeight="1">
      <c r="A4" s="166" t="s">
        <v>8</v>
      </c>
      <c r="B4" s="18" t="s">
        <v>9</v>
      </c>
      <c r="C4" s="24"/>
      <c r="D4" s="10"/>
      <c r="E4" s="39" t="s">
        <v>73</v>
      </c>
      <c r="F4" s="92">
        <f>SUM(G4:N4)</f>
        <v>5229914</v>
      </c>
      <c r="G4" s="88">
        <v>149385</v>
      </c>
      <c r="H4" s="88">
        <v>2945433</v>
      </c>
      <c r="I4" s="112" t="s">
        <v>70</v>
      </c>
      <c r="J4" s="88">
        <v>545197</v>
      </c>
      <c r="K4" s="88">
        <v>255673</v>
      </c>
      <c r="L4" s="88">
        <v>144289</v>
      </c>
      <c r="M4" s="93">
        <v>1176415</v>
      </c>
      <c r="N4" s="86">
        <v>13522</v>
      </c>
    </row>
    <row r="5" spans="1:14" ht="24.75" customHeight="1">
      <c r="A5" s="166"/>
      <c r="B5" s="8"/>
      <c r="C5" s="9"/>
      <c r="D5" s="10"/>
      <c r="E5" s="67" t="s">
        <v>72</v>
      </c>
      <c r="F5" s="92">
        <v>9726189</v>
      </c>
      <c r="G5" s="88">
        <v>1697458</v>
      </c>
      <c r="H5" s="88">
        <v>5940485</v>
      </c>
      <c r="I5" s="113" t="s">
        <v>71</v>
      </c>
      <c r="J5" s="88">
        <v>524316</v>
      </c>
      <c r="K5" s="88">
        <v>246423</v>
      </c>
      <c r="L5" s="88">
        <v>204817</v>
      </c>
      <c r="M5" s="94">
        <v>1106751</v>
      </c>
      <c r="N5" s="86">
        <v>5939</v>
      </c>
    </row>
    <row r="6" spans="1:14" ht="24.75" customHeight="1">
      <c r="A6" s="166"/>
      <c r="B6" s="8"/>
      <c r="C6" s="9"/>
      <c r="D6" s="10"/>
      <c r="E6" s="6" t="s">
        <v>10</v>
      </c>
      <c r="F6" s="80">
        <f>F4-F5</f>
        <v>-4496275</v>
      </c>
      <c r="G6" s="80">
        <f t="shared" ref="G6:N6" si="0">G4-G5</f>
        <v>-1548073</v>
      </c>
      <c r="H6" s="80">
        <f t="shared" si="0"/>
        <v>-2995052</v>
      </c>
      <c r="I6" s="114" t="s">
        <v>70</v>
      </c>
      <c r="J6" s="80">
        <f t="shared" si="0"/>
        <v>20881</v>
      </c>
      <c r="K6" s="80">
        <f t="shared" si="0"/>
        <v>9250</v>
      </c>
      <c r="L6" s="80">
        <f t="shared" si="0"/>
        <v>-60528</v>
      </c>
      <c r="M6" s="80">
        <f t="shared" si="0"/>
        <v>69664</v>
      </c>
      <c r="N6" s="95">
        <f t="shared" si="0"/>
        <v>7583</v>
      </c>
    </row>
    <row r="7" spans="1:14" ht="24.75" customHeight="1">
      <c r="A7" s="166"/>
      <c r="B7" s="11"/>
      <c r="C7" s="31" t="s">
        <v>11</v>
      </c>
      <c r="D7" s="7"/>
      <c r="E7" s="39" t="s">
        <v>73</v>
      </c>
      <c r="F7" s="85">
        <f>SUM(G7:N7)</f>
        <v>2405765</v>
      </c>
      <c r="G7" s="88">
        <v>20364</v>
      </c>
      <c r="H7" s="96">
        <v>1848691</v>
      </c>
      <c r="I7" s="112" t="s">
        <v>70</v>
      </c>
      <c r="J7" s="88">
        <v>363743</v>
      </c>
      <c r="K7" s="88">
        <v>97025</v>
      </c>
      <c r="L7" s="88">
        <v>22225</v>
      </c>
      <c r="M7" s="93">
        <v>53717</v>
      </c>
      <c r="N7" s="86">
        <v>0</v>
      </c>
    </row>
    <row r="8" spans="1:14" ht="24.75" customHeight="1">
      <c r="A8" s="166"/>
      <c r="B8" s="11"/>
      <c r="C8" s="8" t="s">
        <v>12</v>
      </c>
      <c r="D8" s="10"/>
      <c r="E8" s="67" t="s">
        <v>72</v>
      </c>
      <c r="F8" s="92">
        <v>3427168</v>
      </c>
      <c r="G8" s="88">
        <v>639680</v>
      </c>
      <c r="H8" s="88">
        <v>2209863</v>
      </c>
      <c r="I8" s="113" t="s">
        <v>71</v>
      </c>
      <c r="J8" s="88">
        <v>370325</v>
      </c>
      <c r="K8" s="88">
        <v>91957</v>
      </c>
      <c r="L8" s="88">
        <v>20024</v>
      </c>
      <c r="M8" s="94">
        <v>95319</v>
      </c>
      <c r="N8" s="86">
        <v>0</v>
      </c>
    </row>
    <row r="9" spans="1:14" ht="24.75" customHeight="1">
      <c r="A9" s="166"/>
      <c r="B9" s="11"/>
      <c r="C9" s="12"/>
      <c r="D9" s="13"/>
      <c r="E9" s="6" t="s">
        <v>10</v>
      </c>
      <c r="F9" s="97">
        <f>F7-F8</f>
        <v>-1021403</v>
      </c>
      <c r="G9" s="80">
        <f t="shared" ref="G9:N9" si="1">G7-G8</f>
        <v>-619316</v>
      </c>
      <c r="H9" s="80">
        <f t="shared" si="1"/>
        <v>-361172</v>
      </c>
      <c r="I9" s="114" t="s">
        <v>70</v>
      </c>
      <c r="J9" s="80">
        <f t="shared" si="1"/>
        <v>-6582</v>
      </c>
      <c r="K9" s="80">
        <f t="shared" si="1"/>
        <v>5068</v>
      </c>
      <c r="L9" s="80">
        <f t="shared" si="1"/>
        <v>2201</v>
      </c>
      <c r="M9" s="80">
        <f t="shared" si="1"/>
        <v>-41602</v>
      </c>
      <c r="N9" s="95">
        <f t="shared" si="1"/>
        <v>0</v>
      </c>
    </row>
    <row r="10" spans="1:14" ht="24.75" customHeight="1">
      <c r="A10" s="166"/>
      <c r="B10" s="11"/>
      <c r="C10" s="31" t="s">
        <v>14</v>
      </c>
      <c r="D10" s="7"/>
      <c r="E10" s="39" t="s">
        <v>73</v>
      </c>
      <c r="F10" s="85">
        <f>SUM(G10:N10)</f>
        <v>2075749</v>
      </c>
      <c r="G10" s="88">
        <v>118312</v>
      </c>
      <c r="H10" s="96">
        <v>617429</v>
      </c>
      <c r="I10" s="112" t="s">
        <v>70</v>
      </c>
      <c r="J10" s="88">
        <v>12116</v>
      </c>
      <c r="K10" s="88">
        <v>135696</v>
      </c>
      <c r="L10" s="88">
        <v>88131</v>
      </c>
      <c r="M10" s="98">
        <v>1094943</v>
      </c>
      <c r="N10" s="86">
        <v>9122</v>
      </c>
    </row>
    <row r="11" spans="1:14" ht="24.75" customHeight="1">
      <c r="A11" s="166"/>
      <c r="B11" s="11"/>
      <c r="C11" s="8" t="s">
        <v>15</v>
      </c>
      <c r="D11" s="10"/>
      <c r="E11" s="67" t="s">
        <v>72</v>
      </c>
      <c r="F11" s="77">
        <v>2542844</v>
      </c>
      <c r="G11" s="88">
        <v>1041965</v>
      </c>
      <c r="H11" s="88">
        <v>242296</v>
      </c>
      <c r="I11" s="113" t="s">
        <v>71</v>
      </c>
      <c r="J11" s="88">
        <v>12299</v>
      </c>
      <c r="K11" s="88">
        <v>122530</v>
      </c>
      <c r="L11" s="88">
        <v>139925</v>
      </c>
      <c r="M11" s="99">
        <v>982290</v>
      </c>
      <c r="N11" s="86">
        <v>1539</v>
      </c>
    </row>
    <row r="12" spans="1:14" ht="24.75" customHeight="1">
      <c r="A12" s="166"/>
      <c r="B12" s="14"/>
      <c r="C12" s="12"/>
      <c r="D12" s="13"/>
      <c r="E12" s="6" t="s">
        <v>10</v>
      </c>
      <c r="F12" s="97">
        <f>F10-F11</f>
        <v>-467095</v>
      </c>
      <c r="G12" s="80">
        <f t="shared" ref="G12:N12" si="2">G10-G11</f>
        <v>-923653</v>
      </c>
      <c r="H12" s="80">
        <f t="shared" si="2"/>
        <v>375133</v>
      </c>
      <c r="I12" s="114" t="s">
        <v>70</v>
      </c>
      <c r="J12" s="80">
        <f t="shared" si="2"/>
        <v>-183</v>
      </c>
      <c r="K12" s="80">
        <f t="shared" si="2"/>
        <v>13166</v>
      </c>
      <c r="L12" s="80">
        <f t="shared" si="2"/>
        <v>-51794</v>
      </c>
      <c r="M12" s="100">
        <f t="shared" si="2"/>
        <v>112653</v>
      </c>
      <c r="N12" s="95">
        <f t="shared" si="2"/>
        <v>7583</v>
      </c>
    </row>
    <row r="13" spans="1:14" ht="24.75" customHeight="1">
      <c r="A13" s="166"/>
      <c r="B13" s="18" t="s">
        <v>16</v>
      </c>
      <c r="C13" s="24"/>
      <c r="D13" s="7"/>
      <c r="E13" s="39" t="s">
        <v>73</v>
      </c>
      <c r="F13" s="101">
        <f>SUM(G13:N13)</f>
        <v>2725056</v>
      </c>
      <c r="G13" s="73">
        <v>111569</v>
      </c>
      <c r="H13" s="88">
        <v>581323</v>
      </c>
      <c r="I13" s="112" t="s">
        <v>70</v>
      </c>
      <c r="J13" s="88">
        <v>626771</v>
      </c>
      <c r="K13" s="88">
        <v>262548</v>
      </c>
      <c r="L13" s="88">
        <v>141775</v>
      </c>
      <c r="M13" s="93">
        <v>987499</v>
      </c>
      <c r="N13" s="86">
        <v>13571</v>
      </c>
    </row>
    <row r="14" spans="1:14" ht="24.75" customHeight="1">
      <c r="A14" s="166"/>
      <c r="B14" s="11"/>
      <c r="C14" s="9"/>
      <c r="D14" s="10"/>
      <c r="E14" s="67" t="s">
        <v>72</v>
      </c>
      <c r="F14" s="102">
        <v>3272909</v>
      </c>
      <c r="G14" s="88">
        <v>1021515</v>
      </c>
      <c r="H14" s="88">
        <v>461218</v>
      </c>
      <c r="I14" s="113" t="s">
        <v>71</v>
      </c>
      <c r="J14" s="88">
        <v>399806</v>
      </c>
      <c r="K14" s="88">
        <v>239548</v>
      </c>
      <c r="L14" s="88">
        <v>237232</v>
      </c>
      <c r="M14" s="103">
        <v>903833</v>
      </c>
      <c r="N14" s="86">
        <v>9757</v>
      </c>
    </row>
    <row r="15" spans="1:14" ht="24.75" customHeight="1">
      <c r="A15" s="166"/>
      <c r="B15" s="11"/>
      <c r="C15" s="9"/>
      <c r="D15" s="10"/>
      <c r="E15" s="6" t="s">
        <v>10</v>
      </c>
      <c r="F15" s="80">
        <f>F13-F14</f>
        <v>-547853</v>
      </c>
      <c r="G15" s="80">
        <f t="shared" ref="G15:N15" si="3">G13-G14</f>
        <v>-909946</v>
      </c>
      <c r="H15" s="80">
        <f t="shared" si="3"/>
        <v>120105</v>
      </c>
      <c r="I15" s="114" t="s">
        <v>70</v>
      </c>
      <c r="J15" s="80">
        <f t="shared" si="3"/>
        <v>226965</v>
      </c>
      <c r="K15" s="80">
        <f t="shared" si="3"/>
        <v>23000</v>
      </c>
      <c r="L15" s="80">
        <f t="shared" si="3"/>
        <v>-95457</v>
      </c>
      <c r="M15" s="80">
        <f t="shared" si="3"/>
        <v>83666</v>
      </c>
      <c r="N15" s="95">
        <f t="shared" si="3"/>
        <v>3814</v>
      </c>
    </row>
    <row r="16" spans="1:14" ht="24.75" customHeight="1">
      <c r="A16" s="166"/>
      <c r="B16" s="11"/>
      <c r="C16" s="31" t="s">
        <v>18</v>
      </c>
      <c r="D16" s="7"/>
      <c r="E16" s="39" t="s">
        <v>73</v>
      </c>
      <c r="F16" s="104">
        <f>SUM(G16:N16)</f>
        <v>63935</v>
      </c>
      <c r="G16" s="88">
        <v>13492</v>
      </c>
      <c r="H16" s="88">
        <v>26394</v>
      </c>
      <c r="I16" s="112" t="s">
        <v>70</v>
      </c>
      <c r="J16" s="88">
        <v>2867</v>
      </c>
      <c r="K16" s="88">
        <v>1</v>
      </c>
      <c r="L16" s="88">
        <v>228</v>
      </c>
      <c r="M16" s="93">
        <v>20953</v>
      </c>
      <c r="N16" s="86">
        <v>0</v>
      </c>
    </row>
    <row r="17" spans="1:14" ht="24.75" customHeight="1">
      <c r="A17" s="166"/>
      <c r="B17" s="11"/>
      <c r="C17" s="8" t="s">
        <v>53</v>
      </c>
      <c r="D17" s="10"/>
      <c r="E17" s="67" t="s">
        <v>72</v>
      </c>
      <c r="F17" s="104">
        <v>213013</v>
      </c>
      <c r="G17" s="88">
        <v>158857</v>
      </c>
      <c r="H17" s="88">
        <v>23315</v>
      </c>
      <c r="I17" s="113" t="s">
        <v>71</v>
      </c>
      <c r="J17" s="88">
        <v>4935</v>
      </c>
      <c r="K17" s="88">
        <v>1</v>
      </c>
      <c r="L17" s="88">
        <v>26</v>
      </c>
      <c r="M17" s="103">
        <v>25879</v>
      </c>
      <c r="N17" s="86">
        <v>0</v>
      </c>
    </row>
    <row r="18" spans="1:14" ht="24.75" customHeight="1">
      <c r="A18" s="166"/>
      <c r="B18" s="14"/>
      <c r="C18" s="12"/>
      <c r="D18" s="13"/>
      <c r="E18" s="6" t="s">
        <v>10</v>
      </c>
      <c r="F18" s="80">
        <f>F16-F17</f>
        <v>-149078</v>
      </c>
      <c r="G18" s="80">
        <f t="shared" ref="G18:N18" si="4">G16-G17</f>
        <v>-145365</v>
      </c>
      <c r="H18" s="80">
        <f t="shared" si="4"/>
        <v>3079</v>
      </c>
      <c r="I18" s="114" t="s">
        <v>70</v>
      </c>
      <c r="J18" s="80">
        <f t="shared" si="4"/>
        <v>-2068</v>
      </c>
      <c r="K18" s="80">
        <f t="shared" si="4"/>
        <v>0</v>
      </c>
      <c r="L18" s="80">
        <f t="shared" si="4"/>
        <v>202</v>
      </c>
      <c r="M18" s="80">
        <f t="shared" si="4"/>
        <v>-4926</v>
      </c>
      <c r="N18" s="95">
        <f t="shared" si="4"/>
        <v>0</v>
      </c>
    </row>
    <row r="19" spans="1:14" ht="24.75" customHeight="1">
      <c r="A19" s="166"/>
      <c r="B19" s="161" t="s">
        <v>20</v>
      </c>
      <c r="C19" s="179"/>
      <c r="D19" s="63"/>
      <c r="E19" s="39" t="s">
        <v>73</v>
      </c>
      <c r="F19" s="104">
        <f>SUM(G19:N19)</f>
        <v>2504858</v>
      </c>
      <c r="G19" s="75">
        <f>G4-G13</f>
        <v>37816</v>
      </c>
      <c r="H19" s="75">
        <f t="shared" ref="H19:L19" si="5">H4-H13</f>
        <v>2364110</v>
      </c>
      <c r="I19" s="112" t="s">
        <v>70</v>
      </c>
      <c r="J19" s="75">
        <f t="shared" si="5"/>
        <v>-81574</v>
      </c>
      <c r="K19" s="75">
        <f>K4-K13</f>
        <v>-6875</v>
      </c>
      <c r="L19" s="75">
        <f t="shared" si="5"/>
        <v>2514</v>
      </c>
      <c r="M19" s="75">
        <f>M4-M13</f>
        <v>188916</v>
      </c>
      <c r="N19" s="83">
        <f>N4-N13</f>
        <v>-49</v>
      </c>
    </row>
    <row r="20" spans="1:14" ht="24.75" customHeight="1">
      <c r="A20" s="166"/>
      <c r="B20" s="15"/>
      <c r="C20" s="9"/>
      <c r="D20" s="10"/>
      <c r="E20" s="67" t="s">
        <v>72</v>
      </c>
      <c r="F20" s="104">
        <v>6453280</v>
      </c>
      <c r="G20" s="75">
        <v>675943</v>
      </c>
      <c r="H20" s="75">
        <v>5479267</v>
      </c>
      <c r="I20" s="115" t="s">
        <v>71</v>
      </c>
      <c r="J20" s="75">
        <v>124510</v>
      </c>
      <c r="K20" s="75">
        <v>6875</v>
      </c>
      <c r="L20" s="75">
        <v>-32415</v>
      </c>
      <c r="M20" s="75">
        <v>202918</v>
      </c>
      <c r="N20" s="83">
        <v>-3818</v>
      </c>
    </row>
    <row r="21" spans="1:14" ht="24.75" customHeight="1">
      <c r="A21" s="167"/>
      <c r="B21" s="16"/>
      <c r="C21" s="17"/>
      <c r="D21" s="13"/>
      <c r="E21" s="6" t="s">
        <v>10</v>
      </c>
      <c r="F21" s="80">
        <f>F19-F20</f>
        <v>-3948422</v>
      </c>
      <c r="G21" s="80">
        <f>G19-G20</f>
        <v>-638127</v>
      </c>
      <c r="H21" s="80">
        <f t="shared" ref="H21:N21" si="6">H19-H20</f>
        <v>-3115157</v>
      </c>
      <c r="I21" s="114" t="s">
        <v>70</v>
      </c>
      <c r="J21" s="80">
        <f t="shared" si="6"/>
        <v>-206084</v>
      </c>
      <c r="K21" s="80">
        <f t="shared" si="6"/>
        <v>-13750</v>
      </c>
      <c r="L21" s="80">
        <f t="shared" si="6"/>
        <v>34929</v>
      </c>
      <c r="M21" s="80">
        <f t="shared" si="6"/>
        <v>-14002</v>
      </c>
      <c r="N21" s="95">
        <f t="shared" si="6"/>
        <v>3769</v>
      </c>
    </row>
    <row r="22" spans="1:14" ht="24.75" customHeight="1">
      <c r="A22" s="165" t="s">
        <v>22</v>
      </c>
      <c r="B22" s="180" t="s">
        <v>23</v>
      </c>
      <c r="C22" s="161"/>
      <c r="D22" s="162"/>
      <c r="E22" s="39" t="s">
        <v>73</v>
      </c>
      <c r="F22" s="92">
        <f>SUM(G22:N22)</f>
        <v>9019867</v>
      </c>
      <c r="G22" s="88">
        <v>71987</v>
      </c>
      <c r="H22" s="88">
        <v>8227976</v>
      </c>
      <c r="I22" s="112" t="s">
        <v>70</v>
      </c>
      <c r="J22" s="88">
        <v>443177</v>
      </c>
      <c r="K22" s="88">
        <v>21040</v>
      </c>
      <c r="L22" s="88">
        <v>100845</v>
      </c>
      <c r="M22" s="93">
        <v>154842</v>
      </c>
      <c r="N22" s="86">
        <v>0</v>
      </c>
    </row>
    <row r="23" spans="1:14" ht="24.75" customHeight="1">
      <c r="A23" s="166"/>
      <c r="B23" s="11"/>
      <c r="C23" s="9"/>
      <c r="D23" s="10"/>
      <c r="E23" s="67" t="s">
        <v>72</v>
      </c>
      <c r="F23" s="92">
        <v>8429726</v>
      </c>
      <c r="G23" s="88">
        <v>704534</v>
      </c>
      <c r="H23" s="88">
        <v>6553902</v>
      </c>
      <c r="I23" s="113" t="s">
        <v>71</v>
      </c>
      <c r="J23" s="88">
        <v>239755</v>
      </c>
      <c r="K23" s="88">
        <v>4075</v>
      </c>
      <c r="L23" s="88">
        <v>127875</v>
      </c>
      <c r="M23" s="94">
        <v>799585</v>
      </c>
      <c r="N23" s="86">
        <v>0</v>
      </c>
    </row>
    <row r="24" spans="1:14" ht="24.75" customHeight="1">
      <c r="A24" s="166"/>
      <c r="B24" s="11"/>
      <c r="C24" s="9"/>
      <c r="D24" s="10"/>
      <c r="E24" s="6" t="s">
        <v>10</v>
      </c>
      <c r="F24" s="80">
        <f>F22-F23</f>
        <v>590141</v>
      </c>
      <c r="G24" s="80">
        <f t="shared" ref="G24:N24" si="7">G22-G23</f>
        <v>-632547</v>
      </c>
      <c r="H24" s="80">
        <f t="shared" si="7"/>
        <v>1674074</v>
      </c>
      <c r="I24" s="114" t="s">
        <v>70</v>
      </c>
      <c r="J24" s="80">
        <f t="shared" si="7"/>
        <v>203422</v>
      </c>
      <c r="K24" s="80">
        <f t="shared" si="7"/>
        <v>16965</v>
      </c>
      <c r="L24" s="80">
        <f t="shared" si="7"/>
        <v>-27030</v>
      </c>
      <c r="M24" s="80">
        <f t="shared" si="7"/>
        <v>-644743</v>
      </c>
      <c r="N24" s="95">
        <f t="shared" si="7"/>
        <v>0</v>
      </c>
    </row>
    <row r="25" spans="1:14" ht="24.75" customHeight="1">
      <c r="A25" s="166"/>
      <c r="B25" s="11"/>
      <c r="C25" s="31" t="s">
        <v>25</v>
      </c>
      <c r="D25" s="7"/>
      <c r="E25" s="39" t="s">
        <v>73</v>
      </c>
      <c r="F25" s="92">
        <f>SUM(G25:N25)</f>
        <v>3312000</v>
      </c>
      <c r="G25" s="88">
        <v>11700</v>
      </c>
      <c r="H25" s="88">
        <v>3034100</v>
      </c>
      <c r="I25" s="112" t="s">
        <v>70</v>
      </c>
      <c r="J25" s="88">
        <v>212600</v>
      </c>
      <c r="K25" s="88">
        <v>15500</v>
      </c>
      <c r="L25" s="88">
        <v>22200</v>
      </c>
      <c r="M25" s="88">
        <v>15900</v>
      </c>
      <c r="N25" s="86">
        <v>0</v>
      </c>
    </row>
    <row r="26" spans="1:14" ht="24.75" customHeight="1">
      <c r="A26" s="166"/>
      <c r="B26" s="11"/>
      <c r="C26" s="8"/>
      <c r="D26" s="10"/>
      <c r="E26" s="67" t="s">
        <v>72</v>
      </c>
      <c r="F26" s="92">
        <v>2293800</v>
      </c>
      <c r="G26" s="88">
        <v>225200</v>
      </c>
      <c r="H26" s="88">
        <v>1736000</v>
      </c>
      <c r="I26" s="113" t="s">
        <v>71</v>
      </c>
      <c r="J26" s="88">
        <v>1600</v>
      </c>
      <c r="K26" s="88">
        <v>0</v>
      </c>
      <c r="L26" s="88">
        <v>110000</v>
      </c>
      <c r="M26" s="88">
        <v>221000</v>
      </c>
      <c r="N26" s="86">
        <v>0</v>
      </c>
    </row>
    <row r="27" spans="1:14" ht="24.75" customHeight="1">
      <c r="A27" s="166"/>
      <c r="B27" s="11"/>
      <c r="C27" s="12"/>
      <c r="D27" s="13"/>
      <c r="E27" s="6" t="s">
        <v>10</v>
      </c>
      <c r="F27" s="80">
        <f>F25-F26</f>
        <v>1018200</v>
      </c>
      <c r="G27" s="80">
        <f t="shared" ref="G27:N27" si="8">G25-G26</f>
        <v>-213500</v>
      </c>
      <c r="H27" s="80">
        <f t="shared" si="8"/>
        <v>1298100</v>
      </c>
      <c r="I27" s="114" t="s">
        <v>70</v>
      </c>
      <c r="J27" s="80">
        <f t="shared" si="8"/>
        <v>211000</v>
      </c>
      <c r="K27" s="80">
        <f t="shared" si="8"/>
        <v>15500</v>
      </c>
      <c r="L27" s="80">
        <f t="shared" si="8"/>
        <v>-87800</v>
      </c>
      <c r="M27" s="80">
        <f t="shared" si="8"/>
        <v>-205100</v>
      </c>
      <c r="N27" s="95">
        <f t="shared" si="8"/>
        <v>0</v>
      </c>
    </row>
    <row r="28" spans="1:14" ht="24.75" customHeight="1">
      <c r="A28" s="166"/>
      <c r="B28" s="11"/>
      <c r="C28" s="31" t="s">
        <v>14</v>
      </c>
      <c r="D28" s="7"/>
      <c r="E28" s="39" t="s">
        <v>73</v>
      </c>
      <c r="F28" s="92">
        <f>SUM(G28:N28)</f>
        <v>5516379</v>
      </c>
      <c r="G28" s="88">
        <v>58001</v>
      </c>
      <c r="H28" s="88">
        <v>5128521</v>
      </c>
      <c r="I28" s="112" t="s">
        <v>70</v>
      </c>
      <c r="J28" s="88">
        <v>106730</v>
      </c>
      <c r="K28" s="88">
        <v>5540</v>
      </c>
      <c r="L28" s="88">
        <v>78645</v>
      </c>
      <c r="M28" s="93">
        <v>138942</v>
      </c>
      <c r="N28" s="86">
        <v>0</v>
      </c>
    </row>
    <row r="29" spans="1:14" ht="24.75" customHeight="1">
      <c r="A29" s="166"/>
      <c r="B29" s="11"/>
      <c r="C29" s="8" t="s">
        <v>27</v>
      </c>
      <c r="D29" s="10"/>
      <c r="E29" s="67" t="s">
        <v>72</v>
      </c>
      <c r="F29" s="92">
        <v>5885414</v>
      </c>
      <c r="G29" s="88">
        <v>375862</v>
      </c>
      <c r="H29" s="88">
        <v>4795743</v>
      </c>
      <c r="I29" s="113" t="s">
        <v>71</v>
      </c>
      <c r="J29" s="88">
        <v>113274</v>
      </c>
      <c r="K29" s="88">
        <v>4075</v>
      </c>
      <c r="L29" s="88">
        <v>17875</v>
      </c>
      <c r="M29" s="103">
        <v>578585</v>
      </c>
      <c r="N29" s="86">
        <v>0</v>
      </c>
    </row>
    <row r="30" spans="1:14" ht="24.75" customHeight="1">
      <c r="A30" s="166"/>
      <c r="B30" s="14"/>
      <c r="C30" s="12"/>
      <c r="D30" s="13"/>
      <c r="E30" s="6" t="s">
        <v>10</v>
      </c>
      <c r="F30" s="80">
        <f>F28-F29</f>
        <v>-369035</v>
      </c>
      <c r="G30" s="80">
        <f t="shared" ref="G30:N30" si="9">G28-G29</f>
        <v>-317861</v>
      </c>
      <c r="H30" s="80">
        <f t="shared" si="9"/>
        <v>332778</v>
      </c>
      <c r="I30" s="114" t="s">
        <v>70</v>
      </c>
      <c r="J30" s="80">
        <f t="shared" si="9"/>
        <v>-6544</v>
      </c>
      <c r="K30" s="80">
        <f t="shared" si="9"/>
        <v>1465</v>
      </c>
      <c r="L30" s="80">
        <f t="shared" si="9"/>
        <v>60770</v>
      </c>
      <c r="M30" s="80">
        <f t="shared" si="9"/>
        <v>-439643</v>
      </c>
      <c r="N30" s="95">
        <f t="shared" si="9"/>
        <v>0</v>
      </c>
    </row>
    <row r="31" spans="1:14" ht="24.75" customHeight="1">
      <c r="A31" s="166"/>
      <c r="B31" s="180" t="s">
        <v>28</v>
      </c>
      <c r="C31" s="161"/>
      <c r="D31" s="162"/>
      <c r="E31" s="39" t="s">
        <v>73</v>
      </c>
      <c r="F31" s="92">
        <f>SUM(G31:N31)</f>
        <v>10873950</v>
      </c>
      <c r="G31" s="88">
        <v>71530</v>
      </c>
      <c r="H31" s="88">
        <v>10166162</v>
      </c>
      <c r="I31" s="112" t="s">
        <v>70</v>
      </c>
      <c r="J31" s="88">
        <v>159179</v>
      </c>
      <c r="K31" s="88">
        <v>21040</v>
      </c>
      <c r="L31" s="88">
        <v>100845</v>
      </c>
      <c r="M31" s="93">
        <v>355194</v>
      </c>
      <c r="N31" s="86">
        <v>0</v>
      </c>
    </row>
    <row r="32" spans="1:14" ht="24.75" customHeight="1">
      <c r="A32" s="166"/>
      <c r="B32" s="11"/>
      <c r="C32" s="9"/>
      <c r="D32" s="10"/>
      <c r="E32" s="67" t="s">
        <v>72</v>
      </c>
      <c r="F32" s="92">
        <v>14412677</v>
      </c>
      <c r="G32" s="88">
        <v>1162723</v>
      </c>
      <c r="H32" s="88">
        <v>11631247</v>
      </c>
      <c r="I32" s="113" t="s">
        <v>71</v>
      </c>
      <c r="J32" s="88">
        <v>463275</v>
      </c>
      <c r="K32" s="88">
        <v>4075</v>
      </c>
      <c r="L32" s="88">
        <v>127875</v>
      </c>
      <c r="M32" s="94">
        <v>1023482</v>
      </c>
      <c r="N32" s="86">
        <v>0</v>
      </c>
    </row>
    <row r="33" spans="1:14" ht="24.75" customHeight="1">
      <c r="A33" s="166"/>
      <c r="B33" s="11"/>
      <c r="C33" s="9"/>
      <c r="D33" s="10"/>
      <c r="E33" s="6" t="s">
        <v>10</v>
      </c>
      <c r="F33" s="80">
        <f>F31-F32</f>
        <v>-3538727</v>
      </c>
      <c r="G33" s="80">
        <f t="shared" ref="G33:N33" si="10">G31-G32</f>
        <v>-1091193</v>
      </c>
      <c r="H33" s="80">
        <f t="shared" si="10"/>
        <v>-1465085</v>
      </c>
      <c r="I33" s="114" t="s">
        <v>70</v>
      </c>
      <c r="J33" s="80">
        <f t="shared" si="10"/>
        <v>-304096</v>
      </c>
      <c r="K33" s="80">
        <f t="shared" si="10"/>
        <v>16965</v>
      </c>
      <c r="L33" s="80">
        <f t="shared" si="10"/>
        <v>-27030</v>
      </c>
      <c r="M33" s="80">
        <f t="shared" si="10"/>
        <v>-668288</v>
      </c>
      <c r="N33" s="95">
        <f t="shared" si="10"/>
        <v>0</v>
      </c>
    </row>
    <row r="34" spans="1:14" ht="24.75" customHeight="1">
      <c r="A34" s="166"/>
      <c r="B34" s="8"/>
      <c r="C34" s="31" t="s">
        <v>30</v>
      </c>
      <c r="D34" s="7"/>
      <c r="E34" s="39" t="s">
        <v>73</v>
      </c>
      <c r="F34" s="92">
        <f>SUM(G34:N34)</f>
        <v>8189810</v>
      </c>
      <c r="G34" s="88">
        <v>13529</v>
      </c>
      <c r="H34" s="88">
        <v>8092086</v>
      </c>
      <c r="I34" s="112" t="s">
        <v>70</v>
      </c>
      <c r="J34" s="88">
        <v>741</v>
      </c>
      <c r="K34" s="88">
        <v>15565</v>
      </c>
      <c r="L34" s="88">
        <v>22220</v>
      </c>
      <c r="M34" s="93">
        <v>45669</v>
      </c>
      <c r="N34" s="86">
        <v>0</v>
      </c>
    </row>
    <row r="35" spans="1:14" ht="24.75" customHeight="1">
      <c r="A35" s="166"/>
      <c r="B35" s="11"/>
      <c r="C35" s="8" t="s">
        <v>54</v>
      </c>
      <c r="D35" s="10"/>
      <c r="E35" s="67" t="s">
        <v>72</v>
      </c>
      <c r="F35" s="92">
        <v>8963607</v>
      </c>
      <c r="G35" s="88">
        <v>248920</v>
      </c>
      <c r="H35" s="88">
        <v>7944761</v>
      </c>
      <c r="I35" s="113" t="s">
        <v>71</v>
      </c>
      <c r="J35" s="88">
        <v>2059</v>
      </c>
      <c r="K35" s="88">
        <v>0</v>
      </c>
      <c r="L35" s="88">
        <v>110000</v>
      </c>
      <c r="M35" s="94">
        <v>657867</v>
      </c>
      <c r="N35" s="86">
        <v>0</v>
      </c>
    </row>
    <row r="36" spans="1:14" ht="24.75" customHeight="1">
      <c r="A36" s="166"/>
      <c r="B36" s="11"/>
      <c r="C36" s="12"/>
      <c r="D36" s="13"/>
      <c r="E36" s="6" t="s">
        <v>10</v>
      </c>
      <c r="F36" s="80">
        <f>F34-F35</f>
        <v>-773797</v>
      </c>
      <c r="G36" s="80">
        <f t="shared" ref="G36:N36" si="11">G34-G35</f>
        <v>-235391</v>
      </c>
      <c r="H36" s="80">
        <f t="shared" si="11"/>
        <v>147325</v>
      </c>
      <c r="I36" s="114" t="s">
        <v>70</v>
      </c>
      <c r="J36" s="80">
        <f t="shared" si="11"/>
        <v>-1318</v>
      </c>
      <c r="K36" s="80">
        <f t="shared" si="11"/>
        <v>15565</v>
      </c>
      <c r="L36" s="80">
        <f t="shared" si="11"/>
        <v>-87780</v>
      </c>
      <c r="M36" s="80">
        <f t="shared" si="11"/>
        <v>-612198</v>
      </c>
      <c r="N36" s="95">
        <f t="shared" si="11"/>
        <v>0</v>
      </c>
    </row>
    <row r="37" spans="1:14" ht="24.75" customHeight="1">
      <c r="A37" s="166"/>
      <c r="B37" s="8"/>
      <c r="C37" s="31" t="s">
        <v>31</v>
      </c>
      <c r="D37" s="7"/>
      <c r="E37" s="39" t="s">
        <v>73</v>
      </c>
      <c r="F37" s="92">
        <f>SUM(G37:N37)</f>
        <v>2414223</v>
      </c>
      <c r="G37" s="88">
        <v>58001</v>
      </c>
      <c r="H37" s="88">
        <v>1854091</v>
      </c>
      <c r="I37" s="112" t="s">
        <v>70</v>
      </c>
      <c r="J37" s="88">
        <v>108646</v>
      </c>
      <c r="K37" s="88">
        <v>5475</v>
      </c>
      <c r="L37" s="88">
        <v>78625</v>
      </c>
      <c r="M37" s="93">
        <v>309385</v>
      </c>
      <c r="N37" s="86">
        <v>0</v>
      </c>
    </row>
    <row r="38" spans="1:14" ht="24.75" customHeight="1">
      <c r="A38" s="166"/>
      <c r="B38" s="11"/>
      <c r="C38" s="8" t="s">
        <v>32</v>
      </c>
      <c r="D38" s="10"/>
      <c r="E38" s="67" t="s">
        <v>72</v>
      </c>
      <c r="F38" s="92">
        <v>4721050</v>
      </c>
      <c r="G38" s="88">
        <v>888024</v>
      </c>
      <c r="H38" s="88">
        <v>3330407</v>
      </c>
      <c r="I38" s="113" t="s">
        <v>71</v>
      </c>
      <c r="J38" s="88">
        <v>115186</v>
      </c>
      <c r="K38" s="88">
        <v>4075</v>
      </c>
      <c r="L38" s="88">
        <v>17875</v>
      </c>
      <c r="M38" s="103">
        <v>365483</v>
      </c>
      <c r="N38" s="86">
        <v>0</v>
      </c>
    </row>
    <row r="39" spans="1:14" ht="24.75" customHeight="1">
      <c r="A39" s="166"/>
      <c r="B39" s="11"/>
      <c r="C39" s="8"/>
      <c r="D39" s="13"/>
      <c r="E39" s="6" t="s">
        <v>10</v>
      </c>
      <c r="F39" s="80">
        <f>F37-F38</f>
        <v>-2306827</v>
      </c>
      <c r="G39" s="80">
        <f t="shared" ref="G39:N39" si="12">G37-G38</f>
        <v>-830023</v>
      </c>
      <c r="H39" s="80">
        <f t="shared" si="12"/>
        <v>-1476316</v>
      </c>
      <c r="I39" s="114" t="s">
        <v>70</v>
      </c>
      <c r="J39" s="80">
        <f t="shared" si="12"/>
        <v>-6540</v>
      </c>
      <c r="K39" s="80">
        <f t="shared" si="12"/>
        <v>1400</v>
      </c>
      <c r="L39" s="80">
        <f t="shared" si="12"/>
        <v>60750</v>
      </c>
      <c r="M39" s="80">
        <f t="shared" si="12"/>
        <v>-56098</v>
      </c>
      <c r="N39" s="95">
        <f t="shared" si="12"/>
        <v>0</v>
      </c>
    </row>
    <row r="40" spans="1:14" ht="24.75" hidden="1" customHeight="1">
      <c r="A40" s="166"/>
      <c r="B40" s="68"/>
      <c r="C40" s="68"/>
      <c r="D40" s="4" t="s">
        <v>34</v>
      </c>
      <c r="E40" s="67" t="s">
        <v>73</v>
      </c>
      <c r="F40" s="92" t="s">
        <v>67</v>
      </c>
      <c r="G40" s="88">
        <v>0</v>
      </c>
      <c r="H40" s="88">
        <v>0</v>
      </c>
      <c r="I40" s="113">
        <v>0</v>
      </c>
      <c r="J40" s="88">
        <v>0</v>
      </c>
      <c r="K40" s="88">
        <v>23616</v>
      </c>
      <c r="L40" s="88">
        <v>0</v>
      </c>
      <c r="M40" s="88">
        <v>0</v>
      </c>
      <c r="N40" s="86">
        <v>0</v>
      </c>
    </row>
    <row r="41" spans="1:14" ht="24.75" hidden="1" customHeight="1">
      <c r="A41" s="166"/>
      <c r="B41" s="11"/>
      <c r="C41" s="68"/>
      <c r="D41" s="69" t="s">
        <v>36</v>
      </c>
      <c r="E41" s="5" t="s">
        <v>72</v>
      </c>
      <c r="F41" s="105" t="s">
        <v>68</v>
      </c>
      <c r="G41" s="88">
        <v>0</v>
      </c>
      <c r="H41" s="88">
        <v>0</v>
      </c>
      <c r="I41" s="113">
        <v>0</v>
      </c>
      <c r="J41" s="88">
        <v>0</v>
      </c>
      <c r="K41" s="88">
        <v>0</v>
      </c>
      <c r="L41" s="88">
        <v>0</v>
      </c>
      <c r="M41" s="88">
        <v>0</v>
      </c>
      <c r="N41" s="86">
        <v>0</v>
      </c>
    </row>
    <row r="42" spans="1:14" ht="24.75" hidden="1" customHeight="1">
      <c r="A42" s="166"/>
      <c r="B42" s="14"/>
      <c r="C42" s="70"/>
      <c r="D42" s="13"/>
      <c r="E42" s="6" t="s">
        <v>10</v>
      </c>
      <c r="F42" s="80" t="e">
        <f>F40-F41</f>
        <v>#VALUE!</v>
      </c>
      <c r="G42" s="80">
        <f t="shared" ref="G42:N42" si="13">G40-G41</f>
        <v>0</v>
      </c>
      <c r="H42" s="80">
        <f t="shared" si="13"/>
        <v>0</v>
      </c>
      <c r="I42" s="114">
        <f t="shared" si="13"/>
        <v>0</v>
      </c>
      <c r="J42" s="80">
        <f t="shared" si="13"/>
        <v>0</v>
      </c>
      <c r="K42" s="80">
        <f t="shared" si="13"/>
        <v>23616</v>
      </c>
      <c r="L42" s="80">
        <f t="shared" si="13"/>
        <v>0</v>
      </c>
      <c r="M42" s="80">
        <f t="shared" si="13"/>
        <v>0</v>
      </c>
      <c r="N42" s="95">
        <f t="shared" si="13"/>
        <v>0</v>
      </c>
    </row>
    <row r="43" spans="1:14" ht="24.75" customHeight="1">
      <c r="A43" s="166"/>
      <c r="B43" s="180" t="s">
        <v>20</v>
      </c>
      <c r="C43" s="161"/>
      <c r="D43" s="7"/>
      <c r="E43" s="39" t="s">
        <v>73</v>
      </c>
      <c r="F43" s="92">
        <f>SUM(G43:N43)</f>
        <v>-1854083</v>
      </c>
      <c r="G43" s="73">
        <f>G22-G31</f>
        <v>457</v>
      </c>
      <c r="H43" s="73">
        <f t="shared" ref="H43:M43" si="14">H22-H31</f>
        <v>-1938186</v>
      </c>
      <c r="I43" s="112" t="s">
        <v>70</v>
      </c>
      <c r="J43" s="73">
        <f t="shared" si="14"/>
        <v>283998</v>
      </c>
      <c r="K43" s="73">
        <f t="shared" si="14"/>
        <v>0</v>
      </c>
      <c r="L43" s="73">
        <f>L22-L31</f>
        <v>0</v>
      </c>
      <c r="M43" s="73">
        <f t="shared" si="14"/>
        <v>-200352</v>
      </c>
      <c r="N43" s="74">
        <f>N22-N31</f>
        <v>0</v>
      </c>
    </row>
    <row r="44" spans="1:14" ht="24.75" customHeight="1">
      <c r="A44" s="166"/>
      <c r="B44" s="11"/>
      <c r="C44" s="9"/>
      <c r="D44" s="10"/>
      <c r="E44" s="67" t="s">
        <v>72</v>
      </c>
      <c r="F44" s="92">
        <v>-3056998</v>
      </c>
      <c r="G44" s="76">
        <v>-678165</v>
      </c>
      <c r="H44" s="88">
        <v>-2165585</v>
      </c>
      <c r="I44" s="116" t="s">
        <v>71</v>
      </c>
      <c r="J44" s="76">
        <v>386</v>
      </c>
      <c r="K44" s="88">
        <v>0</v>
      </c>
      <c r="L44" s="76">
        <v>0</v>
      </c>
      <c r="M44" s="88">
        <v>-213634</v>
      </c>
      <c r="N44" s="86">
        <v>0</v>
      </c>
    </row>
    <row r="45" spans="1:14" ht="24.75" customHeight="1">
      <c r="A45" s="167"/>
      <c r="B45" s="14"/>
      <c r="C45" s="17"/>
      <c r="D45" s="13"/>
      <c r="E45" s="6" t="s">
        <v>10</v>
      </c>
      <c r="F45" s="80">
        <f>F43-F44</f>
        <v>1202915</v>
      </c>
      <c r="G45" s="80">
        <f t="shared" ref="G45:N45" si="15">G43-G44</f>
        <v>678622</v>
      </c>
      <c r="H45" s="80">
        <f t="shared" si="15"/>
        <v>227399</v>
      </c>
      <c r="I45" s="114" t="s">
        <v>70</v>
      </c>
      <c r="J45" s="80">
        <f t="shared" si="15"/>
        <v>283612</v>
      </c>
      <c r="K45" s="80">
        <f t="shared" si="15"/>
        <v>0</v>
      </c>
      <c r="L45" s="80">
        <f t="shared" si="15"/>
        <v>0</v>
      </c>
      <c r="M45" s="80">
        <f t="shared" si="15"/>
        <v>13282</v>
      </c>
      <c r="N45" s="95">
        <f t="shared" si="15"/>
        <v>0</v>
      </c>
    </row>
    <row r="46" spans="1:14" ht="24.75" customHeight="1">
      <c r="A46" s="160" t="s">
        <v>38</v>
      </c>
      <c r="B46" s="161"/>
      <c r="C46" s="161"/>
      <c r="D46" s="7"/>
      <c r="E46" s="39" t="s">
        <v>73</v>
      </c>
      <c r="F46" s="92">
        <f>SUM(G46:N46)</f>
        <v>650775</v>
      </c>
      <c r="G46" s="73">
        <f>G19+G43</f>
        <v>38273</v>
      </c>
      <c r="H46" s="73">
        <f t="shared" ref="H46:N46" si="16">H19+H43</f>
        <v>425924</v>
      </c>
      <c r="I46" s="112" t="s">
        <v>70</v>
      </c>
      <c r="J46" s="73">
        <f t="shared" si="16"/>
        <v>202424</v>
      </c>
      <c r="K46" s="73">
        <f t="shared" si="16"/>
        <v>-6875</v>
      </c>
      <c r="L46" s="73">
        <f t="shared" si="16"/>
        <v>2514</v>
      </c>
      <c r="M46" s="73">
        <f t="shared" si="16"/>
        <v>-11436</v>
      </c>
      <c r="N46" s="74">
        <f t="shared" si="16"/>
        <v>-49</v>
      </c>
    </row>
    <row r="47" spans="1:14" ht="24.75" customHeight="1">
      <c r="A47" s="64"/>
      <c r="B47" s="15"/>
      <c r="C47" s="9"/>
      <c r="D47" s="10"/>
      <c r="E47" s="67" t="s">
        <v>72</v>
      </c>
      <c r="F47" s="92">
        <v>470329</v>
      </c>
      <c r="G47" s="76">
        <v>217754</v>
      </c>
      <c r="H47" s="76">
        <v>401922</v>
      </c>
      <c r="I47" s="116" t="s">
        <v>71</v>
      </c>
      <c r="J47" s="76">
        <v>-99010</v>
      </c>
      <c r="K47" s="76">
        <v>6875</v>
      </c>
      <c r="L47" s="76">
        <v>-32415</v>
      </c>
      <c r="M47" s="76">
        <v>-20979</v>
      </c>
      <c r="N47" s="78">
        <v>-3818</v>
      </c>
    </row>
    <row r="48" spans="1:14" ht="24.75" customHeight="1">
      <c r="A48" s="22"/>
      <c r="B48" s="16"/>
      <c r="C48" s="17"/>
      <c r="D48" s="13"/>
      <c r="E48" s="6" t="s">
        <v>10</v>
      </c>
      <c r="F48" s="80">
        <f>F46-F47</f>
        <v>180446</v>
      </c>
      <c r="G48" s="80">
        <f>G46-G47</f>
        <v>-179481</v>
      </c>
      <c r="H48" s="80">
        <f t="shared" ref="H48:N48" si="17">H46-H47</f>
        <v>24002</v>
      </c>
      <c r="I48" s="114" t="s">
        <v>70</v>
      </c>
      <c r="J48" s="80">
        <f t="shared" si="17"/>
        <v>301434</v>
      </c>
      <c r="K48" s="80">
        <f t="shared" si="17"/>
        <v>-13750</v>
      </c>
      <c r="L48" s="80">
        <f t="shared" si="17"/>
        <v>34929</v>
      </c>
      <c r="M48" s="80">
        <f t="shared" si="17"/>
        <v>9543</v>
      </c>
      <c r="N48" s="95">
        <f t="shared" si="17"/>
        <v>3769</v>
      </c>
    </row>
    <row r="49" spans="1:14" ht="24.75" customHeight="1">
      <c r="A49" s="160" t="s">
        <v>39</v>
      </c>
      <c r="B49" s="161"/>
      <c r="C49" s="161"/>
      <c r="D49" s="7"/>
      <c r="E49" s="39" t="s">
        <v>73</v>
      </c>
      <c r="F49" s="92">
        <f>SUM(G49:N49)</f>
        <v>83298</v>
      </c>
      <c r="G49" s="88">
        <v>0</v>
      </c>
      <c r="H49" s="88">
        <v>50</v>
      </c>
      <c r="I49" s="112" t="s">
        <v>70</v>
      </c>
      <c r="J49" s="88">
        <v>83248</v>
      </c>
      <c r="K49" s="88">
        <v>0</v>
      </c>
      <c r="L49" s="88">
        <v>0</v>
      </c>
      <c r="M49" s="88">
        <v>0</v>
      </c>
      <c r="N49" s="86">
        <v>0</v>
      </c>
    </row>
    <row r="50" spans="1:14" ht="24.75" customHeight="1">
      <c r="A50" s="64"/>
      <c r="B50" s="15"/>
      <c r="C50" s="9"/>
      <c r="D50" s="10"/>
      <c r="E50" s="67" t="s">
        <v>72</v>
      </c>
      <c r="F50" s="92">
        <v>135138</v>
      </c>
      <c r="G50" s="88">
        <v>65629</v>
      </c>
      <c r="H50" s="88">
        <v>15713</v>
      </c>
      <c r="I50" s="113" t="s">
        <v>71</v>
      </c>
      <c r="J50" s="88">
        <v>53796</v>
      </c>
      <c r="K50" s="88">
        <v>0</v>
      </c>
      <c r="L50" s="88">
        <v>0</v>
      </c>
      <c r="M50" s="88">
        <v>0</v>
      </c>
      <c r="N50" s="86">
        <v>0</v>
      </c>
    </row>
    <row r="51" spans="1:14" ht="24.75" customHeight="1">
      <c r="A51" s="22"/>
      <c r="B51" s="16"/>
      <c r="C51" s="17"/>
      <c r="D51" s="13"/>
      <c r="E51" s="6" t="s">
        <v>10</v>
      </c>
      <c r="F51" s="80">
        <f>F49-F50</f>
        <v>-51840</v>
      </c>
      <c r="G51" s="80">
        <f t="shared" ref="G51:N51" si="18">G49-G50</f>
        <v>-65629</v>
      </c>
      <c r="H51" s="80">
        <f t="shared" si="18"/>
        <v>-15663</v>
      </c>
      <c r="I51" s="114" t="s">
        <v>70</v>
      </c>
      <c r="J51" s="80">
        <f t="shared" si="18"/>
        <v>29452</v>
      </c>
      <c r="K51" s="80">
        <f t="shared" si="18"/>
        <v>0</v>
      </c>
      <c r="L51" s="80">
        <f t="shared" si="18"/>
        <v>0</v>
      </c>
      <c r="M51" s="80">
        <f t="shared" si="18"/>
        <v>0</v>
      </c>
      <c r="N51" s="95">
        <f t="shared" si="18"/>
        <v>0</v>
      </c>
    </row>
    <row r="52" spans="1:14" ht="24.75" customHeight="1">
      <c r="A52" s="160" t="s">
        <v>41</v>
      </c>
      <c r="B52" s="161"/>
      <c r="C52" s="161"/>
      <c r="D52" s="162"/>
      <c r="E52" s="39" t="s">
        <v>73</v>
      </c>
      <c r="F52" s="92">
        <f>SUM(G52:N52)</f>
        <v>0</v>
      </c>
      <c r="G52" s="88">
        <v>0</v>
      </c>
      <c r="H52" s="88">
        <v>0</v>
      </c>
      <c r="I52" s="112" t="s">
        <v>70</v>
      </c>
      <c r="J52" s="88">
        <v>0</v>
      </c>
      <c r="K52" s="88">
        <v>0</v>
      </c>
      <c r="L52" s="88">
        <v>0</v>
      </c>
      <c r="M52" s="88">
        <v>0</v>
      </c>
      <c r="N52" s="86">
        <v>0</v>
      </c>
    </row>
    <row r="53" spans="1:14" ht="24.75" customHeight="1">
      <c r="A53" s="163"/>
      <c r="B53" s="164"/>
      <c r="C53" s="164"/>
      <c r="D53" s="32"/>
      <c r="E53" s="67" t="s">
        <v>72</v>
      </c>
      <c r="F53" s="105">
        <v>0</v>
      </c>
      <c r="G53" s="88">
        <v>0</v>
      </c>
      <c r="H53" s="88">
        <v>0</v>
      </c>
      <c r="I53" s="113" t="s">
        <v>71</v>
      </c>
      <c r="J53" s="88">
        <v>0</v>
      </c>
      <c r="K53" s="88">
        <v>0</v>
      </c>
      <c r="L53" s="88">
        <v>0</v>
      </c>
      <c r="M53" s="88">
        <v>0</v>
      </c>
      <c r="N53" s="86">
        <v>0</v>
      </c>
    </row>
    <row r="54" spans="1:14" ht="24.75" customHeight="1">
      <c r="A54" s="22"/>
      <c r="B54" s="16"/>
      <c r="C54" s="17"/>
      <c r="D54" s="13"/>
      <c r="E54" s="6" t="s">
        <v>10</v>
      </c>
      <c r="F54" s="80">
        <f>F52-F53</f>
        <v>0</v>
      </c>
      <c r="G54" s="80">
        <f t="shared" ref="G54:N54" si="19">G52-G53</f>
        <v>0</v>
      </c>
      <c r="H54" s="80">
        <f t="shared" si="19"/>
        <v>0</v>
      </c>
      <c r="I54" s="114" t="s">
        <v>70</v>
      </c>
      <c r="J54" s="80">
        <f t="shared" si="19"/>
        <v>0</v>
      </c>
      <c r="K54" s="80">
        <f t="shared" si="19"/>
        <v>0</v>
      </c>
      <c r="L54" s="80">
        <f t="shared" si="19"/>
        <v>0</v>
      </c>
      <c r="M54" s="80">
        <f t="shared" si="19"/>
        <v>0</v>
      </c>
      <c r="N54" s="95">
        <f t="shared" si="19"/>
        <v>0</v>
      </c>
    </row>
    <row r="55" spans="1:14" ht="24.75" customHeight="1">
      <c r="A55" s="165" t="s">
        <v>43</v>
      </c>
      <c r="B55" s="168" t="s">
        <v>44</v>
      </c>
      <c r="C55" s="18" t="s">
        <v>45</v>
      </c>
      <c r="D55" s="19"/>
      <c r="E55" s="39" t="s">
        <v>73</v>
      </c>
      <c r="F55" s="92">
        <f>SUM(G55:N55)</f>
        <v>1773753</v>
      </c>
      <c r="G55" s="88">
        <v>0</v>
      </c>
      <c r="H55" s="88">
        <v>1516598</v>
      </c>
      <c r="I55" s="112" t="s">
        <v>70</v>
      </c>
      <c r="J55" s="88">
        <v>237272</v>
      </c>
      <c r="K55" s="88">
        <v>0</v>
      </c>
      <c r="L55" s="88">
        <v>18123</v>
      </c>
      <c r="M55" s="88">
        <v>1429</v>
      </c>
      <c r="N55" s="86">
        <v>331</v>
      </c>
    </row>
    <row r="56" spans="1:14" ht="24.75" customHeight="1">
      <c r="A56" s="166"/>
      <c r="B56" s="169"/>
      <c r="C56" s="8"/>
      <c r="D56" s="10"/>
      <c r="E56" s="67" t="s">
        <v>72</v>
      </c>
      <c r="F56" s="92">
        <v>2554796</v>
      </c>
      <c r="G56" s="88">
        <v>587538</v>
      </c>
      <c r="H56" s="88">
        <v>1778880</v>
      </c>
      <c r="I56" s="113" t="s">
        <v>71</v>
      </c>
      <c r="J56" s="88">
        <v>163891</v>
      </c>
      <c r="K56" s="88">
        <v>0</v>
      </c>
      <c r="L56" s="88">
        <v>18260</v>
      </c>
      <c r="M56" s="88">
        <v>5848</v>
      </c>
      <c r="N56" s="86">
        <v>379</v>
      </c>
    </row>
    <row r="57" spans="1:14" ht="24.75" customHeight="1">
      <c r="A57" s="166"/>
      <c r="B57" s="169"/>
      <c r="C57" s="12"/>
      <c r="D57" s="13"/>
      <c r="E57" s="6" t="s">
        <v>10</v>
      </c>
      <c r="F57" s="80">
        <f>F55-F56</f>
        <v>-781043</v>
      </c>
      <c r="G57" s="80">
        <f t="shared" ref="G57:N57" si="20">G55-G56</f>
        <v>-587538</v>
      </c>
      <c r="H57" s="80">
        <f t="shared" si="20"/>
        <v>-262282</v>
      </c>
      <c r="I57" s="114" t="s">
        <v>70</v>
      </c>
      <c r="J57" s="80">
        <f t="shared" si="20"/>
        <v>73381</v>
      </c>
      <c r="K57" s="80">
        <f t="shared" si="20"/>
        <v>0</v>
      </c>
      <c r="L57" s="80">
        <f t="shared" si="20"/>
        <v>-137</v>
      </c>
      <c r="M57" s="80">
        <f t="shared" si="20"/>
        <v>-4419</v>
      </c>
      <c r="N57" s="95">
        <f t="shared" si="20"/>
        <v>-48</v>
      </c>
    </row>
    <row r="58" spans="1:14" ht="24.75" customHeight="1">
      <c r="A58" s="166"/>
      <c r="B58" s="169"/>
      <c r="C58" s="18" t="s">
        <v>24</v>
      </c>
      <c r="D58" s="19"/>
      <c r="E58" s="39" t="s">
        <v>73</v>
      </c>
      <c r="F58" s="92">
        <f>SUM(G58:N58)</f>
        <v>54</v>
      </c>
      <c r="G58" s="88">
        <v>1</v>
      </c>
      <c r="H58" s="88">
        <v>25</v>
      </c>
      <c r="I58" s="112" t="s">
        <v>70</v>
      </c>
      <c r="J58" s="88">
        <v>9</v>
      </c>
      <c r="K58" s="88">
        <v>1</v>
      </c>
      <c r="L58" s="88">
        <v>2</v>
      </c>
      <c r="M58" s="88">
        <v>15</v>
      </c>
      <c r="N58" s="86">
        <v>1</v>
      </c>
    </row>
    <row r="59" spans="1:14" ht="24.75" customHeight="1">
      <c r="A59" s="166"/>
      <c r="B59" s="169"/>
      <c r="C59" s="8"/>
      <c r="D59" s="10"/>
      <c r="E59" s="67" t="s">
        <v>72</v>
      </c>
      <c r="F59" s="92">
        <v>73</v>
      </c>
      <c r="G59" s="88">
        <v>18</v>
      </c>
      <c r="H59" s="88">
        <v>27</v>
      </c>
      <c r="I59" s="113" t="s">
        <v>71</v>
      </c>
      <c r="J59" s="88">
        <v>9</v>
      </c>
      <c r="K59" s="88">
        <v>1</v>
      </c>
      <c r="L59" s="88">
        <v>2</v>
      </c>
      <c r="M59" s="88">
        <v>15</v>
      </c>
      <c r="N59" s="86">
        <v>1</v>
      </c>
    </row>
    <row r="60" spans="1:14" ht="24.75" customHeight="1">
      <c r="A60" s="166"/>
      <c r="B60" s="170"/>
      <c r="C60" s="12"/>
      <c r="D60" s="13"/>
      <c r="E60" s="6" t="s">
        <v>10</v>
      </c>
      <c r="F60" s="80">
        <f>F58-F59</f>
        <v>-19</v>
      </c>
      <c r="G60" s="80">
        <f t="shared" ref="G60:N60" si="21">G58-G59</f>
        <v>-17</v>
      </c>
      <c r="H60" s="80">
        <f t="shared" si="21"/>
        <v>-2</v>
      </c>
      <c r="I60" s="114" t="s">
        <v>70</v>
      </c>
      <c r="J60" s="80">
        <f t="shared" si="21"/>
        <v>0</v>
      </c>
      <c r="K60" s="80">
        <f t="shared" si="21"/>
        <v>0</v>
      </c>
      <c r="L60" s="80">
        <f t="shared" si="21"/>
        <v>0</v>
      </c>
      <c r="M60" s="80">
        <f>M58-M59</f>
        <v>0</v>
      </c>
      <c r="N60" s="95">
        <f t="shared" si="21"/>
        <v>0</v>
      </c>
    </row>
    <row r="61" spans="1:14" ht="24.75" customHeight="1">
      <c r="A61" s="166"/>
      <c r="B61" s="171" t="s">
        <v>47</v>
      </c>
      <c r="C61" s="18" t="s">
        <v>45</v>
      </c>
      <c r="D61" s="19"/>
      <c r="E61" s="39" t="s">
        <v>73</v>
      </c>
      <c r="F61" s="92">
        <f>SUM(G61:N61)</f>
        <v>62581</v>
      </c>
      <c r="G61" s="88">
        <v>0</v>
      </c>
      <c r="H61" s="88">
        <v>61646</v>
      </c>
      <c r="I61" s="112" t="s">
        <v>70</v>
      </c>
      <c r="J61" s="88">
        <v>0</v>
      </c>
      <c r="K61" s="88">
        <v>0</v>
      </c>
      <c r="L61" s="88">
        <v>0</v>
      </c>
      <c r="M61" s="88">
        <v>935</v>
      </c>
      <c r="N61" s="86">
        <v>0</v>
      </c>
    </row>
    <row r="62" spans="1:14" ht="24.75" customHeight="1">
      <c r="A62" s="166"/>
      <c r="B62" s="172"/>
      <c r="C62" s="8"/>
      <c r="D62" s="10"/>
      <c r="E62" s="67" t="s">
        <v>72</v>
      </c>
      <c r="F62" s="92">
        <v>29925</v>
      </c>
      <c r="G62" s="88">
        <v>0</v>
      </c>
      <c r="H62" s="88">
        <v>0</v>
      </c>
      <c r="I62" s="113" t="s">
        <v>71</v>
      </c>
      <c r="J62" s="88">
        <v>0</v>
      </c>
      <c r="K62" s="88">
        <v>0</v>
      </c>
      <c r="L62" s="88">
        <v>0</v>
      </c>
      <c r="M62" s="88">
        <v>29925</v>
      </c>
      <c r="N62" s="86">
        <v>0</v>
      </c>
    </row>
    <row r="63" spans="1:14" ht="24.75" customHeight="1">
      <c r="A63" s="166"/>
      <c r="B63" s="172"/>
      <c r="C63" s="12"/>
      <c r="D63" s="13"/>
      <c r="E63" s="6" t="s">
        <v>10</v>
      </c>
      <c r="F63" s="80">
        <f>F61-F62</f>
        <v>32656</v>
      </c>
      <c r="G63" s="80">
        <f t="shared" ref="G63:N63" si="22">G61-G62</f>
        <v>0</v>
      </c>
      <c r="H63" s="80">
        <f t="shared" si="22"/>
        <v>61646</v>
      </c>
      <c r="I63" s="114" t="s">
        <v>70</v>
      </c>
      <c r="J63" s="80">
        <f t="shared" si="22"/>
        <v>0</v>
      </c>
      <c r="K63" s="80">
        <f t="shared" si="22"/>
        <v>0</v>
      </c>
      <c r="L63" s="80">
        <f t="shared" si="22"/>
        <v>0</v>
      </c>
      <c r="M63" s="80">
        <f t="shared" si="22"/>
        <v>-28990</v>
      </c>
      <c r="N63" s="95">
        <f t="shared" si="22"/>
        <v>0</v>
      </c>
    </row>
    <row r="64" spans="1:14" ht="24.75" customHeight="1">
      <c r="A64" s="166"/>
      <c r="B64" s="172"/>
      <c r="C64" s="18" t="s">
        <v>24</v>
      </c>
      <c r="D64" s="19"/>
      <c r="E64" s="39" t="s">
        <v>73</v>
      </c>
      <c r="F64" s="92">
        <f>SUM(G64:N64)</f>
        <v>3</v>
      </c>
      <c r="G64" s="88">
        <v>0</v>
      </c>
      <c r="H64" s="88">
        <v>2</v>
      </c>
      <c r="I64" s="112" t="s">
        <v>70</v>
      </c>
      <c r="J64" s="88">
        <v>0</v>
      </c>
      <c r="K64" s="88">
        <v>0</v>
      </c>
      <c r="L64" s="88">
        <v>0</v>
      </c>
      <c r="M64" s="88">
        <v>1</v>
      </c>
      <c r="N64" s="86"/>
    </row>
    <row r="65" spans="1:14" ht="24.75" customHeight="1">
      <c r="A65" s="166"/>
      <c r="B65" s="172"/>
      <c r="C65" s="11"/>
      <c r="D65" s="20"/>
      <c r="E65" s="67" t="s">
        <v>72</v>
      </c>
      <c r="F65" s="92">
        <v>1</v>
      </c>
      <c r="G65" s="88">
        <v>0</v>
      </c>
      <c r="H65" s="88">
        <v>0</v>
      </c>
      <c r="I65" s="113" t="s">
        <v>71</v>
      </c>
      <c r="J65" s="88">
        <v>0</v>
      </c>
      <c r="K65" s="88">
        <v>0</v>
      </c>
      <c r="L65" s="88">
        <v>0</v>
      </c>
      <c r="M65" s="88">
        <v>1</v>
      </c>
      <c r="N65" s="86">
        <v>0</v>
      </c>
    </row>
    <row r="66" spans="1:14" ht="24.75" customHeight="1">
      <c r="A66" s="167"/>
      <c r="B66" s="173"/>
      <c r="C66" s="14"/>
      <c r="D66" s="21"/>
      <c r="E66" s="6" t="s">
        <v>10</v>
      </c>
      <c r="F66" s="80">
        <f>F64-F65</f>
        <v>2</v>
      </c>
      <c r="G66" s="80">
        <f t="shared" ref="G66:N66" si="23">G64-G65</f>
        <v>0</v>
      </c>
      <c r="H66" s="80">
        <f t="shared" si="23"/>
        <v>2</v>
      </c>
      <c r="I66" s="114" t="s">
        <v>70</v>
      </c>
      <c r="J66" s="80">
        <f t="shared" si="23"/>
        <v>0</v>
      </c>
      <c r="K66" s="80">
        <f t="shared" si="23"/>
        <v>0</v>
      </c>
      <c r="L66" s="80">
        <f t="shared" si="23"/>
        <v>0</v>
      </c>
      <c r="M66" s="80">
        <f t="shared" si="23"/>
        <v>0</v>
      </c>
      <c r="N66" s="95">
        <f t="shared" si="23"/>
        <v>0</v>
      </c>
    </row>
    <row r="67" spans="1:14" ht="24.75" customHeight="1">
      <c r="A67" s="62" t="s">
        <v>49</v>
      </c>
      <c r="B67" s="61"/>
      <c r="C67" s="61"/>
      <c r="D67" s="7"/>
      <c r="E67" s="39" t="s">
        <v>73</v>
      </c>
      <c r="F67" s="92">
        <f>SUM(G67:N67)</f>
        <v>13682304</v>
      </c>
      <c r="G67" s="85">
        <f>G13+G31+G49+G52</f>
        <v>183099</v>
      </c>
      <c r="H67" s="85">
        <f>H13+H31+H49+H52</f>
        <v>10747535</v>
      </c>
      <c r="I67" s="112" t="s">
        <v>70</v>
      </c>
      <c r="J67" s="85">
        <f t="shared" ref="J67:M67" si="24">J13+J31+J49+J52</f>
        <v>869198</v>
      </c>
      <c r="K67" s="85">
        <f t="shared" si="24"/>
        <v>283588</v>
      </c>
      <c r="L67" s="85">
        <f t="shared" si="24"/>
        <v>242620</v>
      </c>
      <c r="M67" s="85">
        <f t="shared" si="24"/>
        <v>1342693</v>
      </c>
      <c r="N67" s="106">
        <f>N13+N31+N49+N52</f>
        <v>13571</v>
      </c>
    </row>
    <row r="68" spans="1:14" ht="24.75" customHeight="1">
      <c r="A68" s="33"/>
      <c r="B68" s="15"/>
      <c r="C68" s="15"/>
      <c r="D68" s="20"/>
      <c r="E68" s="67" t="s">
        <v>72</v>
      </c>
      <c r="F68" s="92">
        <v>17820724</v>
      </c>
      <c r="G68" s="77">
        <v>2249867</v>
      </c>
      <c r="H68" s="77">
        <v>12108178</v>
      </c>
      <c r="I68" s="117" t="s">
        <v>71</v>
      </c>
      <c r="J68" s="77">
        <v>916877</v>
      </c>
      <c r="K68" s="77">
        <v>243623</v>
      </c>
      <c r="L68" s="77">
        <v>365107</v>
      </c>
      <c r="M68" s="77">
        <v>1927315</v>
      </c>
      <c r="N68" s="107">
        <v>9757</v>
      </c>
    </row>
    <row r="69" spans="1:14" ht="24.75" customHeight="1" thickBot="1">
      <c r="A69" s="34"/>
      <c r="B69" s="35"/>
      <c r="C69" s="35"/>
      <c r="D69" s="36"/>
      <c r="E69" s="109" t="s">
        <v>10</v>
      </c>
      <c r="F69" s="90">
        <f>F67-F68</f>
        <v>-4138420</v>
      </c>
      <c r="G69" s="90">
        <f t="shared" ref="G69:N69" si="25">G67-G68</f>
        <v>-2066768</v>
      </c>
      <c r="H69" s="90">
        <f t="shared" si="25"/>
        <v>-1360643</v>
      </c>
      <c r="I69" s="118" t="s">
        <v>70</v>
      </c>
      <c r="J69" s="90">
        <f t="shared" si="25"/>
        <v>-47679</v>
      </c>
      <c r="K69" s="90">
        <f t="shared" si="25"/>
        <v>39965</v>
      </c>
      <c r="L69" s="90">
        <f t="shared" si="25"/>
        <v>-122487</v>
      </c>
      <c r="M69" s="90">
        <f t="shared" si="25"/>
        <v>-584622</v>
      </c>
      <c r="N69" s="108">
        <f t="shared" si="25"/>
        <v>3814</v>
      </c>
    </row>
    <row r="70" spans="1:14">
      <c r="N70" s="37"/>
    </row>
    <row r="71" spans="1:14">
      <c r="N71" s="37"/>
    </row>
    <row r="72" spans="1:14">
      <c r="N72" s="37"/>
    </row>
    <row r="73" spans="1:14">
      <c r="N73" s="37"/>
    </row>
    <row r="74" spans="1:14">
      <c r="N74" s="37"/>
    </row>
    <row r="75" spans="1:14">
      <c r="N75" s="37"/>
    </row>
  </sheetData>
  <mergeCells count="15">
    <mergeCell ref="M1:N2"/>
    <mergeCell ref="A3:E3"/>
    <mergeCell ref="A4:A21"/>
    <mergeCell ref="B19:C19"/>
    <mergeCell ref="A22:A45"/>
    <mergeCell ref="B22:D22"/>
    <mergeCell ref="B31:D31"/>
    <mergeCell ref="B43:C43"/>
    <mergeCell ref="A46:C46"/>
    <mergeCell ref="A49:C49"/>
    <mergeCell ref="A52:D52"/>
    <mergeCell ref="A53:C53"/>
    <mergeCell ref="A55:A66"/>
    <mergeCell ref="B55:B60"/>
    <mergeCell ref="B61:B66"/>
  </mergeCells>
  <phoneticPr fontId="25"/>
  <pageMargins left="0.70866141732283472" right="0.70866141732283472" top="0.70866141732283472" bottom="0.74803149606299213" header="0.31496062992125984" footer="0.31496062992125984"/>
  <pageSetup paperSize="9" scale="45" firstPageNumber="95" orientation="portrait" useFirstPageNumber="1" r:id="rId1"/>
  <headerFooter>
    <oddFooter>&amp;C&amp;"ＭＳ ゴシック,標準"&amp;20 95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法適</vt:lpstr>
      <vt:lpstr>非適</vt:lpstr>
      <vt:lpstr>非適!Print_Area</vt:lpstr>
      <vt:lpstr>法適!Print_Area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田代 幹基（市町村課）</cp:lastModifiedBy>
  <cp:lastPrinted>2024-12-25T01:56:59Z</cp:lastPrinted>
  <dcterms:created xsi:type="dcterms:W3CDTF">2009-09-11T11:49:46Z</dcterms:created>
  <dcterms:modified xsi:type="dcterms:W3CDTF">2026-02-20T07:05:45Z</dcterms:modified>
</cp:coreProperties>
</file>