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4541\Box\【02_課所共有】06_04_高齢者福祉課\R07年度\02_施設・事業者指導担当\16_事業者企画\16_04_表彰\16_04_030_叙勲・褒章\02_R8秋叙勲・褒章\01_施設あて照会\様式\02_叙勲\"/>
    </mc:Choice>
  </mc:AlternateContent>
  <xr:revisionPtr revIDLastSave="0" documentId="13_ncr:1_{619077A6-7884-46BD-9013-59DC3BB77869}" xr6:coauthVersionLast="47" xr6:coauthVersionMax="47" xr10:uidLastSave="{00000000-0000-0000-0000-000000000000}"/>
  <bookViews>
    <workbookView xWindow="790" yWindow="2570" windowWidth="22430" windowHeight="15370" tabRatio="653" xr2:uid="{F23C5745-C7DD-4650-994F-33622B430FF9}"/>
  </bookViews>
  <sheets>
    <sheet name="チェックシート" sheetId="13" r:id="rId1"/>
    <sheet name="様式２" sheetId="7" r:id="rId2"/>
    <sheet name="様式３" sheetId="8" r:id="rId3"/>
    <sheet name="計算シート①" sheetId="9" r:id="rId4"/>
    <sheet name="計算シート②" sheetId="10" r:id="rId5"/>
    <sheet name="様式２（記入例）" sheetId="2" r:id="rId6"/>
    <sheet name="様式３（記入例）" sheetId="14" r:id="rId7"/>
    <sheet name="計算シート①（例）" sheetId="6" r:id="rId8"/>
    <sheet name="計算シート②（例）" sheetId="4" r:id="rId9"/>
  </sheets>
  <externalReferences>
    <externalReference r:id="rId10"/>
  </externalReferences>
  <definedNames>
    <definedName name="_xlnm.Print_Area" localSheetId="0">チェックシート!$A$1:$T$38</definedName>
    <definedName name="_xlnm.Print_Area" localSheetId="3">計算シート①!$A$1:$AC$28</definedName>
    <definedName name="_xlnm.Print_Area" localSheetId="7">'計算シート①（例）'!$A$1:$AC$28</definedName>
    <definedName name="_xlnm.Print_Area" localSheetId="4">計算シート②!$A$1:$AC$68</definedName>
    <definedName name="_xlnm.Print_Area" localSheetId="8">'計算シート②（例）'!$A$1:$AC$68</definedName>
    <definedName name="_xlnm.Print_Area" localSheetId="1">様式２!$A$1:$S$35</definedName>
    <definedName name="_xlnm.Print_Area" localSheetId="5">'様式２（記入例）'!$A$1:$S$35</definedName>
    <definedName name="_xlnm.Print_Area" localSheetId="2">様式３!$A$1:$N$31</definedName>
    <definedName name="_xlnm.Print_Area" localSheetId="6">'様式３（記入例）'!$A$1:$N$31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4" l="1"/>
  <c r="R8" i="13"/>
  <c r="F1" i="14"/>
  <c r="A1" i="8" l="1"/>
  <c r="AD2" i="10" l="1"/>
  <c r="F1" i="8" l="1"/>
  <c r="D4" i="8"/>
  <c r="A4" i="8"/>
  <c r="C2" i="9"/>
  <c r="C3" i="9"/>
  <c r="AD3" i="9" s="1"/>
  <c r="H3" i="9" s="1"/>
  <c r="E9" i="7" s="1"/>
  <c r="BU69" i="10"/>
  <c r="BP69" i="10"/>
  <c r="BO69" i="10"/>
  <c r="BQ69" i="10" s="1"/>
  <c r="BH69" i="10"/>
  <c r="BF69" i="10"/>
  <c r="CA69" i="10" s="1"/>
  <c r="BK69" i="10" s="1"/>
  <c r="BU67" i="10"/>
  <c r="BP67" i="10"/>
  <c r="BO67" i="10"/>
  <c r="BQ67" i="10" s="1"/>
  <c r="BH67" i="10"/>
  <c r="BI67" i="10" s="1"/>
  <c r="BF67" i="10"/>
  <c r="BW67" i="10" s="1"/>
  <c r="AD67" i="10"/>
  <c r="X67" i="10"/>
  <c r="W67" i="10"/>
  <c r="V67" i="10"/>
  <c r="T67" i="10"/>
  <c r="S67" i="10"/>
  <c r="R67" i="10"/>
  <c r="Q67" i="10"/>
  <c r="P67" i="10"/>
  <c r="O67" i="10"/>
  <c r="BU65" i="10"/>
  <c r="BP65" i="10"/>
  <c r="BO65" i="10"/>
  <c r="BQ65" i="10" s="1"/>
  <c r="BS65" i="10" s="1"/>
  <c r="BT65" i="10" s="1"/>
  <c r="BI65" i="10"/>
  <c r="BH65" i="10"/>
  <c r="BF65" i="10"/>
  <c r="BW65" i="10" s="1"/>
  <c r="AD65" i="10"/>
  <c r="X65" i="10"/>
  <c r="W65" i="10"/>
  <c r="V65" i="10"/>
  <c r="T65" i="10"/>
  <c r="S65" i="10"/>
  <c r="R65" i="10"/>
  <c r="Q65" i="10"/>
  <c r="P65" i="10"/>
  <c r="O65" i="10"/>
  <c r="BU63" i="10"/>
  <c r="BP63" i="10"/>
  <c r="BO63" i="10"/>
  <c r="BQ63" i="10" s="1"/>
  <c r="BH63" i="10"/>
  <c r="BI63" i="10" s="1"/>
  <c r="BF63" i="10"/>
  <c r="BV63" i="10" s="1"/>
  <c r="AD63" i="10"/>
  <c r="X63" i="10"/>
  <c r="W63" i="10"/>
  <c r="V63" i="10"/>
  <c r="T63" i="10"/>
  <c r="S63" i="10"/>
  <c r="R63" i="10"/>
  <c r="Q63" i="10"/>
  <c r="P63" i="10"/>
  <c r="O63" i="10"/>
  <c r="BU61" i="10"/>
  <c r="BP61" i="10"/>
  <c r="BO61" i="10"/>
  <c r="BH61" i="10"/>
  <c r="BF61" i="10"/>
  <c r="BW61" i="10" s="1"/>
  <c r="AD61" i="10"/>
  <c r="X61" i="10"/>
  <c r="W61" i="10"/>
  <c r="V61" i="10"/>
  <c r="T61" i="10"/>
  <c r="S61" i="10"/>
  <c r="R61" i="10"/>
  <c r="Q61" i="10"/>
  <c r="P61" i="10"/>
  <c r="O61" i="10"/>
  <c r="BU59" i="10"/>
  <c r="BP59" i="10"/>
  <c r="BO59" i="10"/>
  <c r="BQ59" i="10" s="1"/>
  <c r="BI59" i="10"/>
  <c r="BH59" i="10"/>
  <c r="BF59" i="10"/>
  <c r="BV59" i="10" s="1"/>
  <c r="AD59" i="10"/>
  <c r="X59" i="10"/>
  <c r="W59" i="10"/>
  <c r="V59" i="10"/>
  <c r="T59" i="10"/>
  <c r="S59" i="10"/>
  <c r="R59" i="10"/>
  <c r="Q59" i="10"/>
  <c r="P59" i="10"/>
  <c r="O59" i="10"/>
  <c r="BU57" i="10"/>
  <c r="BP57" i="10"/>
  <c r="BO57" i="10"/>
  <c r="BI57" i="10"/>
  <c r="BH57" i="10"/>
  <c r="BF57" i="10"/>
  <c r="AD57" i="10"/>
  <c r="X57" i="10"/>
  <c r="W57" i="10"/>
  <c r="V57" i="10"/>
  <c r="T57" i="10"/>
  <c r="S57" i="10"/>
  <c r="R57" i="10"/>
  <c r="Q57" i="10"/>
  <c r="P57" i="10"/>
  <c r="O57" i="10"/>
  <c r="BU55" i="10"/>
  <c r="BQ55" i="10"/>
  <c r="BR55" i="10" s="1"/>
  <c r="BP55" i="10"/>
  <c r="BO55" i="10"/>
  <c r="BH55" i="10"/>
  <c r="BF55" i="10"/>
  <c r="BW55" i="10" s="1"/>
  <c r="AD55" i="10"/>
  <c r="X55" i="10"/>
  <c r="W55" i="10"/>
  <c r="V55" i="10"/>
  <c r="T55" i="10"/>
  <c r="S55" i="10"/>
  <c r="R55" i="10"/>
  <c r="Q55" i="10"/>
  <c r="P55" i="10"/>
  <c r="O55" i="10"/>
  <c r="BU53" i="10"/>
  <c r="BP53" i="10"/>
  <c r="BO53" i="10"/>
  <c r="BI53" i="10"/>
  <c r="BH53" i="10"/>
  <c r="BF53" i="10"/>
  <c r="AD53" i="10"/>
  <c r="X53" i="10"/>
  <c r="W53" i="10"/>
  <c r="V53" i="10"/>
  <c r="T53" i="10"/>
  <c r="S53" i="10"/>
  <c r="R53" i="10"/>
  <c r="Q53" i="10"/>
  <c r="P53" i="10"/>
  <c r="O53" i="10"/>
  <c r="BU51" i="10"/>
  <c r="BP51" i="10"/>
  <c r="BO51" i="10"/>
  <c r="BH51" i="10"/>
  <c r="BF51" i="10"/>
  <c r="BV51" i="10" s="1"/>
  <c r="AD51" i="10"/>
  <c r="X51" i="10"/>
  <c r="W51" i="10"/>
  <c r="V51" i="10"/>
  <c r="T51" i="10"/>
  <c r="S51" i="10"/>
  <c r="R51" i="10"/>
  <c r="Q51" i="10"/>
  <c r="P51" i="10"/>
  <c r="O51" i="10"/>
  <c r="BU49" i="10"/>
  <c r="BQ49" i="10"/>
  <c r="BP49" i="10"/>
  <c r="BO49" i="10"/>
  <c r="BI49" i="10"/>
  <c r="BH49" i="10"/>
  <c r="BF49" i="10"/>
  <c r="CA49" i="10" s="1"/>
  <c r="BK49" i="10" s="1"/>
  <c r="BL49" i="10" s="1"/>
  <c r="AD49" i="10"/>
  <c r="X49" i="10"/>
  <c r="W49" i="10"/>
  <c r="V49" i="10"/>
  <c r="T49" i="10"/>
  <c r="S49" i="10"/>
  <c r="R49" i="10"/>
  <c r="Q49" i="10"/>
  <c r="P49" i="10"/>
  <c r="O49" i="10"/>
  <c r="BU47" i="10"/>
  <c r="BP47" i="10"/>
  <c r="BO47" i="10"/>
  <c r="BH47" i="10"/>
  <c r="BI47" i="10" s="1"/>
  <c r="BF47" i="10"/>
  <c r="BW47" i="10" s="1"/>
  <c r="AD47" i="10"/>
  <c r="X47" i="10"/>
  <c r="W47" i="10"/>
  <c r="V47" i="10"/>
  <c r="T47" i="10"/>
  <c r="S47" i="10"/>
  <c r="R47" i="10"/>
  <c r="Q47" i="10"/>
  <c r="P47" i="10"/>
  <c r="O47" i="10"/>
  <c r="BU45" i="10"/>
  <c r="BP45" i="10"/>
  <c r="BO45" i="10"/>
  <c r="BH45" i="10"/>
  <c r="BF45" i="10"/>
  <c r="CA45" i="10" s="1"/>
  <c r="BK45" i="10" s="1"/>
  <c r="BL45" i="10" s="1"/>
  <c r="AP45" i="10" s="1"/>
  <c r="AD45" i="10"/>
  <c r="X45" i="10"/>
  <c r="W45" i="10"/>
  <c r="V45" i="10"/>
  <c r="T45" i="10"/>
  <c r="S45" i="10"/>
  <c r="R45" i="10"/>
  <c r="Q45" i="10"/>
  <c r="P45" i="10"/>
  <c r="O45" i="10"/>
  <c r="BU43" i="10"/>
  <c r="BP43" i="10"/>
  <c r="BO43" i="10"/>
  <c r="BQ43" i="10" s="1"/>
  <c r="BI43" i="10"/>
  <c r="BH43" i="10"/>
  <c r="BF43" i="10"/>
  <c r="BV43" i="10" s="1"/>
  <c r="AD43" i="10"/>
  <c r="X43" i="10"/>
  <c r="W43" i="10"/>
  <c r="V43" i="10"/>
  <c r="T43" i="10"/>
  <c r="S43" i="10"/>
  <c r="R43" i="10"/>
  <c r="Q43" i="10"/>
  <c r="P43" i="10"/>
  <c r="O43" i="10"/>
  <c r="J42" i="10"/>
  <c r="U42" i="10" s="1"/>
  <c r="V41" i="10" s="1"/>
  <c r="AD41" i="10"/>
  <c r="T41" i="10"/>
  <c r="J41" i="10"/>
  <c r="BP41" i="10" s="1"/>
  <c r="B41" i="10"/>
  <c r="J40" i="10"/>
  <c r="U40" i="10" s="1"/>
  <c r="BP39" i="10"/>
  <c r="BQ39" i="10" s="1"/>
  <c r="BO39" i="10"/>
  <c r="BF39" i="10"/>
  <c r="AD39" i="10"/>
  <c r="Q39" i="10"/>
  <c r="O34" i="7" s="1"/>
  <c r="P39" i="10"/>
  <c r="N34" i="7" s="1"/>
  <c r="O39" i="10"/>
  <c r="M34" i="7" s="1"/>
  <c r="J39" i="10"/>
  <c r="BH39" i="10" s="1"/>
  <c r="BI39" i="10" s="1"/>
  <c r="B39" i="10"/>
  <c r="J38" i="10"/>
  <c r="BU37" i="10"/>
  <c r="AD37" i="10"/>
  <c r="P37" i="10"/>
  <c r="N33" i="7" s="1"/>
  <c r="J37" i="10"/>
  <c r="BH37" i="10" s="1"/>
  <c r="BI37" i="10" s="1"/>
  <c r="B37" i="10"/>
  <c r="J36" i="10"/>
  <c r="U36" i="10" s="1"/>
  <c r="R35" i="10" s="1"/>
  <c r="BP35" i="10"/>
  <c r="BF35" i="10"/>
  <c r="AD35" i="10"/>
  <c r="U35" i="10"/>
  <c r="T35" i="10"/>
  <c r="P35" i="10"/>
  <c r="J35" i="10"/>
  <c r="BU35" i="10" s="1"/>
  <c r="B35" i="10"/>
  <c r="J34" i="10"/>
  <c r="U34" i="10" s="1"/>
  <c r="BP33" i="10"/>
  <c r="AD33" i="10"/>
  <c r="P33" i="10"/>
  <c r="N31" i="7" s="1"/>
  <c r="J33" i="10"/>
  <c r="BO33" i="10" s="1"/>
  <c r="B33" i="10"/>
  <c r="J32" i="10"/>
  <c r="AD31" i="10"/>
  <c r="J31" i="10"/>
  <c r="BU31" i="10" s="1"/>
  <c r="B31" i="10"/>
  <c r="U30" i="10"/>
  <c r="T29" i="10" s="1"/>
  <c r="J30" i="10"/>
  <c r="BF29" i="10"/>
  <c r="AD29" i="10"/>
  <c r="W29" i="10"/>
  <c r="V29" i="10"/>
  <c r="S29" i="10"/>
  <c r="O29" i="10"/>
  <c r="M29" i="7" s="1"/>
  <c r="J29" i="10"/>
  <c r="BU29" i="10" s="1"/>
  <c r="B29" i="10"/>
  <c r="J28" i="10"/>
  <c r="U28" i="10" s="1"/>
  <c r="AD27" i="10"/>
  <c r="J27" i="10"/>
  <c r="BU27" i="10" s="1"/>
  <c r="B27" i="10"/>
  <c r="J26" i="10"/>
  <c r="AD25" i="10"/>
  <c r="J25" i="10"/>
  <c r="BP25" i="10" s="1"/>
  <c r="B25" i="10"/>
  <c r="J24" i="10"/>
  <c r="U24" i="10" s="1"/>
  <c r="BO23" i="10"/>
  <c r="AD23" i="10"/>
  <c r="J23" i="10"/>
  <c r="BP23" i="10" s="1"/>
  <c r="B23" i="10"/>
  <c r="U22" i="10"/>
  <c r="J22" i="10"/>
  <c r="BF21" i="10" s="1"/>
  <c r="BV21" i="10" s="1"/>
  <c r="BO21" i="10"/>
  <c r="BH21" i="10"/>
  <c r="AD21" i="10"/>
  <c r="J21" i="10"/>
  <c r="U21" i="10" s="1"/>
  <c r="B21" i="10"/>
  <c r="U20" i="10"/>
  <c r="J20" i="10"/>
  <c r="BF19" i="10"/>
  <c r="AD19" i="10"/>
  <c r="J19" i="10"/>
  <c r="BH19" i="10" s="1"/>
  <c r="B19" i="10"/>
  <c r="J18" i="10"/>
  <c r="U18" i="10" s="1"/>
  <c r="R17" i="10" s="1"/>
  <c r="AD17" i="10"/>
  <c r="J17" i="10"/>
  <c r="BO17" i="10" s="1"/>
  <c r="B17" i="10"/>
  <c r="J16" i="10"/>
  <c r="BF15" i="10" s="1"/>
  <c r="BO15" i="10"/>
  <c r="AD15" i="10"/>
  <c r="J15" i="10"/>
  <c r="B15" i="10"/>
  <c r="J14" i="10"/>
  <c r="BF13" i="10" s="1"/>
  <c r="BV13" i="10" s="1"/>
  <c r="BH13" i="10"/>
  <c r="BI13" i="10" s="1"/>
  <c r="AD13" i="10"/>
  <c r="J13" i="10"/>
  <c r="BU13" i="10" s="1"/>
  <c r="B13" i="10"/>
  <c r="J12" i="10"/>
  <c r="BF11" i="10" s="1"/>
  <c r="BW11" i="10" s="1"/>
  <c r="BH11" i="10"/>
  <c r="AD11" i="10"/>
  <c r="J11" i="10"/>
  <c r="B11" i="10"/>
  <c r="J10" i="10"/>
  <c r="U10" i="10" s="1"/>
  <c r="BH9" i="10"/>
  <c r="AD9" i="10"/>
  <c r="J9" i="10"/>
  <c r="U9" i="10" s="1"/>
  <c r="B9" i="10"/>
  <c r="J8" i="10"/>
  <c r="BF7" i="10" s="1"/>
  <c r="CA7" i="10" s="1"/>
  <c r="BK7" i="10" s="1"/>
  <c r="BL7" i="10" s="1"/>
  <c r="AD7" i="10"/>
  <c r="J7" i="10"/>
  <c r="BH7" i="10" s="1"/>
  <c r="B7" i="10"/>
  <c r="J6" i="10"/>
  <c r="U6" i="10" s="1"/>
  <c r="AD5" i="10"/>
  <c r="J5" i="10"/>
  <c r="BH5" i="10" s="1"/>
  <c r="B5" i="10"/>
  <c r="C3" i="10"/>
  <c r="C2" i="10"/>
  <c r="BU27" i="9"/>
  <c r="BP27" i="9"/>
  <c r="BO27" i="9"/>
  <c r="BH27" i="9"/>
  <c r="BF27" i="9"/>
  <c r="BW27" i="9" s="1"/>
  <c r="BF25" i="9"/>
  <c r="AD25" i="9"/>
  <c r="AA25" i="9"/>
  <c r="X25" i="9"/>
  <c r="W25" i="9"/>
  <c r="V25" i="9"/>
  <c r="T25" i="9"/>
  <c r="S25" i="9"/>
  <c r="R25" i="9"/>
  <c r="BU25" i="9"/>
  <c r="J24" i="9"/>
  <c r="BF23" i="9" s="1"/>
  <c r="AD23" i="9"/>
  <c r="J23" i="9"/>
  <c r="BO23" i="9" s="1"/>
  <c r="B23" i="9"/>
  <c r="J22" i="9"/>
  <c r="BF21" i="9" s="1"/>
  <c r="CA21" i="9" s="1"/>
  <c r="BK21" i="9" s="1"/>
  <c r="BL21" i="9" s="1"/>
  <c r="BU21" i="9"/>
  <c r="BP21" i="9"/>
  <c r="AD21" i="9"/>
  <c r="J21" i="9"/>
  <c r="BH21" i="9" s="1"/>
  <c r="B21" i="9"/>
  <c r="U20" i="9"/>
  <c r="W19" i="9" s="1"/>
  <c r="N14" i="7" s="1"/>
  <c r="J20" i="9"/>
  <c r="BF19" i="9" s="1"/>
  <c r="BV19" i="9" s="1"/>
  <c r="BU19" i="9"/>
  <c r="AD19" i="9"/>
  <c r="U19" i="9"/>
  <c r="P19" i="9"/>
  <c r="J19" i="9"/>
  <c r="BP19" i="9" s="1"/>
  <c r="B19" i="9"/>
  <c r="J18" i="9"/>
  <c r="BF17" i="9"/>
  <c r="CA17" i="9" s="1"/>
  <c r="BK17" i="9" s="1"/>
  <c r="BL17" i="9" s="1"/>
  <c r="AD17" i="9"/>
  <c r="J17" i="9"/>
  <c r="B17" i="9"/>
  <c r="U17" i="9" s="1"/>
  <c r="J16" i="9"/>
  <c r="BF15" i="9"/>
  <c r="BW15" i="9" s="1"/>
  <c r="BX15" i="9" s="1"/>
  <c r="BY15" i="9" s="1"/>
  <c r="BZ15" i="9" s="1"/>
  <c r="AD15" i="9"/>
  <c r="J15" i="9"/>
  <c r="Q15" i="9" s="1"/>
  <c r="B15" i="9"/>
  <c r="J14" i="9"/>
  <c r="BF13" i="9" s="1"/>
  <c r="CA13" i="9" s="1"/>
  <c r="BK13" i="9" s="1"/>
  <c r="BP13" i="9"/>
  <c r="AD13" i="9"/>
  <c r="J13" i="9"/>
  <c r="BH13" i="9" s="1"/>
  <c r="B13" i="9"/>
  <c r="U13" i="9" s="1"/>
  <c r="J12" i="9"/>
  <c r="BF11" i="9" s="1"/>
  <c r="BW11" i="9" s="1"/>
  <c r="AD11" i="9"/>
  <c r="J11" i="9"/>
  <c r="BP11" i="9" s="1"/>
  <c r="B11" i="9"/>
  <c r="U11" i="9" s="1"/>
  <c r="J10" i="9"/>
  <c r="BF9" i="9" s="1"/>
  <c r="CA9" i="9" s="1"/>
  <c r="AD9" i="9"/>
  <c r="J9" i="9"/>
  <c r="BH9" i="9" s="1"/>
  <c r="B9" i="9"/>
  <c r="U10" i="9" s="1"/>
  <c r="J8" i="9"/>
  <c r="BF7" i="9" s="1"/>
  <c r="BV7" i="9" s="1"/>
  <c r="AD7" i="9"/>
  <c r="J7" i="9"/>
  <c r="B7" i="9"/>
  <c r="U8" i="9" s="1"/>
  <c r="J6" i="9"/>
  <c r="BF5" i="9" s="1"/>
  <c r="CA5" i="9" s="1"/>
  <c r="BU5" i="9"/>
  <c r="BO5" i="9"/>
  <c r="AD5" i="9"/>
  <c r="J5" i="9"/>
  <c r="BP5" i="9" s="1"/>
  <c r="B5" i="9"/>
  <c r="N32" i="7"/>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B41" i="4"/>
  <c r="B39" i="4"/>
  <c r="B37" i="4"/>
  <c r="B35" i="4"/>
  <c r="B33" i="4"/>
  <c r="B31" i="4"/>
  <c r="B29" i="4"/>
  <c r="B27" i="4"/>
  <c r="B25" i="4"/>
  <c r="B23" i="4"/>
  <c r="B21" i="4"/>
  <c r="B19" i="4"/>
  <c r="B17" i="4"/>
  <c r="B15" i="4"/>
  <c r="B13" i="4"/>
  <c r="B11" i="4"/>
  <c r="B9" i="4"/>
  <c r="B7" i="4"/>
  <c r="B5" i="4"/>
  <c r="J24" i="6"/>
  <c r="J23" i="6"/>
  <c r="J22" i="6"/>
  <c r="J21" i="6"/>
  <c r="J20" i="6"/>
  <c r="J19" i="6"/>
  <c r="J18" i="6"/>
  <c r="J17" i="6"/>
  <c r="J16" i="6"/>
  <c r="J15" i="6"/>
  <c r="J14" i="6"/>
  <c r="J13" i="6"/>
  <c r="J12" i="6"/>
  <c r="J11" i="6"/>
  <c r="J10" i="6"/>
  <c r="J9" i="6"/>
  <c r="J8" i="6"/>
  <c r="J7" i="6"/>
  <c r="J6" i="6"/>
  <c r="J5" i="6"/>
  <c r="BQ5" i="9" l="1"/>
  <c r="W39" i="10"/>
  <c r="T39" i="10"/>
  <c r="R39" i="10"/>
  <c r="X39" i="10"/>
  <c r="V39" i="10"/>
  <c r="R29" i="10"/>
  <c r="AJ13" i="9"/>
  <c r="U12" i="9"/>
  <c r="BO13" i="9"/>
  <c r="BQ13" i="9" s="1"/>
  <c r="Q19" i="9"/>
  <c r="BO21" i="9"/>
  <c r="BQ21" i="9" s="1"/>
  <c r="BP23" i="9"/>
  <c r="BO9" i="10"/>
  <c r="BH31" i="10"/>
  <c r="BI31" i="10" s="1"/>
  <c r="BF41" i="10"/>
  <c r="BV41" i="10" s="1"/>
  <c r="BQ47" i="10"/>
  <c r="BS47" i="10" s="1"/>
  <c r="BT47" i="10" s="1"/>
  <c r="BQ53" i="10"/>
  <c r="O37" i="10"/>
  <c r="M33" i="7" s="1"/>
  <c r="BH41" i="10"/>
  <c r="X19" i="9"/>
  <c r="O14" i="7" s="1"/>
  <c r="S17" i="10"/>
  <c r="BU19" i="10"/>
  <c r="BU21" i="10"/>
  <c r="X29" i="10"/>
  <c r="O31" i="10"/>
  <c r="M30" i="7" s="1"/>
  <c r="BP31" i="10"/>
  <c r="BH35" i="10"/>
  <c r="Q41" i="10"/>
  <c r="O35" i="7" s="1"/>
  <c r="BS55" i="10"/>
  <c r="BT55" i="10" s="1"/>
  <c r="BQ57" i="10"/>
  <c r="O13" i="9"/>
  <c r="U18" i="9"/>
  <c r="P13" i="9"/>
  <c r="O21" i="9"/>
  <c r="AB21" i="9" s="1"/>
  <c r="AA21" i="9" s="1"/>
  <c r="P31" i="10"/>
  <c r="N30" i="7" s="1"/>
  <c r="BO35" i="10"/>
  <c r="BQ35" i="10" s="1"/>
  <c r="BS35" i="10" s="1"/>
  <c r="BT35" i="10" s="1"/>
  <c r="BP37" i="10"/>
  <c r="BU13" i="9"/>
  <c r="Q13" i="9"/>
  <c r="BH19" i="9"/>
  <c r="BI19" i="9" s="1"/>
  <c r="P21" i="9"/>
  <c r="BQ23" i="9"/>
  <c r="BS23" i="9" s="1"/>
  <c r="BT23" i="9" s="1"/>
  <c r="BP17" i="10"/>
  <c r="Q31" i="10"/>
  <c r="O30" i="7" s="1"/>
  <c r="U41" i="10"/>
  <c r="BO31" i="10"/>
  <c r="BQ31" i="10" s="1"/>
  <c r="BO41" i="10"/>
  <c r="BQ41" i="10" s="1"/>
  <c r="O19" i="9"/>
  <c r="Q21" i="9"/>
  <c r="BF5" i="10"/>
  <c r="BW5" i="10" s="1"/>
  <c r="BX5" i="10" s="1"/>
  <c r="BY5" i="10" s="1"/>
  <c r="BZ5" i="10" s="1"/>
  <c r="P29" i="10"/>
  <c r="N29" i="7" s="1"/>
  <c r="U31" i="10"/>
  <c r="BQ33" i="10"/>
  <c r="Q35" i="10"/>
  <c r="O32" i="7" s="1"/>
  <c r="U39" i="10"/>
  <c r="BU39" i="10"/>
  <c r="BW21" i="9"/>
  <c r="BX21" i="9" s="1"/>
  <c r="BY21" i="9" s="1"/>
  <c r="BZ21" i="9" s="1"/>
  <c r="BW21" i="10"/>
  <c r="BX21" i="10" s="1"/>
  <c r="BY21" i="10" s="1"/>
  <c r="BZ21" i="10" s="1"/>
  <c r="CA51" i="10"/>
  <c r="BK51" i="10" s="1"/>
  <c r="BL51" i="10" s="1"/>
  <c r="AP51" i="10" s="1"/>
  <c r="AB55" i="10"/>
  <c r="AA55" i="10" s="1"/>
  <c r="CA61" i="10"/>
  <c r="BK61" i="10" s="1"/>
  <c r="BL61" i="10" s="1"/>
  <c r="AP61" i="10" s="1"/>
  <c r="BW63" i="10"/>
  <c r="BX63" i="10" s="1"/>
  <c r="BY63" i="10" s="1"/>
  <c r="BZ63" i="10" s="1"/>
  <c r="CA65" i="10"/>
  <c r="BK65" i="10" s="1"/>
  <c r="AV65" i="10" s="1"/>
  <c r="CA55" i="10"/>
  <c r="BK55" i="10" s="1"/>
  <c r="BL55" i="10" s="1"/>
  <c r="BW69" i="10"/>
  <c r="BW45" i="10"/>
  <c r="BW51" i="10"/>
  <c r="BX51" i="10" s="1"/>
  <c r="BY51" i="10" s="1"/>
  <c r="BZ51" i="10" s="1"/>
  <c r="AB61" i="10"/>
  <c r="AA61" i="10" s="1"/>
  <c r="AL21" i="9"/>
  <c r="AI21" i="9" s="1"/>
  <c r="N21" i="9" s="1"/>
  <c r="BL13" i="9"/>
  <c r="AR13" i="9" s="1"/>
  <c r="AQ13" i="9" s="1"/>
  <c r="BV21" i="9"/>
  <c r="BV27" i="9"/>
  <c r="BX27" i="9" s="1"/>
  <c r="BY27" i="9" s="1"/>
  <c r="BZ27" i="9" s="1"/>
  <c r="AB43" i="10"/>
  <c r="AA43" i="10" s="1"/>
  <c r="BW43" i="10"/>
  <c r="BX43" i="10" s="1"/>
  <c r="BY43" i="10" s="1"/>
  <c r="BZ43" i="10" s="1"/>
  <c r="AB65" i="10"/>
  <c r="AA65" i="10" s="1"/>
  <c r="CA67" i="10"/>
  <c r="BK67" i="10" s="1"/>
  <c r="BL67" i="10" s="1"/>
  <c r="AP67" i="10" s="1"/>
  <c r="BD49" i="10"/>
  <c r="BC49" i="10" s="1"/>
  <c r="BW13" i="10"/>
  <c r="BX13" i="10" s="1"/>
  <c r="BY13" i="10" s="1"/>
  <c r="BZ13" i="10" s="1"/>
  <c r="CA43" i="10"/>
  <c r="BK43" i="10" s="1"/>
  <c r="AV43" i="10" s="1"/>
  <c r="AB51" i="10"/>
  <c r="AA51" i="10" s="1"/>
  <c r="AB67" i="10"/>
  <c r="AA67" i="10" s="1"/>
  <c r="AB39" i="10"/>
  <c r="AA39" i="10" s="1"/>
  <c r="AB45" i="10"/>
  <c r="AA45" i="10" s="1"/>
  <c r="BV45" i="10"/>
  <c r="AB57" i="10"/>
  <c r="AA57" i="10" s="1"/>
  <c r="AB59" i="10"/>
  <c r="AA59" i="10" s="1"/>
  <c r="BW59" i="10"/>
  <c r="BX59" i="10" s="1"/>
  <c r="BY59" i="10" s="1"/>
  <c r="BZ59" i="10" s="1"/>
  <c r="CA59" i="10"/>
  <c r="BK59" i="10" s="1"/>
  <c r="AJ59" i="10" s="1"/>
  <c r="BV49" i="10"/>
  <c r="AB49" i="10"/>
  <c r="AA49" i="10" s="1"/>
  <c r="BV61" i="10"/>
  <c r="BX61" i="10" s="1"/>
  <c r="BY61" i="10" s="1"/>
  <c r="BZ61" i="10" s="1"/>
  <c r="AD3" i="10"/>
  <c r="H3" i="10" s="1"/>
  <c r="AB47" i="10"/>
  <c r="AA47" i="10" s="1"/>
  <c r="BV55" i="10"/>
  <c r="BX55" i="10" s="1"/>
  <c r="BY55" i="10" s="1"/>
  <c r="BZ55" i="10" s="1"/>
  <c r="BV65" i="10"/>
  <c r="BX65" i="10" s="1"/>
  <c r="BY65" i="10" s="1"/>
  <c r="BZ65" i="10" s="1"/>
  <c r="BV69" i="10"/>
  <c r="CA15" i="10"/>
  <c r="BK15" i="10" s="1"/>
  <c r="BL15" i="10" s="1"/>
  <c r="BW15" i="10"/>
  <c r="BX15" i="10" s="1"/>
  <c r="BY15" i="10" s="1"/>
  <c r="BZ15" i="10" s="1"/>
  <c r="BV15" i="10"/>
  <c r="BV7" i="10"/>
  <c r="BP9" i="10"/>
  <c r="BQ9" i="10" s="1"/>
  <c r="U12" i="10"/>
  <c r="CA13" i="10"/>
  <c r="BK13" i="10" s="1"/>
  <c r="BL13" i="10" s="1"/>
  <c r="AP13" i="10" s="1"/>
  <c r="BP21" i="10"/>
  <c r="BQ21" i="10" s="1"/>
  <c r="BF23" i="10"/>
  <c r="BV23" i="10" s="1"/>
  <c r="U27" i="10"/>
  <c r="BV5" i="10"/>
  <c r="O13" i="10"/>
  <c r="BO13" i="10"/>
  <c r="U16" i="10"/>
  <c r="BU5" i="10"/>
  <c r="CA5" i="10"/>
  <c r="BK5" i="10" s="1"/>
  <c r="BL5" i="10" s="1"/>
  <c r="AP5" i="10" s="1"/>
  <c r="P13" i="10"/>
  <c r="N21" i="7" s="1"/>
  <c r="BP13" i="10"/>
  <c r="BH27" i="10"/>
  <c r="U14" i="10"/>
  <c r="T13" i="10" s="1"/>
  <c r="Q13" i="10"/>
  <c r="O21" i="7" s="1"/>
  <c r="BQ17" i="10"/>
  <c r="BS17" i="10" s="1"/>
  <c r="BT17" i="10" s="1"/>
  <c r="BO27" i="10"/>
  <c r="U13" i="10"/>
  <c r="BP27" i="10"/>
  <c r="U9" i="9"/>
  <c r="BH11" i="9"/>
  <c r="BI11" i="9" s="1"/>
  <c r="BU11" i="9"/>
  <c r="BI19" i="10"/>
  <c r="AL7" i="10"/>
  <c r="BI5" i="10"/>
  <c r="BW7" i="10"/>
  <c r="BX7" i="10" s="1"/>
  <c r="BY7" i="10" s="1"/>
  <c r="BZ7" i="10" s="1"/>
  <c r="BO5" i="10"/>
  <c r="U7" i="10"/>
  <c r="AP7" i="10"/>
  <c r="BU15" i="10"/>
  <c r="BI21" i="10"/>
  <c r="CA21" i="10"/>
  <c r="BK21" i="10" s="1"/>
  <c r="AJ21" i="10" s="1"/>
  <c r="BI11" i="10"/>
  <c r="BP5" i="10"/>
  <c r="BO7" i="10"/>
  <c r="CA11" i="10"/>
  <c r="Q17" i="10"/>
  <c r="O23" i="7" s="1"/>
  <c r="AR7" i="10"/>
  <c r="BP7" i="10"/>
  <c r="BQ23" i="10"/>
  <c r="W33" i="10"/>
  <c r="V33" i="10"/>
  <c r="T33" i="10"/>
  <c r="S33" i="10"/>
  <c r="X33" i="10"/>
  <c r="R33" i="10"/>
  <c r="P7" i="10"/>
  <c r="N18" i="7" s="1"/>
  <c r="U8" i="10"/>
  <c r="BF9" i="10"/>
  <c r="BP11" i="10"/>
  <c r="BO11" i="10"/>
  <c r="U11" i="10"/>
  <c r="BS39" i="10"/>
  <c r="BT39" i="10" s="1"/>
  <c r="BR39" i="10"/>
  <c r="BI7" i="10"/>
  <c r="O7" i="10"/>
  <c r="AJ7" i="10"/>
  <c r="U5" i="10"/>
  <c r="Q7" i="10"/>
  <c r="O18" i="7" s="1"/>
  <c r="S13" i="10"/>
  <c r="U17" i="10"/>
  <c r="BH17" i="10"/>
  <c r="BW19" i="10"/>
  <c r="BX19" i="10" s="1"/>
  <c r="BY19" i="10" s="1"/>
  <c r="BZ19" i="10" s="1"/>
  <c r="BV19" i="10"/>
  <c r="BU23" i="10"/>
  <c r="U23" i="10"/>
  <c r="BH23" i="10"/>
  <c r="BS33" i="10"/>
  <c r="BT33" i="10" s="1"/>
  <c r="BR33" i="10"/>
  <c r="BU7" i="10"/>
  <c r="BU9" i="10"/>
  <c r="BI9" i="10"/>
  <c r="BU11" i="10"/>
  <c r="V13" i="10"/>
  <c r="X17" i="10"/>
  <c r="W17" i="10"/>
  <c r="V17" i="10"/>
  <c r="T17" i="10"/>
  <c r="U19" i="10"/>
  <c r="CA19" i="10"/>
  <c r="BK19" i="10" s="1"/>
  <c r="BL19" i="10" s="1"/>
  <c r="AR19" i="10" s="1"/>
  <c r="BF25" i="10"/>
  <c r="U26" i="10"/>
  <c r="BS31" i="10"/>
  <c r="BT31" i="10" s="1"/>
  <c r="BR31" i="10"/>
  <c r="BW35" i="10"/>
  <c r="BX35" i="10" s="1"/>
  <c r="BY35" i="10" s="1"/>
  <c r="BZ35" i="10" s="1"/>
  <c r="BV35" i="10"/>
  <c r="CA35" i="10"/>
  <c r="BK35" i="10" s="1"/>
  <c r="BL35" i="10" s="1"/>
  <c r="AP35" i="10" s="1"/>
  <c r="BV11" i="10"/>
  <c r="BX11" i="10" s="1"/>
  <c r="BY11" i="10" s="1"/>
  <c r="BZ11" i="10" s="1"/>
  <c r="BH15" i="10"/>
  <c r="U15" i="10"/>
  <c r="BP15" i="10"/>
  <c r="BQ15" i="10" s="1"/>
  <c r="P17" i="10"/>
  <c r="N23" i="7" s="1"/>
  <c r="BU17" i="10"/>
  <c r="O17" i="10"/>
  <c r="BP19" i="10"/>
  <c r="BO19" i="10"/>
  <c r="AL69" i="10"/>
  <c r="BL69" i="10"/>
  <c r="AP69" i="10" s="1"/>
  <c r="BF17" i="10"/>
  <c r="BQ27" i="10"/>
  <c r="CA29" i="10"/>
  <c r="BK29" i="10" s="1"/>
  <c r="BL29" i="10" s="1"/>
  <c r="BW29" i="10"/>
  <c r="BX29" i="10" s="1"/>
  <c r="BY29" i="10" s="1"/>
  <c r="BZ29" i="10" s="1"/>
  <c r="BV29" i="10"/>
  <c r="BR35" i="10"/>
  <c r="U32" i="10"/>
  <c r="BF31" i="10"/>
  <c r="BF37" i="10"/>
  <c r="U38" i="10"/>
  <c r="BL43" i="10"/>
  <c r="AR43" i="10" s="1"/>
  <c r="BS67" i="10"/>
  <c r="BT67" i="10" s="1"/>
  <c r="BR67" i="10"/>
  <c r="BO25" i="10"/>
  <c r="BQ25" i="10" s="1"/>
  <c r="BH25" i="10"/>
  <c r="U25" i="10"/>
  <c r="BU25" i="10"/>
  <c r="BF27" i="10"/>
  <c r="BH29" i="10"/>
  <c r="U29" i="10"/>
  <c r="BO29" i="10"/>
  <c r="Q29" i="10"/>
  <c r="O29" i="7" s="1"/>
  <c r="BP29" i="10"/>
  <c r="S35" i="10"/>
  <c r="X35" i="10"/>
  <c r="W35" i="10"/>
  <c r="V35" i="10"/>
  <c r="BS43" i="10"/>
  <c r="BT43" i="10" s="1"/>
  <c r="BR43" i="10"/>
  <c r="BA49" i="10"/>
  <c r="BQ45" i="10"/>
  <c r="BS49" i="10"/>
  <c r="BT49" i="10" s="1"/>
  <c r="BR49" i="10"/>
  <c r="BW57" i="10"/>
  <c r="BV57" i="10"/>
  <c r="CA57" i="10"/>
  <c r="BK57" i="10" s="1"/>
  <c r="AL57" i="10" s="1"/>
  <c r="AB63" i="10"/>
  <c r="AA63" i="10" s="1"/>
  <c r="BS63" i="10"/>
  <c r="BT63" i="10" s="1"/>
  <c r="BR63" i="10"/>
  <c r="BF33" i="10"/>
  <c r="BI35" i="10"/>
  <c r="AR55" i="10"/>
  <c r="AJ55" i="10"/>
  <c r="BI55" i="10"/>
  <c r="BS69" i="10"/>
  <c r="BT69" i="10" s="1"/>
  <c r="BR69" i="10"/>
  <c r="U33" i="10"/>
  <c r="BH33" i="10"/>
  <c r="O35" i="10"/>
  <c r="Q37" i="10"/>
  <c r="BO37" i="10"/>
  <c r="BQ37" i="10" s="1"/>
  <c r="S39" i="10"/>
  <c r="BW39" i="10"/>
  <c r="BX39" i="10" s="1"/>
  <c r="BY39" i="10" s="1"/>
  <c r="BZ39" i="10" s="1"/>
  <c r="BV39" i="10"/>
  <c r="CA39" i="10"/>
  <c r="BK39" i="10" s="1"/>
  <c r="AX39" i="10" s="1"/>
  <c r="BI41" i="10"/>
  <c r="S41" i="10"/>
  <c r="R41" i="10"/>
  <c r="X41" i="10"/>
  <c r="W41" i="10"/>
  <c r="BR47" i="10"/>
  <c r="AJ49" i="10"/>
  <c r="AL49" i="10"/>
  <c r="CA53" i="10"/>
  <c r="BK53" i="10" s="1"/>
  <c r="AJ53" i="10" s="1"/>
  <c r="BV53" i="10"/>
  <c r="BW53" i="10"/>
  <c r="AP55" i="10"/>
  <c r="BQ61" i="10"/>
  <c r="O33" i="10"/>
  <c r="BU33" i="10"/>
  <c r="AX49" i="10"/>
  <c r="BB49" i="10"/>
  <c r="BI51" i="10"/>
  <c r="BV47" i="10"/>
  <c r="BX47" i="10" s="1"/>
  <c r="BY47" i="10" s="1"/>
  <c r="BZ47" i="10" s="1"/>
  <c r="CA47" i="10"/>
  <c r="BK47" i="10" s="1"/>
  <c r="AR49" i="10"/>
  <c r="AP49" i="10"/>
  <c r="BS59" i="10"/>
  <c r="BT59" i="10" s="1"/>
  <c r="BR59" i="10"/>
  <c r="AX67" i="10"/>
  <c r="BD67" i="10"/>
  <c r="AV67" i="10"/>
  <c r="BB67" i="10"/>
  <c r="Q33" i="10"/>
  <c r="O31" i="7" s="1"/>
  <c r="U37" i="10"/>
  <c r="AL45" i="10"/>
  <c r="AR45" i="10"/>
  <c r="AJ45" i="10"/>
  <c r="BI45" i="10"/>
  <c r="AV49" i="10"/>
  <c r="BQ51" i="10"/>
  <c r="AB53" i="10"/>
  <c r="AA53" i="10" s="1"/>
  <c r="O41" i="10"/>
  <c r="BU41" i="10"/>
  <c r="BW49" i="10"/>
  <c r="BX49" i="10" s="1"/>
  <c r="BY49" i="10" s="1"/>
  <c r="BZ49" i="10" s="1"/>
  <c r="BV67" i="10"/>
  <c r="BX67" i="10" s="1"/>
  <c r="BY67" i="10" s="1"/>
  <c r="BZ67" i="10" s="1"/>
  <c r="P41" i="10"/>
  <c r="N35" i="7" s="1"/>
  <c r="BI61" i="10"/>
  <c r="CA63" i="10"/>
  <c r="BK63" i="10" s="1"/>
  <c r="AV63" i="10" s="1"/>
  <c r="BR65" i="10"/>
  <c r="BI69" i="10"/>
  <c r="AJ69" i="10"/>
  <c r="BR5" i="9"/>
  <c r="BS5" i="9"/>
  <c r="BT5" i="9" s="1"/>
  <c r="BP17" i="9"/>
  <c r="BO17" i="9"/>
  <c r="Q17" i="9"/>
  <c r="P17" i="9"/>
  <c r="BU17" i="9"/>
  <c r="O17" i="9"/>
  <c r="U24" i="9"/>
  <c r="U23" i="9"/>
  <c r="U5" i="9"/>
  <c r="BH5" i="9"/>
  <c r="BV5" i="9"/>
  <c r="BU7" i="9"/>
  <c r="U7" i="9"/>
  <c r="BW5" i="9"/>
  <c r="BX5" i="9" s="1"/>
  <c r="BY5" i="9" s="1"/>
  <c r="BZ5" i="9" s="1"/>
  <c r="BP9" i="9"/>
  <c r="BO9" i="9"/>
  <c r="BU9" i="9"/>
  <c r="BI9" i="9"/>
  <c r="BV11" i="9"/>
  <c r="BX11" i="9" s="1"/>
  <c r="BY11" i="9" s="1"/>
  <c r="BZ11" i="9" s="1"/>
  <c r="BV13" i="9"/>
  <c r="P15" i="9"/>
  <c r="BU15" i="9"/>
  <c r="O15" i="9"/>
  <c r="BH15" i="9"/>
  <c r="CA25" i="9"/>
  <c r="BW25" i="9"/>
  <c r="BW7" i="9"/>
  <c r="BX7" i="9" s="1"/>
  <c r="BY7" i="9" s="1"/>
  <c r="BZ7" i="9" s="1"/>
  <c r="CA11" i="9"/>
  <c r="BK11" i="9" s="1"/>
  <c r="AL13" i="9"/>
  <c r="BW13" i="9"/>
  <c r="BX13" i="9" s="1"/>
  <c r="BY13" i="9" s="1"/>
  <c r="BZ13" i="9" s="1"/>
  <c r="CA19" i="9"/>
  <c r="BK19" i="9" s="1"/>
  <c r="BW19" i="9"/>
  <c r="BX19" i="9" s="1"/>
  <c r="BY19" i="9" s="1"/>
  <c r="BZ19" i="9" s="1"/>
  <c r="BQ27" i="9"/>
  <c r="T19" i="9"/>
  <c r="S19" i="9"/>
  <c r="R19" i="9"/>
  <c r="BW9" i="9"/>
  <c r="BX9" i="9" s="1"/>
  <c r="BY9" i="9" s="1"/>
  <c r="BZ9" i="9" s="1"/>
  <c r="BV9" i="9"/>
  <c r="BH7" i="9"/>
  <c r="BV15" i="9"/>
  <c r="CA15" i="9"/>
  <c r="BK15" i="9" s="1"/>
  <c r="BL15" i="9" s="1"/>
  <c r="U22" i="9"/>
  <c r="U21" i="9"/>
  <c r="BW23" i="9"/>
  <c r="BX23" i="9" s="1"/>
  <c r="BY23" i="9" s="1"/>
  <c r="BZ23" i="9" s="1"/>
  <c r="BV23" i="9"/>
  <c r="CA23" i="9"/>
  <c r="BK23" i="9" s="1"/>
  <c r="BL23" i="9" s="1"/>
  <c r="BO7" i="9"/>
  <c r="U14" i="9"/>
  <c r="BO15" i="9"/>
  <c r="BW17" i="9"/>
  <c r="BX17" i="9" s="1"/>
  <c r="BY17" i="9" s="1"/>
  <c r="BZ17" i="9" s="1"/>
  <c r="BV17" i="9"/>
  <c r="AR21" i="9"/>
  <c r="AJ21" i="9"/>
  <c r="BI21" i="9"/>
  <c r="AP21" i="9"/>
  <c r="U6" i="9"/>
  <c r="BP7" i="9"/>
  <c r="CA7" i="9"/>
  <c r="BK7" i="9" s="1"/>
  <c r="BL7" i="9" s="1"/>
  <c r="BI13" i="9"/>
  <c r="U16" i="9"/>
  <c r="U15" i="9"/>
  <c r="BP15" i="9"/>
  <c r="BH17" i="9"/>
  <c r="V19" i="9"/>
  <c r="M14" i="7" s="1"/>
  <c r="BR23" i="9"/>
  <c r="BV25" i="9"/>
  <c r="BO11" i="9"/>
  <c r="BQ11" i="9" s="1"/>
  <c r="BO19" i="9"/>
  <c r="BQ19" i="9" s="1"/>
  <c r="BH23" i="9"/>
  <c r="BO25" i="9"/>
  <c r="X17" i="9"/>
  <c r="O13" i="7" s="1"/>
  <c r="BP25" i="9"/>
  <c r="O23" i="9"/>
  <c r="BU23" i="9"/>
  <c r="CA27" i="9"/>
  <c r="BK27" i="9" s="1"/>
  <c r="BL27" i="9" s="1"/>
  <c r="AP27" i="9" s="1"/>
  <c r="P23" i="9"/>
  <c r="BI27" i="9"/>
  <c r="Q23" i="9"/>
  <c r="BH25" i="9"/>
  <c r="AL43" i="10" l="1"/>
  <c r="AR67" i="10"/>
  <c r="AJ67" i="10"/>
  <c r="BQ15" i="9"/>
  <c r="BX45" i="10"/>
  <c r="BY45" i="10" s="1"/>
  <c r="BZ45" i="10" s="1"/>
  <c r="AR51" i="10"/>
  <c r="AO51" i="10" s="1"/>
  <c r="AL11" i="9"/>
  <c r="AJ43" i="10"/>
  <c r="AL67" i="10"/>
  <c r="AI67" i="10" s="1"/>
  <c r="N67" i="10" s="1"/>
  <c r="AL55" i="10"/>
  <c r="AI55" i="10" s="1"/>
  <c r="N55" i="10" s="1"/>
  <c r="AB19" i="9"/>
  <c r="AA19" i="9" s="1"/>
  <c r="AB13" i="9"/>
  <c r="AA13" i="9" s="1"/>
  <c r="AX43" i="10"/>
  <c r="AU43" i="10" s="1"/>
  <c r="AB31" i="10"/>
  <c r="AA31" i="10" s="1"/>
  <c r="BD13" i="10"/>
  <c r="BC13" i="10" s="1"/>
  <c r="BW41" i="10"/>
  <c r="BX41" i="10" s="1"/>
  <c r="BY41" i="10" s="1"/>
  <c r="BZ41" i="10" s="1"/>
  <c r="AX65" i="10"/>
  <c r="CA41" i="10"/>
  <c r="BK41" i="10" s="1"/>
  <c r="AJ41" i="10" s="1"/>
  <c r="AJ61" i="10"/>
  <c r="AL61" i="10"/>
  <c r="AK61" i="10" s="1"/>
  <c r="AP13" i="9"/>
  <c r="R17" i="9"/>
  <c r="V17" i="9"/>
  <c r="M13" i="7" s="1"/>
  <c r="T17" i="9"/>
  <c r="S17" i="9"/>
  <c r="W17" i="9"/>
  <c r="N13" i="7" s="1"/>
  <c r="BR41" i="10"/>
  <c r="BS41" i="10"/>
  <c r="BT41" i="10" s="1"/>
  <c r="AX57" i="10"/>
  <c r="AW57" i="10" s="1"/>
  <c r="BS57" i="10"/>
  <c r="BT57" i="10" s="1"/>
  <c r="BR57" i="10"/>
  <c r="X13" i="10"/>
  <c r="BR17" i="10"/>
  <c r="BQ13" i="10"/>
  <c r="AJ65" i="10"/>
  <c r="BQ29" i="10"/>
  <c r="BR29" i="10" s="1"/>
  <c r="BQ7" i="10"/>
  <c r="BS53" i="10"/>
  <c r="BT53" i="10" s="1"/>
  <c r="BR53" i="10"/>
  <c r="AR61" i="10"/>
  <c r="AO61" i="10" s="1"/>
  <c r="AL51" i="10"/>
  <c r="AK51" i="10" s="1"/>
  <c r="AR35" i="10"/>
  <c r="AO35" i="10" s="1"/>
  <c r="BX69" i="10"/>
  <c r="BY69" i="10" s="1"/>
  <c r="BZ69" i="10" s="1"/>
  <c r="AL65" i="10"/>
  <c r="AI65" i="10" s="1"/>
  <c r="N65" i="10" s="1"/>
  <c r="AJ51" i="10"/>
  <c r="BL65" i="10"/>
  <c r="BL59" i="10"/>
  <c r="BB59" i="10" s="1"/>
  <c r="AX53" i="10"/>
  <c r="AU53" i="10" s="1"/>
  <c r="AR27" i="9"/>
  <c r="AQ27" i="9" s="1"/>
  <c r="AB17" i="9"/>
  <c r="AA17" i="9" s="1"/>
  <c r="AO13" i="9"/>
  <c r="AB23" i="9"/>
  <c r="AA23" i="9" s="1"/>
  <c r="AJ27" i="9"/>
  <c r="AK21" i="9"/>
  <c r="AH21" i="9" s="1"/>
  <c r="M21" i="9" s="1"/>
  <c r="AB35" i="10"/>
  <c r="AA35" i="10" s="1"/>
  <c r="M32" i="7"/>
  <c r="AL59" i="10"/>
  <c r="AK59" i="10" s="1"/>
  <c r="AV13" i="10"/>
  <c r="AR13" i="10"/>
  <c r="AO13" i="10" s="1"/>
  <c r="AX59" i="10"/>
  <c r="AW59" i="10" s="1"/>
  <c r="AB41" i="10"/>
  <c r="AA41" i="10" s="1"/>
  <c r="M35" i="7"/>
  <c r="AB33" i="10"/>
  <c r="AA33" i="10" s="1"/>
  <c r="M31" i="7"/>
  <c r="AV59" i="10"/>
  <c r="AV53" i="10"/>
  <c r="AR69" i="10"/>
  <c r="AO69" i="10" s="1"/>
  <c r="AV39" i="10"/>
  <c r="BW23" i="10"/>
  <c r="BX23" i="10" s="1"/>
  <c r="BY23" i="10" s="1"/>
  <c r="BZ23" i="10" s="1"/>
  <c r="BB13" i="10"/>
  <c r="AJ13" i="10"/>
  <c r="CA23" i="10"/>
  <c r="BK23" i="10" s="1"/>
  <c r="BL23" i="10" s="1"/>
  <c r="AR23" i="10" s="1"/>
  <c r="AB29" i="10"/>
  <c r="AA29" i="10" s="1"/>
  <c r="BX53" i="10"/>
  <c r="BY53" i="10" s="1"/>
  <c r="BZ53" i="10" s="1"/>
  <c r="AB37" i="10"/>
  <c r="AA37" i="10" s="1"/>
  <c r="O33" i="7"/>
  <c r="AL13" i="10"/>
  <c r="AK13" i="10" s="1"/>
  <c r="AH13" i="10" s="1"/>
  <c r="M13" i="10" s="1"/>
  <c r="BR21" i="10"/>
  <c r="BS21" i="10"/>
  <c r="BT21" i="10" s="1"/>
  <c r="BR9" i="10"/>
  <c r="BS9" i="10"/>
  <c r="BT9" i="10" s="1"/>
  <c r="AB7" i="10"/>
  <c r="AA7" i="10" s="1"/>
  <c r="M18" i="7"/>
  <c r="R13" i="10"/>
  <c r="W13" i="10"/>
  <c r="BR13" i="10"/>
  <c r="BS13" i="10"/>
  <c r="BT13" i="10" s="1"/>
  <c r="AB17" i="10"/>
  <c r="AA17" i="10" s="1"/>
  <c r="M23" i="7"/>
  <c r="BQ5" i="10"/>
  <c r="BS5" i="10" s="1"/>
  <c r="BT5" i="10" s="1"/>
  <c r="AX13" i="10"/>
  <c r="AB13" i="10"/>
  <c r="AA13" i="10" s="1"/>
  <c r="M21" i="7"/>
  <c r="AX11" i="9"/>
  <c r="AW11" i="9" s="1"/>
  <c r="AV11" i="9"/>
  <c r="BQ7" i="9"/>
  <c r="BR7" i="9" s="1"/>
  <c r="BI7" i="9" s="1"/>
  <c r="AQ19" i="10"/>
  <c r="AO19" i="10"/>
  <c r="AW39" i="10"/>
  <c r="AU39" i="10"/>
  <c r="AK57" i="10"/>
  <c r="AI57" i="10"/>
  <c r="N57" i="10" s="1"/>
  <c r="AO43" i="10"/>
  <c r="AQ43" i="10"/>
  <c r="BS15" i="10"/>
  <c r="BT15" i="10" s="1"/>
  <c r="BR15" i="10"/>
  <c r="AZ49" i="10"/>
  <c r="AY49" i="10"/>
  <c r="BV9" i="10"/>
  <c r="BW9" i="10"/>
  <c r="BX9" i="10" s="1"/>
  <c r="BY9" i="10" s="1"/>
  <c r="BZ9" i="10" s="1"/>
  <c r="CA9" i="10"/>
  <c r="BB61" i="10"/>
  <c r="AX61" i="10"/>
  <c r="BD61" i="10"/>
  <c r="AV61" i="10"/>
  <c r="AW67" i="10"/>
  <c r="AU67" i="10"/>
  <c r="W31" i="10"/>
  <c r="T31" i="10"/>
  <c r="S31" i="10"/>
  <c r="R31" i="10"/>
  <c r="X31" i="10"/>
  <c r="V31" i="10"/>
  <c r="AW49" i="10"/>
  <c r="AU49" i="10"/>
  <c r="AP29" i="10"/>
  <c r="AL29" i="10"/>
  <c r="AJ29" i="10"/>
  <c r="AR29" i="10"/>
  <c r="BI29" i="10"/>
  <c r="AX63" i="10"/>
  <c r="BI17" i="10"/>
  <c r="R7" i="10"/>
  <c r="S7" i="10"/>
  <c r="X7" i="10"/>
  <c r="W7" i="10"/>
  <c r="V7" i="10"/>
  <c r="T7" i="10"/>
  <c r="AX5" i="10"/>
  <c r="AV5" i="10"/>
  <c r="BD5" i="10"/>
  <c r="BB5" i="10"/>
  <c r="AK7" i="10"/>
  <c r="AI7" i="10"/>
  <c r="N7" i="10" s="1"/>
  <c r="AP43" i="10"/>
  <c r="BD43" i="10"/>
  <c r="BB43" i="10"/>
  <c r="BC67" i="10"/>
  <c r="BA67" i="10"/>
  <c r="BL47" i="10"/>
  <c r="AL47" i="10"/>
  <c r="AJ47" i="10"/>
  <c r="BD51" i="10"/>
  <c r="AV51" i="10"/>
  <c r="BB51" i="10"/>
  <c r="AX51" i="10"/>
  <c r="BI33" i="10"/>
  <c r="CA31" i="10"/>
  <c r="BK31" i="10" s="1"/>
  <c r="BW31" i="10"/>
  <c r="BX31" i="10" s="1"/>
  <c r="BY31" i="10" s="1"/>
  <c r="BZ31" i="10" s="1"/>
  <c r="BV31" i="10"/>
  <c r="AI45" i="10"/>
  <c r="N45" i="10" s="1"/>
  <c r="AK45" i="10"/>
  <c r="AV47" i="10"/>
  <c r="BS37" i="10"/>
  <c r="BT37" i="10" s="1"/>
  <c r="BR37" i="10"/>
  <c r="BB55" i="10"/>
  <c r="AX55" i="10"/>
  <c r="AV55" i="10"/>
  <c r="BD55" i="10"/>
  <c r="BD35" i="10"/>
  <c r="AV35" i="10"/>
  <c r="BB35" i="10"/>
  <c r="AX35" i="10"/>
  <c r="BX57" i="10"/>
  <c r="BY57" i="10" s="1"/>
  <c r="BZ57" i="10" s="1"/>
  <c r="BW27" i="10"/>
  <c r="BX27" i="10" s="1"/>
  <c r="BY27" i="10" s="1"/>
  <c r="BZ27" i="10" s="1"/>
  <c r="CA27" i="10"/>
  <c r="BK27" i="10" s="1"/>
  <c r="BV27" i="10"/>
  <c r="AK43" i="10"/>
  <c r="AI43" i="10"/>
  <c r="N43" i="10" s="1"/>
  <c r="BS27" i="10"/>
  <c r="BT27" i="10" s="1"/>
  <c r="BR27" i="10"/>
  <c r="BI27" i="10" s="1"/>
  <c r="AL35" i="10"/>
  <c r="BI23" i="10"/>
  <c r="BK11" i="10"/>
  <c r="AX11" i="10" s="1"/>
  <c r="AX47" i="10"/>
  <c r="AO55" i="10"/>
  <c r="AQ55" i="10"/>
  <c r="BR23" i="10"/>
  <c r="BS23" i="10"/>
  <c r="BT23" i="10" s="1"/>
  <c r="AP19" i="10"/>
  <c r="BB69" i="10"/>
  <c r="AX69" i="10"/>
  <c r="BD69" i="10"/>
  <c r="AV69" i="10"/>
  <c r="BB45" i="10"/>
  <c r="BD45" i="10"/>
  <c r="AV45" i="10"/>
  <c r="AX45" i="10"/>
  <c r="BL53" i="10"/>
  <c r="AL53" i="10"/>
  <c r="AV41" i="10"/>
  <c r="AJ35" i="10"/>
  <c r="BR45" i="10"/>
  <c r="BS45" i="10"/>
  <c r="BT45" i="10" s="1"/>
  <c r="BI25" i="10"/>
  <c r="T37" i="10"/>
  <c r="S37" i="10"/>
  <c r="R37" i="10"/>
  <c r="X37" i="10"/>
  <c r="W37" i="10"/>
  <c r="V37" i="10"/>
  <c r="AK69" i="10"/>
  <c r="AI69" i="10"/>
  <c r="BQ19" i="10"/>
  <c r="BI15" i="10"/>
  <c r="AP15" i="10"/>
  <c r="AR15" i="10"/>
  <c r="AL15" i="10"/>
  <c r="AJ15" i="10"/>
  <c r="BQ11" i="10"/>
  <c r="BL21" i="10"/>
  <c r="BD21" i="10" s="1"/>
  <c r="AL21" i="10"/>
  <c r="AL5" i="10"/>
  <c r="BW33" i="10"/>
  <c r="BX33" i="10" s="1"/>
  <c r="BY33" i="10" s="1"/>
  <c r="BZ33" i="10" s="1"/>
  <c r="CA33" i="10"/>
  <c r="BK33" i="10" s="1"/>
  <c r="BL33" i="10" s="1"/>
  <c r="AP33" i="10" s="1"/>
  <c r="BV33" i="10"/>
  <c r="BV17" i="10"/>
  <c r="CA17" i="10"/>
  <c r="BK17" i="10" s="1"/>
  <c r="BL17" i="10" s="1"/>
  <c r="AP17" i="10" s="1"/>
  <c r="BW17" i="10"/>
  <c r="BX17" i="10" s="1"/>
  <c r="BY17" i="10" s="1"/>
  <c r="BZ17" i="10" s="1"/>
  <c r="AJ19" i="10"/>
  <c r="AO49" i="10"/>
  <c r="AQ49" i="10"/>
  <c r="AQ67" i="10"/>
  <c r="AO67" i="10"/>
  <c r="AK49" i="10"/>
  <c r="AI49" i="10"/>
  <c r="N49" i="10" s="1"/>
  <c r="AJ39" i="10"/>
  <c r="BL39" i="10"/>
  <c r="AL39" i="10"/>
  <c r="BS25" i="10"/>
  <c r="BT25" i="10" s="1"/>
  <c r="BR25" i="10"/>
  <c r="CA37" i="10"/>
  <c r="BK37" i="10" s="1"/>
  <c r="BW37" i="10"/>
  <c r="BX37" i="10" s="1"/>
  <c r="BY37" i="10" s="1"/>
  <c r="BZ37" i="10" s="1"/>
  <c r="BV37" i="10"/>
  <c r="AQ7" i="10"/>
  <c r="AO7" i="10"/>
  <c r="BS7" i="10"/>
  <c r="BT7" i="10" s="1"/>
  <c r="BR7" i="10"/>
  <c r="AV21" i="10"/>
  <c r="AX21" i="10"/>
  <c r="AR5" i="10"/>
  <c r="BB19" i="10"/>
  <c r="AV19" i="10"/>
  <c r="BD19" i="10"/>
  <c r="AX19" i="10"/>
  <c r="BL63" i="10"/>
  <c r="AJ63" i="10"/>
  <c r="AL63" i="10"/>
  <c r="BR51" i="10"/>
  <c r="BS51" i="10"/>
  <c r="BT51" i="10" s="1"/>
  <c r="BS61" i="10"/>
  <c r="BT61" i="10" s="1"/>
  <c r="BR61" i="10"/>
  <c r="AL19" i="10"/>
  <c r="AQ45" i="10"/>
  <c r="AO45" i="10"/>
  <c r="AQ51" i="10"/>
  <c r="AV57" i="10"/>
  <c r="BL57" i="10"/>
  <c r="AJ57" i="10"/>
  <c r="BW25" i="10"/>
  <c r="BX25" i="10" s="1"/>
  <c r="BY25" i="10" s="1"/>
  <c r="BZ25" i="10" s="1"/>
  <c r="CA25" i="10"/>
  <c r="BV25" i="10"/>
  <c r="AX7" i="10"/>
  <c r="BD7" i="10"/>
  <c r="BB7" i="10"/>
  <c r="AV7" i="10"/>
  <c r="AJ5" i="10"/>
  <c r="W21" i="9"/>
  <c r="N15" i="7" s="1"/>
  <c r="V21" i="9"/>
  <c r="M15" i="7" s="1"/>
  <c r="T21" i="9"/>
  <c r="S21" i="9"/>
  <c r="X21" i="9"/>
  <c r="O15" i="7" s="1"/>
  <c r="R21" i="9"/>
  <c r="S23" i="9"/>
  <c r="X23" i="9"/>
  <c r="O16" i="7" s="1"/>
  <c r="W23" i="9"/>
  <c r="N16" i="7" s="1"/>
  <c r="V23" i="9"/>
  <c r="M16" i="7" s="1"/>
  <c r="T23" i="9"/>
  <c r="R23" i="9"/>
  <c r="BS27" i="9"/>
  <c r="BT27" i="9" s="1"/>
  <c r="BR27" i="9"/>
  <c r="AX21" i="9"/>
  <c r="BD21" i="9"/>
  <c r="AV21" i="9"/>
  <c r="BB21" i="9"/>
  <c r="BL19" i="9"/>
  <c r="AJ19" i="9"/>
  <c r="BX25" i="9"/>
  <c r="BY25" i="9" s="1"/>
  <c r="BZ25" i="9" s="1"/>
  <c r="X15" i="9"/>
  <c r="O12" i="7" s="1"/>
  <c r="W15" i="9"/>
  <c r="N12" i="7" s="1"/>
  <c r="V15" i="9"/>
  <c r="M12" i="7" s="1"/>
  <c r="T15" i="9"/>
  <c r="S15" i="9"/>
  <c r="R15" i="9"/>
  <c r="BB27" i="9"/>
  <c r="AX27" i="9"/>
  <c r="BD27" i="9"/>
  <c r="AV27" i="9"/>
  <c r="AX13" i="9"/>
  <c r="BD13" i="9"/>
  <c r="AV13" i="9"/>
  <c r="BB13" i="9"/>
  <c r="AV19" i="9"/>
  <c r="AR7" i="9"/>
  <c r="AJ7" i="9"/>
  <c r="AL7" i="9"/>
  <c r="AP7" i="9"/>
  <c r="AL19" i="9"/>
  <c r="BK9" i="9"/>
  <c r="AX9" i="9" s="1"/>
  <c r="V13" i="9"/>
  <c r="M11" i="7" s="1"/>
  <c r="T13" i="9"/>
  <c r="S13" i="9"/>
  <c r="X13" i="9"/>
  <c r="O11" i="7" s="1"/>
  <c r="W13" i="9"/>
  <c r="N11" i="7" s="1"/>
  <c r="R13" i="9"/>
  <c r="BS13" i="9"/>
  <c r="BT13" i="9" s="1"/>
  <c r="BR13" i="9"/>
  <c r="BQ25" i="9"/>
  <c r="AQ21" i="9"/>
  <c r="AO21" i="9"/>
  <c r="AR15" i="9"/>
  <c r="AJ15" i="9"/>
  <c r="BI15" i="9"/>
  <c r="AP15" i="9"/>
  <c r="AL15" i="9"/>
  <c r="BR11" i="9"/>
  <c r="BS11" i="9"/>
  <c r="BT11" i="9" s="1"/>
  <c r="AL17" i="9"/>
  <c r="AR17" i="9"/>
  <c r="AJ17" i="9"/>
  <c r="AP17" i="9"/>
  <c r="BI17" i="9"/>
  <c r="AX19" i="9"/>
  <c r="AI13" i="9"/>
  <c r="N13" i="9" s="1"/>
  <c r="AK13" i="9"/>
  <c r="AB15" i="9"/>
  <c r="AA15" i="9" s="1"/>
  <c r="AL27" i="9"/>
  <c r="AL23" i="9"/>
  <c r="AR23" i="9"/>
  <c r="AJ23" i="9"/>
  <c r="BI23" i="9"/>
  <c r="AP23" i="9"/>
  <c r="BL11" i="9"/>
  <c r="AJ11" i="9"/>
  <c r="BS21" i="9"/>
  <c r="BT21" i="9" s="1"/>
  <c r="BR21" i="9"/>
  <c r="BI5" i="9"/>
  <c r="BQ17" i="9"/>
  <c r="AN13" i="9"/>
  <c r="AM13" i="9"/>
  <c r="BS19" i="9"/>
  <c r="BT19" i="9" s="1"/>
  <c r="BR19" i="9"/>
  <c r="BS15" i="9"/>
  <c r="BT15" i="9" s="1"/>
  <c r="BR15" i="9"/>
  <c r="AK11" i="9"/>
  <c r="AI11" i="9"/>
  <c r="BQ9" i="9"/>
  <c r="BK5" i="9"/>
  <c r="BL5" i="9" s="1"/>
  <c r="AR5" i="9" s="1"/>
  <c r="AL41" i="10" l="1"/>
  <c r="AK67" i="10"/>
  <c r="AH67" i="10" s="1"/>
  <c r="M67" i="10" s="1"/>
  <c r="AI61" i="10"/>
  <c r="N61" i="10" s="1"/>
  <c r="AW53" i="10"/>
  <c r="AW43" i="10"/>
  <c r="BA13" i="10"/>
  <c r="BL41" i="10"/>
  <c r="BB41" i="10" s="1"/>
  <c r="AK55" i="10"/>
  <c r="AG55" i="10" s="1"/>
  <c r="L55" i="10" s="1"/>
  <c r="AX41" i="10"/>
  <c r="AU57" i="10"/>
  <c r="AQ61" i="10"/>
  <c r="AN61" i="10" s="1"/>
  <c r="AI13" i="10"/>
  <c r="N13" i="10" s="1"/>
  <c r="AI51" i="10"/>
  <c r="N51" i="10" s="1"/>
  <c r="AQ35" i="10"/>
  <c r="AN35" i="10" s="1"/>
  <c r="AU11" i="9"/>
  <c r="AI59" i="10"/>
  <c r="N59" i="10" s="1"/>
  <c r="AG13" i="10"/>
  <c r="L13" i="10" s="1"/>
  <c r="AG21" i="9"/>
  <c r="L21" i="9" s="1"/>
  <c r="BD59" i="10"/>
  <c r="BC59" i="10" s="1"/>
  <c r="AR59" i="10"/>
  <c r="AU65" i="10"/>
  <c r="AW65" i="10"/>
  <c r="AP59" i="10"/>
  <c r="AK65" i="10"/>
  <c r="AH65" i="10" s="1"/>
  <c r="M65" i="10" s="1"/>
  <c r="AV11" i="10"/>
  <c r="BS29" i="10"/>
  <c r="BT29" i="10" s="1"/>
  <c r="BS7" i="9"/>
  <c r="BT7" i="9" s="1"/>
  <c r="BB21" i="10"/>
  <c r="AP65" i="10"/>
  <c r="BB65" i="10"/>
  <c r="AR65" i="10"/>
  <c r="BD65" i="10"/>
  <c r="AU59" i="10"/>
  <c r="AQ69" i="10"/>
  <c r="AN69" i="10" s="1"/>
  <c r="AQ13" i="10"/>
  <c r="AN13" i="10" s="1"/>
  <c r="AO27" i="9"/>
  <c r="AJ17" i="10"/>
  <c r="AW13" i="10"/>
  <c r="AU13" i="10"/>
  <c r="BR5" i="10"/>
  <c r="AP23" i="10"/>
  <c r="AV9" i="9"/>
  <c r="AQ23" i="10"/>
  <c r="AO23" i="10"/>
  <c r="Q23" i="10" s="1"/>
  <c r="O26" i="7" s="1"/>
  <c r="AU19" i="10"/>
  <c r="AW19" i="10"/>
  <c r="AI39" i="10"/>
  <c r="N39" i="10" s="1"/>
  <c r="AK39" i="10"/>
  <c r="AG67" i="10"/>
  <c r="L67" i="10" s="1"/>
  <c r="BL37" i="10"/>
  <c r="AX37" i="10"/>
  <c r="AV37" i="10"/>
  <c r="AL37" i="10"/>
  <c r="AJ37" i="10"/>
  <c r="AR39" i="10"/>
  <c r="AP39" i="10"/>
  <c r="BB39" i="10"/>
  <c r="BD39" i="10"/>
  <c r="AM49" i="10"/>
  <c r="AN49" i="10"/>
  <c r="AS53" i="10"/>
  <c r="AT53" i="10"/>
  <c r="AR33" i="10"/>
  <c r="AP47" i="10"/>
  <c r="BB47" i="10"/>
  <c r="AR47" i="10"/>
  <c r="BD47" i="10"/>
  <c r="AR17" i="10"/>
  <c r="AK29" i="10"/>
  <c r="AI29" i="10"/>
  <c r="N29" i="10" s="1"/>
  <c r="AG45" i="10"/>
  <c r="L45" i="10" s="1"/>
  <c r="AH45" i="10"/>
  <c r="M45" i="10" s="1"/>
  <c r="AH59" i="10"/>
  <c r="M59" i="10" s="1"/>
  <c r="AG59" i="10"/>
  <c r="L59" i="10" s="1"/>
  <c r="AK21" i="10"/>
  <c r="AI21" i="10"/>
  <c r="N21" i="10" s="1"/>
  <c r="AI15" i="10"/>
  <c r="AK15" i="10"/>
  <c r="AM55" i="10"/>
  <c r="AN55" i="10"/>
  <c r="AV27" i="10"/>
  <c r="AX27" i="10"/>
  <c r="AW35" i="10"/>
  <c r="AU35" i="10"/>
  <c r="AT57" i="10"/>
  <c r="AS57" i="10"/>
  <c r="AL33" i="10"/>
  <c r="AG7" i="10"/>
  <c r="L7" i="10" s="1"/>
  <c r="AH7" i="10"/>
  <c r="M7" i="10" s="1"/>
  <c r="AZ13" i="10"/>
  <c r="AY13" i="10"/>
  <c r="AT67" i="10"/>
  <c r="AS67" i="10"/>
  <c r="BC21" i="10"/>
  <c r="BA21" i="10"/>
  <c r="BC7" i="10"/>
  <c r="BA7" i="10"/>
  <c r="BC19" i="10"/>
  <c r="BA19" i="10"/>
  <c r="AH69" i="10"/>
  <c r="AG69" i="10"/>
  <c r="BD23" i="10"/>
  <c r="AX23" i="10"/>
  <c r="AV23" i="10"/>
  <c r="BB23" i="10"/>
  <c r="AI5" i="10"/>
  <c r="AK5" i="10"/>
  <c r="AW69" i="10"/>
  <c r="AU69" i="10"/>
  <c r="AK35" i="10"/>
  <c r="AI35" i="10"/>
  <c r="N35" i="10" s="1"/>
  <c r="BK25" i="10"/>
  <c r="AX25" i="10" s="1"/>
  <c r="AQ5" i="10"/>
  <c r="AO5" i="10"/>
  <c r="AN7" i="10"/>
  <c r="AM7" i="10"/>
  <c r="AK41" i="10"/>
  <c r="AI41" i="10"/>
  <c r="N41" i="10" s="1"/>
  <c r="AH49" i="10"/>
  <c r="M49" i="10" s="1"/>
  <c r="AG49" i="10"/>
  <c r="L49" i="10" s="1"/>
  <c r="AP21" i="10"/>
  <c r="AR21" i="10"/>
  <c r="AQ15" i="10"/>
  <c r="AO15" i="10"/>
  <c r="AW45" i="10"/>
  <c r="AU45" i="10"/>
  <c r="BL11" i="10"/>
  <c r="AJ11" i="10"/>
  <c r="AL11" i="10"/>
  <c r="AW51" i="10"/>
  <c r="AU51" i="10"/>
  <c r="AY67" i="10"/>
  <c r="AZ67" i="10"/>
  <c r="AH57" i="10"/>
  <c r="M57" i="10" s="1"/>
  <c r="AG57" i="10"/>
  <c r="L57" i="10" s="1"/>
  <c r="BA43" i="10"/>
  <c r="BC43" i="10"/>
  <c r="AH61" i="10"/>
  <c r="M61" i="10" s="1"/>
  <c r="AG61" i="10"/>
  <c r="L61" i="10" s="1"/>
  <c r="AU41" i="10"/>
  <c r="AW41" i="10"/>
  <c r="AL23" i="10"/>
  <c r="AT59" i="10"/>
  <c r="AS59" i="10"/>
  <c r="BC5" i="10"/>
  <c r="BA5" i="10"/>
  <c r="AW63" i="10"/>
  <c r="AU63" i="10"/>
  <c r="AT49" i="10"/>
  <c r="AS49" i="10"/>
  <c r="BA61" i="10"/>
  <c r="BC61" i="10"/>
  <c r="AK53" i="10"/>
  <c r="AI53" i="10"/>
  <c r="N53" i="10" s="1"/>
  <c r="BL27" i="10"/>
  <c r="BB27" i="10" s="1"/>
  <c r="AJ27" i="10"/>
  <c r="AL27" i="10"/>
  <c r="BB33" i="10"/>
  <c r="AX33" i="10"/>
  <c r="BD33" i="10"/>
  <c r="AV33" i="10"/>
  <c r="AK19" i="10"/>
  <c r="AI19" i="10"/>
  <c r="BS11" i="10"/>
  <c r="BT11" i="10" s="1"/>
  <c r="BR11" i="10"/>
  <c r="AP53" i="10"/>
  <c r="AR53" i="10"/>
  <c r="BD53" i="10"/>
  <c r="BB53" i="10"/>
  <c r="AK47" i="10"/>
  <c r="AI47" i="10"/>
  <c r="N47" i="10" s="1"/>
  <c r="AW7" i="10"/>
  <c r="AU7" i="10"/>
  <c r="AR63" i="10"/>
  <c r="AP63" i="10"/>
  <c r="BB63" i="10"/>
  <c r="BD63" i="10"/>
  <c r="AN51" i="10"/>
  <c r="AM51" i="10"/>
  <c r="AN45" i="10"/>
  <c r="AM45" i="10"/>
  <c r="AW21" i="10"/>
  <c r="AU21" i="10"/>
  <c r="AN67" i="10"/>
  <c r="AM67" i="10"/>
  <c r="AU11" i="10"/>
  <c r="AW11" i="10"/>
  <c r="AX15" i="10"/>
  <c r="BD15" i="10"/>
  <c r="AV15" i="10"/>
  <c r="BB15" i="10"/>
  <c r="BC45" i="10"/>
  <c r="BA45" i="10"/>
  <c r="AH43" i="10"/>
  <c r="M43" i="10" s="1"/>
  <c r="AG43" i="10"/>
  <c r="L43" i="10" s="1"/>
  <c r="BA35" i="10"/>
  <c r="BC35" i="10"/>
  <c r="AL31" i="10"/>
  <c r="BL31" i="10"/>
  <c r="AX31" i="10"/>
  <c r="AJ31" i="10"/>
  <c r="AV31" i="10"/>
  <c r="AL17" i="10"/>
  <c r="AW61" i="10"/>
  <c r="AU61" i="10"/>
  <c r="AT39" i="10"/>
  <c r="AS39" i="10"/>
  <c r="AK63" i="10"/>
  <c r="AI63" i="10"/>
  <c r="N63" i="10" s="1"/>
  <c r="BD57" i="10"/>
  <c r="AP57" i="10"/>
  <c r="AR57" i="10"/>
  <c r="BB57" i="10"/>
  <c r="BA69" i="10"/>
  <c r="BC69" i="10"/>
  <c r="AW55" i="10"/>
  <c r="AU55" i="10"/>
  <c r="AJ33" i="10"/>
  <c r="AN43" i="10"/>
  <c r="AM43" i="10"/>
  <c r="AG51" i="10"/>
  <c r="L51" i="10" s="1"/>
  <c r="AH51" i="10"/>
  <c r="M51" i="10" s="1"/>
  <c r="BS19" i="10"/>
  <c r="BT19" i="10" s="1"/>
  <c r="BR19" i="10"/>
  <c r="BD41" i="10"/>
  <c r="AU47" i="10"/>
  <c r="AW47" i="10"/>
  <c r="AJ23" i="10"/>
  <c r="BC55" i="10"/>
  <c r="BA55" i="10"/>
  <c r="BA51" i="10"/>
  <c r="BC51" i="10"/>
  <c r="AW5" i="10"/>
  <c r="AU5" i="10"/>
  <c r="AX29" i="10"/>
  <c r="BD29" i="10"/>
  <c r="AV29" i="10"/>
  <c r="BB29" i="10"/>
  <c r="AS43" i="10"/>
  <c r="AT43" i="10"/>
  <c r="BD17" i="10"/>
  <c r="BB17" i="10"/>
  <c r="AV17" i="10"/>
  <c r="AX17" i="10"/>
  <c r="AQ29" i="10"/>
  <c r="AO29" i="10"/>
  <c r="BK9" i="10"/>
  <c r="AM19" i="10"/>
  <c r="AN19" i="10"/>
  <c r="AV7" i="9"/>
  <c r="BD7" i="9"/>
  <c r="AX7" i="9"/>
  <c r="BB7" i="9"/>
  <c r="AQ5" i="9"/>
  <c r="AO5" i="9"/>
  <c r="Q5" i="9" s="1"/>
  <c r="BS9" i="9"/>
  <c r="BT9" i="9" s="1"/>
  <c r="BR9" i="9"/>
  <c r="AO17" i="9"/>
  <c r="AQ17" i="9"/>
  <c r="AU9" i="9"/>
  <c r="AW9" i="9"/>
  <c r="AW21" i="9"/>
  <c r="AU21" i="9"/>
  <c r="AK17" i="9"/>
  <c r="AI17" i="9"/>
  <c r="N17" i="9" s="1"/>
  <c r="AQ7" i="9"/>
  <c r="AO7" i="9"/>
  <c r="Q7" i="9" s="1"/>
  <c r="AN27" i="9"/>
  <c r="AM27" i="9"/>
  <c r="AK23" i="9"/>
  <c r="AI23" i="9"/>
  <c r="N23" i="9" s="1"/>
  <c r="AI27" i="9"/>
  <c r="AK27" i="9"/>
  <c r="BK25" i="9"/>
  <c r="AW27" i="9"/>
  <c r="AU27" i="9"/>
  <c r="BS17" i="9"/>
  <c r="BT17" i="9" s="1"/>
  <c r="BR17" i="9"/>
  <c r="AL5" i="9"/>
  <c r="BC27" i="9"/>
  <c r="BA27" i="9"/>
  <c r="AJ5" i="9"/>
  <c r="AP5" i="9"/>
  <c r="BD23" i="9"/>
  <c r="AV23" i="9"/>
  <c r="BB23" i="9"/>
  <c r="AX23" i="9"/>
  <c r="AW19" i="9"/>
  <c r="AU19" i="9"/>
  <c r="AK15" i="9"/>
  <c r="AI15" i="9"/>
  <c r="N15" i="9" s="1"/>
  <c r="AT11" i="9"/>
  <c r="AS11" i="9"/>
  <c r="AK19" i="9"/>
  <c r="AI19" i="9"/>
  <c r="N19" i="9" s="1"/>
  <c r="AP19" i="9"/>
  <c r="AR19" i="9"/>
  <c r="BD19" i="9"/>
  <c r="BB19" i="9"/>
  <c r="BC21" i="9"/>
  <c r="BA21" i="9"/>
  <c r="AG11" i="9"/>
  <c r="AH11" i="9"/>
  <c r="AH13" i="9"/>
  <c r="M13" i="9" s="1"/>
  <c r="AG13" i="9"/>
  <c r="L13" i="9" s="1"/>
  <c r="AN21" i="9"/>
  <c r="AM21" i="9"/>
  <c r="BS25" i="9"/>
  <c r="BT25" i="9" s="1"/>
  <c r="BR25" i="9"/>
  <c r="BI25" i="9" s="1"/>
  <c r="BC13" i="9"/>
  <c r="BA13" i="9"/>
  <c r="AQ15" i="9"/>
  <c r="AO15" i="9"/>
  <c r="Q11" i="9"/>
  <c r="N11" i="9"/>
  <c r="AR11" i="9"/>
  <c r="AP11" i="9"/>
  <c r="BD11" i="9"/>
  <c r="BB11" i="9"/>
  <c r="BB17" i="9"/>
  <c r="BD17" i="9"/>
  <c r="AX17" i="9"/>
  <c r="AV17" i="9"/>
  <c r="BB5" i="9"/>
  <c r="AX5" i="9"/>
  <c r="AV5" i="9"/>
  <c r="BD5" i="9"/>
  <c r="AQ23" i="9"/>
  <c r="AO23" i="9"/>
  <c r="AX15" i="9"/>
  <c r="BD15" i="9"/>
  <c r="AV15" i="9"/>
  <c r="BB15" i="9"/>
  <c r="BL9" i="9"/>
  <c r="AJ9" i="9"/>
  <c r="AL9" i="9"/>
  <c r="AK7" i="9"/>
  <c r="AI7" i="9"/>
  <c r="N7" i="9" s="1"/>
  <c r="AW13" i="9"/>
  <c r="AU13" i="9"/>
  <c r="AM61" i="10" l="1"/>
  <c r="AM69" i="10"/>
  <c r="AH55" i="10"/>
  <c r="M55" i="10" s="1"/>
  <c r="AR41" i="10"/>
  <c r="AQ41" i="10" s="1"/>
  <c r="AP41" i="10"/>
  <c r="AM35" i="10"/>
  <c r="BA59" i="10"/>
  <c r="AM13" i="10"/>
  <c r="AG65" i="10"/>
  <c r="L65" i="10" s="1"/>
  <c r="AT65" i="10"/>
  <c r="AS65" i="10"/>
  <c r="AQ59" i="10"/>
  <c r="AO59" i="10"/>
  <c r="BC65" i="10"/>
  <c r="BA65" i="10"/>
  <c r="AQ65" i="10"/>
  <c r="AO65" i="10"/>
  <c r="AV25" i="10"/>
  <c r="AS13" i="10"/>
  <c r="AT13" i="10"/>
  <c r="AM15" i="10"/>
  <c r="AN15" i="10"/>
  <c r="AQ33" i="10"/>
  <c r="AO33" i="10"/>
  <c r="AW15" i="10"/>
  <c r="AU15" i="10"/>
  <c r="BC53" i="10"/>
  <c r="BA53" i="10"/>
  <c r="BC33" i="10"/>
  <c r="BA33" i="10"/>
  <c r="AZ61" i="10"/>
  <c r="AY61" i="10"/>
  <c r="AT51" i="10"/>
  <c r="AS51" i="10"/>
  <c r="AO21" i="10"/>
  <c r="Q21" i="10" s="1"/>
  <c r="O25" i="7" s="1"/>
  <c r="AQ21" i="10"/>
  <c r="AT69" i="10"/>
  <c r="AS69" i="10"/>
  <c r="AH15" i="10"/>
  <c r="AG15" i="10"/>
  <c r="AU25" i="10"/>
  <c r="AW25" i="10"/>
  <c r="AH53" i="10"/>
  <c r="M53" i="10" s="1"/>
  <c r="AG53" i="10"/>
  <c r="L53" i="10" s="1"/>
  <c r="AT11" i="10"/>
  <c r="AS11" i="10"/>
  <c r="AN5" i="10"/>
  <c r="AM5" i="10"/>
  <c r="AQ39" i="10"/>
  <c r="AO39" i="10"/>
  <c r="AW17" i="10"/>
  <c r="AU17" i="10"/>
  <c r="BC29" i="10"/>
  <c r="BA29" i="10"/>
  <c r="AQ57" i="10"/>
  <c r="AO57" i="10"/>
  <c r="AH63" i="10"/>
  <c r="M63" i="10" s="1"/>
  <c r="AG63" i="10"/>
  <c r="L63" i="10" s="1"/>
  <c r="AW31" i="10"/>
  <c r="AU31" i="10"/>
  <c r="AS21" i="10"/>
  <c r="AT21" i="10"/>
  <c r="AQ63" i="10"/>
  <c r="AO63" i="10"/>
  <c r="AI23" i="10"/>
  <c r="N23" i="10" s="1"/>
  <c r="AK23" i="10"/>
  <c r="N5" i="10"/>
  <c r="Q5" i="10"/>
  <c r="O17" i="7" s="1"/>
  <c r="AY19" i="10"/>
  <c r="AZ19" i="10"/>
  <c r="AW27" i="10"/>
  <c r="AU27" i="10"/>
  <c r="AQ17" i="10"/>
  <c r="AO17" i="10"/>
  <c r="BL9" i="10"/>
  <c r="AL9" i="10"/>
  <c r="AJ9" i="10"/>
  <c r="AX9" i="10"/>
  <c r="AV9" i="10"/>
  <c r="AZ69" i="10"/>
  <c r="AY69" i="10"/>
  <c r="BA63" i="10"/>
  <c r="BC63" i="10"/>
  <c r="AZ55" i="10"/>
  <c r="AY55" i="10"/>
  <c r="AQ53" i="10"/>
  <c r="AO53" i="10"/>
  <c r="AZ43" i="10"/>
  <c r="AY43" i="10"/>
  <c r="AH39" i="10"/>
  <c r="M39" i="10" s="1"/>
  <c r="AG39" i="10"/>
  <c r="L39" i="10" s="1"/>
  <c r="AW29" i="10"/>
  <c r="AU29" i="10"/>
  <c r="AS47" i="10"/>
  <c r="AT47" i="10"/>
  <c r="AP31" i="10"/>
  <c r="BB31" i="10"/>
  <c r="BD31" i="10"/>
  <c r="AR31" i="10"/>
  <c r="AI27" i="10"/>
  <c r="AK27" i="10"/>
  <c r="AS41" i="10"/>
  <c r="AT41" i="10"/>
  <c r="AR11" i="10"/>
  <c r="AP11" i="10"/>
  <c r="BD11" i="10"/>
  <c r="BB11" i="10"/>
  <c r="AG21" i="10"/>
  <c r="L21" i="10" s="1"/>
  <c r="AH21" i="10"/>
  <c r="M21" i="10" s="1"/>
  <c r="BA47" i="10"/>
  <c r="BC47" i="10"/>
  <c r="AK37" i="10"/>
  <c r="AI37" i="10"/>
  <c r="N37" i="10" s="1"/>
  <c r="AT19" i="10"/>
  <c r="AS19" i="10"/>
  <c r="AK17" i="10"/>
  <c r="AI17" i="10"/>
  <c r="N17" i="10" s="1"/>
  <c r="AI11" i="10"/>
  <c r="AK11" i="10"/>
  <c r="BA57" i="10"/>
  <c r="BC57" i="10"/>
  <c r="AK31" i="10"/>
  <c r="AI31" i="10"/>
  <c r="N31" i="10" s="1"/>
  <c r="AZ45" i="10"/>
  <c r="AY45" i="10"/>
  <c r="AT7" i="10"/>
  <c r="AS7" i="10"/>
  <c r="BL25" i="10"/>
  <c r="AL25" i="10"/>
  <c r="AJ25" i="10"/>
  <c r="AZ7" i="10"/>
  <c r="AY7" i="10"/>
  <c r="AQ47" i="10"/>
  <c r="AO47" i="10"/>
  <c r="AH5" i="10"/>
  <c r="AG5" i="10"/>
  <c r="AT35" i="10"/>
  <c r="AS35" i="10"/>
  <c r="AH29" i="10"/>
  <c r="M29" i="10" s="1"/>
  <c r="AG29" i="10"/>
  <c r="L29" i="10" s="1"/>
  <c r="BA17" i="10"/>
  <c r="BC17" i="10"/>
  <c r="AS5" i="10"/>
  <c r="AT5" i="10"/>
  <c r="BC41" i="10"/>
  <c r="BA41" i="10"/>
  <c r="AZ35" i="10"/>
  <c r="AY35" i="10"/>
  <c r="N19" i="10"/>
  <c r="Q19" i="10"/>
  <c r="O24" i="7" s="1"/>
  <c r="AP27" i="10"/>
  <c r="AR27" i="10"/>
  <c r="AS63" i="10"/>
  <c r="AT63" i="10"/>
  <c r="AT45" i="10"/>
  <c r="AS45" i="10"/>
  <c r="AH41" i="10"/>
  <c r="M41" i="10" s="1"/>
  <c r="AG41" i="10"/>
  <c r="L41" i="10" s="1"/>
  <c r="AW23" i="10"/>
  <c r="AU23" i="10"/>
  <c r="AI33" i="10"/>
  <c r="N33" i="10" s="1"/>
  <c r="AK33" i="10"/>
  <c r="BD27" i="10"/>
  <c r="AW37" i="10"/>
  <c r="AU37" i="10"/>
  <c r="BC15" i="10"/>
  <c r="BA15" i="10"/>
  <c r="AY5" i="10"/>
  <c r="AZ5" i="10"/>
  <c r="AN29" i="10"/>
  <c r="AM29" i="10"/>
  <c r="AW33" i="10"/>
  <c r="AU33" i="10"/>
  <c r="N15" i="10"/>
  <c r="Q15" i="10"/>
  <c r="O22" i="7" s="1"/>
  <c r="AY51" i="10"/>
  <c r="AZ51" i="10"/>
  <c r="AT55" i="10"/>
  <c r="AS55" i="10"/>
  <c r="AT61" i="10"/>
  <c r="AS61" i="10"/>
  <c r="AZ59" i="10"/>
  <c r="AY59" i="10"/>
  <c r="AH47" i="10"/>
  <c r="M47" i="10" s="1"/>
  <c r="AG47" i="10"/>
  <c r="L47" i="10" s="1"/>
  <c r="AH19" i="10"/>
  <c r="AG19" i="10"/>
  <c r="AH35" i="10"/>
  <c r="M35" i="10" s="1"/>
  <c r="AG35" i="10"/>
  <c r="L35" i="10" s="1"/>
  <c r="BC23" i="10"/>
  <c r="BA23" i="10"/>
  <c r="AZ21" i="10"/>
  <c r="AY21" i="10"/>
  <c r="BA39" i="10"/>
  <c r="BC39" i="10"/>
  <c r="AR37" i="10"/>
  <c r="BB37" i="10"/>
  <c r="BD37" i="10"/>
  <c r="AP37" i="10"/>
  <c r="AM23" i="10"/>
  <c r="O23" i="10" s="1"/>
  <c r="AN23" i="10"/>
  <c r="P23" i="10" s="1"/>
  <c r="N26" i="7" s="1"/>
  <c r="BC5" i="9"/>
  <c r="BA5" i="9"/>
  <c r="M11" i="9"/>
  <c r="P11" i="9"/>
  <c r="AW23" i="9"/>
  <c r="AU23" i="9"/>
  <c r="AI5" i="9"/>
  <c r="N5" i="9" s="1"/>
  <c r="AK5" i="9"/>
  <c r="AH27" i="9"/>
  <c r="AG27" i="9"/>
  <c r="AN23" i="9"/>
  <c r="AM23" i="9"/>
  <c r="AT19" i="9"/>
  <c r="AS19" i="9"/>
  <c r="AH17" i="9"/>
  <c r="M17" i="9" s="1"/>
  <c r="AG17" i="9"/>
  <c r="L17" i="9" s="1"/>
  <c r="AP9" i="9"/>
  <c r="AR9" i="9"/>
  <c r="BB9" i="9"/>
  <c r="BD9" i="9"/>
  <c r="BC11" i="9"/>
  <c r="BA11" i="9"/>
  <c r="AY13" i="9"/>
  <c r="AZ13" i="9"/>
  <c r="L11" i="9"/>
  <c r="O11" i="9"/>
  <c r="AH19" i="9"/>
  <c r="M19" i="9" s="1"/>
  <c r="AG19" i="9"/>
  <c r="L19" i="9" s="1"/>
  <c r="AH23" i="9"/>
  <c r="M23" i="9" s="1"/>
  <c r="AG23" i="9"/>
  <c r="L23" i="9" s="1"/>
  <c r="AT21" i="9"/>
  <c r="AS21" i="9"/>
  <c r="AN5" i="9"/>
  <c r="P5" i="9" s="1"/>
  <c r="AM5" i="9"/>
  <c r="O5" i="9" s="1"/>
  <c r="BC17" i="9"/>
  <c r="BA17" i="9"/>
  <c r="AO19" i="9"/>
  <c r="AQ19" i="9"/>
  <c r="AX25" i="9"/>
  <c r="AV25" i="9"/>
  <c r="AT9" i="9"/>
  <c r="AS9" i="9"/>
  <c r="AH7" i="9"/>
  <c r="M7" i="9" s="1"/>
  <c r="AG7" i="9"/>
  <c r="L7" i="9" s="1"/>
  <c r="AK9" i="9"/>
  <c r="AI9" i="9"/>
  <c r="AZ27" i="9"/>
  <c r="AY27" i="9"/>
  <c r="AO11" i="9"/>
  <c r="AQ11" i="9"/>
  <c r="AZ21" i="9"/>
  <c r="AY21" i="9"/>
  <c r="BA23" i="9"/>
  <c r="BC23" i="9"/>
  <c r="AW7" i="9"/>
  <c r="AU7" i="9"/>
  <c r="AW5" i="9"/>
  <c r="AU5" i="9"/>
  <c r="AT13" i="9"/>
  <c r="AS13" i="9"/>
  <c r="BA15" i="9"/>
  <c r="BC15" i="9"/>
  <c r="AT27" i="9"/>
  <c r="AS27" i="9"/>
  <c r="AM17" i="9"/>
  <c r="AN17" i="9"/>
  <c r="BA7" i="9"/>
  <c r="BC7" i="9"/>
  <c r="AN15" i="9"/>
  <c r="AM15" i="9"/>
  <c r="AU15" i="9"/>
  <c r="AW15" i="9"/>
  <c r="AU17" i="9"/>
  <c r="AW17" i="9"/>
  <c r="BC19" i="9"/>
  <c r="BA19" i="9"/>
  <c r="AH15" i="9"/>
  <c r="M15" i="9" s="1"/>
  <c r="AG15" i="9"/>
  <c r="L15" i="9" s="1"/>
  <c r="BL25" i="9"/>
  <c r="BD25" i="9" s="1"/>
  <c r="AL25" i="9"/>
  <c r="AJ25" i="9"/>
  <c r="AM7" i="9"/>
  <c r="O7" i="9" s="1"/>
  <c r="AN7" i="9"/>
  <c r="P7" i="9" s="1"/>
  <c r="AO41" i="10" l="1"/>
  <c r="AB5" i="9"/>
  <c r="AA5" i="9" s="1"/>
  <c r="AB11" i="9"/>
  <c r="AA11" i="9" s="1"/>
  <c r="AM59" i="10"/>
  <c r="AN59" i="10"/>
  <c r="AM65" i="10"/>
  <c r="AN65" i="10"/>
  <c r="AZ65" i="10"/>
  <c r="AY65" i="10"/>
  <c r="BB25" i="9"/>
  <c r="AB23" i="10"/>
  <c r="AA23" i="10" s="1"/>
  <c r="M26" i="7"/>
  <c r="AB7" i="9"/>
  <c r="AA7" i="9" s="1"/>
  <c r="M19" i="10"/>
  <c r="P19" i="10"/>
  <c r="N24" i="7" s="1"/>
  <c r="AH33" i="10"/>
  <c r="M33" i="10" s="1"/>
  <c r="AG33" i="10"/>
  <c r="L33" i="10" s="1"/>
  <c r="AG17" i="10"/>
  <c r="L17" i="10" s="1"/>
  <c r="AH17" i="10"/>
  <c r="M17" i="10" s="1"/>
  <c r="N27" i="10"/>
  <c r="Q27" i="10"/>
  <c r="O28" i="7" s="1"/>
  <c r="AT29" i="10"/>
  <c r="AS29" i="10"/>
  <c r="AK9" i="10"/>
  <c r="AI9" i="10"/>
  <c r="AN21" i="10"/>
  <c r="P21" i="10" s="1"/>
  <c r="N25" i="7" s="1"/>
  <c r="AM21" i="10"/>
  <c r="O21" i="10" s="1"/>
  <c r="AN41" i="10"/>
  <c r="AM41" i="10"/>
  <c r="AO31" i="10"/>
  <c r="AQ31" i="10"/>
  <c r="AZ63" i="10"/>
  <c r="AY63" i="10"/>
  <c r="AP9" i="10"/>
  <c r="AR9" i="10"/>
  <c r="BB9" i="10"/>
  <c r="BD9" i="10"/>
  <c r="AT31" i="10"/>
  <c r="AS31" i="10"/>
  <c r="AS17" i="10"/>
  <c r="AT17" i="10"/>
  <c r="AZ53" i="10"/>
  <c r="AY53" i="10"/>
  <c r="W23" i="10"/>
  <c r="X23" i="10" s="1"/>
  <c r="S23" i="10"/>
  <c r="R23" i="10"/>
  <c r="V23" i="10"/>
  <c r="T23" i="10"/>
  <c r="AH31" i="10"/>
  <c r="M31" i="10" s="1"/>
  <c r="AG31" i="10"/>
  <c r="L31" i="10" s="1"/>
  <c r="BC11" i="10"/>
  <c r="BA11" i="10"/>
  <c r="BC31" i="10"/>
  <c r="BA31" i="10"/>
  <c r="AH23" i="10"/>
  <c r="M23" i="10" s="1"/>
  <c r="AG23" i="10"/>
  <c r="L23" i="10" s="1"/>
  <c r="AT25" i="10"/>
  <c r="AS25" i="10"/>
  <c r="AS23" i="10"/>
  <c r="AT23" i="10"/>
  <c r="AZ41" i="10"/>
  <c r="AY41" i="10"/>
  <c r="AI25" i="10"/>
  <c r="AK25" i="10"/>
  <c r="AY57" i="10"/>
  <c r="AZ57" i="10"/>
  <c r="AM17" i="10"/>
  <c r="AN17" i="10"/>
  <c r="AN39" i="10"/>
  <c r="AM39" i="10"/>
  <c r="AT15" i="10"/>
  <c r="AS15" i="10"/>
  <c r="BC37" i="10"/>
  <c r="BA37" i="10"/>
  <c r="AY23" i="10"/>
  <c r="AZ23" i="10"/>
  <c r="AY15" i="10"/>
  <c r="AZ15" i="10"/>
  <c r="AQ27" i="10"/>
  <c r="AO27" i="10"/>
  <c r="L5" i="10"/>
  <c r="O5" i="10"/>
  <c r="AR25" i="10"/>
  <c r="AP25" i="10"/>
  <c r="BD25" i="10"/>
  <c r="BB25" i="10"/>
  <c r="AH37" i="10"/>
  <c r="M37" i="10" s="1"/>
  <c r="AG37" i="10"/>
  <c r="L37" i="10" s="1"/>
  <c r="AQ11" i="10"/>
  <c r="AO11" i="10"/>
  <c r="L15" i="10"/>
  <c r="O15" i="10"/>
  <c r="M5" i="10"/>
  <c r="P5" i="10"/>
  <c r="N17" i="7" s="1"/>
  <c r="AG11" i="10"/>
  <c r="AH11" i="10"/>
  <c r="AY47" i="10"/>
  <c r="AZ47" i="10"/>
  <c r="AT27" i="10"/>
  <c r="AS27" i="10"/>
  <c r="AN63" i="10"/>
  <c r="AM63" i="10"/>
  <c r="AN57" i="10"/>
  <c r="AM57" i="10"/>
  <c r="M15" i="10"/>
  <c r="P15" i="10"/>
  <c r="N22" i="7" s="1"/>
  <c r="AN33" i="10"/>
  <c r="AM33" i="10"/>
  <c r="AO37" i="10"/>
  <c r="AQ37" i="10"/>
  <c r="AT33" i="10"/>
  <c r="AS33" i="10"/>
  <c r="AT37" i="10"/>
  <c r="AS37" i="10"/>
  <c r="AZ17" i="10"/>
  <c r="AY17" i="10"/>
  <c r="N11" i="10"/>
  <c r="Q11" i="10"/>
  <c r="O20" i="7" s="1"/>
  <c r="AN53" i="10"/>
  <c r="AM53" i="10"/>
  <c r="AW9" i="10"/>
  <c r="AU9" i="10"/>
  <c r="AZ39" i="10"/>
  <c r="AY39" i="10"/>
  <c r="O19" i="10"/>
  <c r="L19" i="10"/>
  <c r="BC27" i="10"/>
  <c r="BA27" i="10"/>
  <c r="AN47" i="10"/>
  <c r="AM47" i="10"/>
  <c r="AH27" i="10"/>
  <c r="AG27" i="10"/>
  <c r="AY29" i="10"/>
  <c r="AZ29" i="10"/>
  <c r="AZ33" i="10"/>
  <c r="AY33" i="10"/>
  <c r="AZ15" i="9"/>
  <c r="AY15" i="9"/>
  <c r="N9" i="9"/>
  <c r="Q9" i="9"/>
  <c r="AH9" i="9"/>
  <c r="AG9" i="9"/>
  <c r="AW25" i="9"/>
  <c r="AU25" i="9"/>
  <c r="AZ23" i="9"/>
  <c r="AY23" i="9"/>
  <c r="AZ7" i="9"/>
  <c r="AY7" i="9"/>
  <c r="AN19" i="9"/>
  <c r="AM19" i="9"/>
  <c r="AG5" i="9"/>
  <c r="L5" i="9" s="1"/>
  <c r="AH5" i="9"/>
  <c r="M5" i="9" s="1"/>
  <c r="AZ19" i="9"/>
  <c r="AY19" i="9"/>
  <c r="AZ11" i="9"/>
  <c r="AY11" i="9"/>
  <c r="AT23" i="9"/>
  <c r="AS23" i="9"/>
  <c r="S7" i="9"/>
  <c r="T7" i="9" s="1"/>
  <c r="X7" i="9"/>
  <c r="O8" i="7" s="1"/>
  <c r="W7" i="9"/>
  <c r="N8" i="7" s="1"/>
  <c r="V7" i="9"/>
  <c r="M8" i="7" s="1"/>
  <c r="R7" i="9"/>
  <c r="AT17" i="9"/>
  <c r="AS17" i="9"/>
  <c r="AN11" i="9"/>
  <c r="AM11" i="9"/>
  <c r="BC9" i="9"/>
  <c r="BA9" i="9"/>
  <c r="AS15" i="9"/>
  <c r="AT15" i="9"/>
  <c r="BC25" i="9"/>
  <c r="BA25" i="9"/>
  <c r="AS5" i="9"/>
  <c r="AT5" i="9"/>
  <c r="AZ17" i="9"/>
  <c r="AY17" i="9"/>
  <c r="AK25" i="9"/>
  <c r="AI25" i="9"/>
  <c r="W11" i="9"/>
  <c r="V11" i="9"/>
  <c r="M10" i="7" s="1"/>
  <c r="T11" i="9"/>
  <c r="S11" i="9"/>
  <c r="R11" i="9"/>
  <c r="AO9" i="9"/>
  <c r="AQ9" i="9"/>
  <c r="V5" i="9"/>
  <c r="M7" i="7" s="1"/>
  <c r="T5" i="9"/>
  <c r="R5" i="9"/>
  <c r="X5" i="9"/>
  <c r="O7" i="7" s="1"/>
  <c r="W5" i="9"/>
  <c r="N7" i="7" s="1"/>
  <c r="S5" i="9"/>
  <c r="AP25" i="9"/>
  <c r="AR25" i="9"/>
  <c r="AS7" i="9"/>
  <c r="AT7" i="9"/>
  <c r="AY5" i="9"/>
  <c r="AZ5" i="9"/>
  <c r="AB21" i="10" l="1"/>
  <c r="AA21" i="10" s="1"/>
  <c r="M25" i="7"/>
  <c r="AB5" i="10"/>
  <c r="AA5" i="10" s="1"/>
  <c r="M17" i="7"/>
  <c r="AB19" i="10"/>
  <c r="AA19" i="10" s="1"/>
  <c r="M24" i="7"/>
  <c r="AB15" i="10"/>
  <c r="AA15" i="10" s="1"/>
  <c r="M22" i="7"/>
  <c r="X11" i="9"/>
  <c r="O10" i="7" s="1"/>
  <c r="N10" i="7"/>
  <c r="W21" i="10"/>
  <c r="V21" i="10"/>
  <c r="S21" i="10"/>
  <c r="R21" i="10"/>
  <c r="X21" i="10"/>
  <c r="T21" i="10"/>
  <c r="W5" i="10"/>
  <c r="S5" i="10"/>
  <c r="T5" i="10" s="1"/>
  <c r="R5" i="10"/>
  <c r="X5" i="10"/>
  <c r="V5" i="10"/>
  <c r="AS9" i="10"/>
  <c r="AT9" i="10"/>
  <c r="AM11" i="10"/>
  <c r="AN11" i="10"/>
  <c r="AZ37" i="10"/>
  <c r="AY37" i="10"/>
  <c r="L27" i="10"/>
  <c r="O27" i="10"/>
  <c r="P27" i="10"/>
  <c r="N28" i="7" s="1"/>
  <c r="M27" i="10"/>
  <c r="AQ9" i="10"/>
  <c r="AO9" i="10"/>
  <c r="M11" i="10"/>
  <c r="P11" i="10"/>
  <c r="N20" i="7" s="1"/>
  <c r="AH25" i="10"/>
  <c r="AG25" i="10"/>
  <c r="N9" i="10"/>
  <c r="Q9" i="10"/>
  <c r="O19" i="7" s="1"/>
  <c r="X15" i="10"/>
  <c r="S15" i="10"/>
  <c r="T15" i="10" s="1"/>
  <c r="W15" i="10"/>
  <c r="V15" i="10"/>
  <c r="R15" i="10"/>
  <c r="AO25" i="10"/>
  <c r="AQ25" i="10"/>
  <c r="AZ27" i="10"/>
  <c r="AY27" i="10"/>
  <c r="L11" i="10"/>
  <c r="O11" i="10"/>
  <c r="AN27" i="10"/>
  <c r="AM27" i="10"/>
  <c r="Q25" i="10"/>
  <c r="O27" i="7" s="1"/>
  <c r="N25" i="10"/>
  <c r="AH9" i="10"/>
  <c r="AG9" i="10"/>
  <c r="O9" i="10" s="1"/>
  <c r="M19" i="7" s="1"/>
  <c r="BA9" i="10"/>
  <c r="BC9" i="10"/>
  <c r="AY11" i="10"/>
  <c r="AZ11" i="10"/>
  <c r="AN37" i="10"/>
  <c r="AM37" i="10"/>
  <c r="AN31" i="10"/>
  <c r="AM31" i="10"/>
  <c r="W19" i="10"/>
  <c r="T19" i="10"/>
  <c r="X19" i="10"/>
  <c r="S19" i="10"/>
  <c r="V19" i="10"/>
  <c r="R19" i="10"/>
  <c r="BC25" i="10"/>
  <c r="BA25" i="10"/>
  <c r="AZ31" i="10"/>
  <c r="AY31" i="10"/>
  <c r="AT25" i="9"/>
  <c r="AS25" i="9"/>
  <c r="O9" i="9"/>
  <c r="L9" i="9"/>
  <c r="AZ25" i="9"/>
  <c r="AY25" i="9"/>
  <c r="M9" i="9"/>
  <c r="P9" i="9"/>
  <c r="AO25" i="9"/>
  <c r="AQ25" i="9"/>
  <c r="AM9" i="9"/>
  <c r="AN9" i="9"/>
  <c r="N25" i="9"/>
  <c r="Q25" i="9"/>
  <c r="AH25" i="9"/>
  <c r="AG25" i="9"/>
  <c r="AZ9" i="9"/>
  <c r="AY9" i="9"/>
  <c r="AB27" i="10" l="1"/>
  <c r="AA27" i="10" s="1"/>
  <c r="M28" i="7"/>
  <c r="AB11" i="10"/>
  <c r="AA11" i="10" s="1"/>
  <c r="M20" i="7"/>
  <c r="M9" i="10"/>
  <c r="P9" i="10"/>
  <c r="N19" i="7" s="1"/>
  <c r="AM9" i="10"/>
  <c r="AN9" i="10"/>
  <c r="AZ25" i="10"/>
  <c r="AY25" i="10"/>
  <c r="AN25" i="10"/>
  <c r="AM25" i="10"/>
  <c r="AZ9" i="10"/>
  <c r="AY9" i="10"/>
  <c r="R27" i="10"/>
  <c r="V27" i="10"/>
  <c r="S27" i="10"/>
  <c r="T27" i="10" s="1"/>
  <c r="W27" i="10"/>
  <c r="X27" i="10" s="1"/>
  <c r="O25" i="10"/>
  <c r="M27" i="7" s="1"/>
  <c r="L25" i="10"/>
  <c r="M25" i="10"/>
  <c r="P25" i="10"/>
  <c r="N27" i="7" s="1"/>
  <c r="W11" i="10"/>
  <c r="T11" i="10"/>
  <c r="S11" i="10"/>
  <c r="R11" i="10"/>
  <c r="X11" i="10"/>
  <c r="V11" i="10"/>
  <c r="AN25" i="9"/>
  <c r="AM25" i="9"/>
  <c r="AB9" i="9"/>
  <c r="AA9" i="9" s="1"/>
  <c r="L25" i="9"/>
  <c r="O25" i="9"/>
  <c r="M25" i="9"/>
  <c r="P25" i="9"/>
  <c r="AB9" i="10" l="1"/>
  <c r="AA9" i="10" s="1"/>
  <c r="AB25" i="10"/>
  <c r="AA25" i="10" s="1"/>
  <c r="S9" i="10"/>
  <c r="R9" i="10"/>
  <c r="X9" i="10"/>
  <c r="W9" i="10"/>
  <c r="V9" i="10"/>
  <c r="T9" i="10"/>
  <c r="AB25" i="9"/>
  <c r="W9" i="9"/>
  <c r="S9" i="9"/>
  <c r="T9" i="9"/>
  <c r="V9" i="9"/>
  <c r="X9" i="9"/>
  <c r="R9" i="9"/>
  <c r="AB28" i="9" l="1"/>
  <c r="O9" i="7"/>
  <c r="Z28" i="9"/>
  <c r="M9" i="7"/>
  <c r="AA28" i="9"/>
  <c r="N9" i="7"/>
  <c r="W25" i="10"/>
  <c r="AA70" i="10" s="1"/>
  <c r="R25" i="10"/>
  <c r="S25" i="10"/>
  <c r="T25" i="10" s="1"/>
  <c r="X25" i="10"/>
  <c r="AB70" i="10" s="1"/>
  <c r="V25" i="10"/>
  <c r="Z70" i="10" s="1"/>
  <c r="AC28" i="9" l="1"/>
  <c r="AC70" i="10"/>
  <c r="V27" i="9"/>
  <c r="M3" i="7" s="1"/>
  <c r="W27" i="9"/>
  <c r="X27" i="9" l="1"/>
  <c r="O3" i="7" s="1"/>
  <c r="N3" i="7"/>
  <c r="W69" i="10"/>
  <c r="V69" i="10"/>
  <c r="X69" i="10"/>
  <c r="B23" i="6" l="1"/>
  <c r="B21" i="6"/>
  <c r="B19" i="6"/>
  <c r="B17" i="6"/>
  <c r="B15" i="6"/>
  <c r="B13" i="6"/>
  <c r="B11" i="6"/>
  <c r="B9" i="6"/>
  <c r="B7" i="6"/>
  <c r="U7" i="6" l="1"/>
  <c r="U8" i="6"/>
  <c r="U10" i="6"/>
  <c r="U9" i="6"/>
  <c r="U12" i="6"/>
  <c r="U11" i="6"/>
  <c r="U16" i="6"/>
  <c r="U15" i="6"/>
  <c r="U18" i="6"/>
  <c r="U17" i="6"/>
  <c r="U20" i="6"/>
  <c r="U19" i="6"/>
  <c r="U14" i="6"/>
  <c r="U13" i="6"/>
  <c r="U23" i="6"/>
  <c r="U24" i="6"/>
  <c r="U21" i="6"/>
  <c r="U22" i="6"/>
  <c r="B5" i="6"/>
  <c r="C3" i="6"/>
  <c r="C2" i="6"/>
  <c r="U6" i="6" l="1"/>
  <c r="U5" i="6"/>
  <c r="BU27" i="6"/>
  <c r="BP27" i="6"/>
  <c r="BO27" i="6"/>
  <c r="BQ27" i="6" s="1"/>
  <c r="BH27" i="6"/>
  <c r="BF27" i="6"/>
  <c r="BW27" i="6" s="1"/>
  <c r="BF25" i="6"/>
  <c r="AD25" i="6"/>
  <c r="AA25" i="6"/>
  <c r="X25" i="6"/>
  <c r="W25" i="6"/>
  <c r="V25" i="6"/>
  <c r="T25" i="6"/>
  <c r="S25" i="6"/>
  <c r="R25" i="6"/>
  <c r="BU25" i="6"/>
  <c r="BF23" i="6"/>
  <c r="AD23" i="6"/>
  <c r="BO23" i="6"/>
  <c r="BF21" i="6"/>
  <c r="AD21" i="6"/>
  <c r="BO21" i="6"/>
  <c r="BF19" i="6"/>
  <c r="BV19" i="6" s="1"/>
  <c r="AD19" i="6"/>
  <c r="BU19" i="6"/>
  <c r="BF17" i="6"/>
  <c r="AD17" i="6"/>
  <c r="BP17" i="6"/>
  <c r="BF15" i="6"/>
  <c r="AD15" i="6"/>
  <c r="BF13" i="6"/>
  <c r="AD13" i="6"/>
  <c r="P13" i="6"/>
  <c r="BF11" i="6"/>
  <c r="BV11" i="6" s="1"/>
  <c r="AD11" i="6"/>
  <c r="BH11" i="6"/>
  <c r="BF9" i="6"/>
  <c r="AD9" i="6"/>
  <c r="BP9" i="6"/>
  <c r="BF7" i="6"/>
  <c r="AD7" i="6"/>
  <c r="BP7" i="6"/>
  <c r="BF5" i="6"/>
  <c r="BW5" i="6" s="1"/>
  <c r="AD5" i="6"/>
  <c r="BU5" i="6"/>
  <c r="BV27" i="6" l="1"/>
  <c r="BX27" i="6" s="1"/>
  <c r="BY27" i="6" s="1"/>
  <c r="BZ27" i="6" s="1"/>
  <c r="BP13" i="6"/>
  <c r="BH5" i="6"/>
  <c r="BI5" i="6" s="1"/>
  <c r="BH9" i="6"/>
  <c r="BI9" i="6" s="1"/>
  <c r="BU11" i="6"/>
  <c r="BP23" i="6"/>
  <c r="BQ23" i="6" s="1"/>
  <c r="BS23" i="6" s="1"/>
  <c r="BT23" i="6" s="1"/>
  <c r="BH13" i="6"/>
  <c r="BI13" i="6" s="1"/>
  <c r="Q13" i="6"/>
  <c r="BP5" i="6"/>
  <c r="BU23" i="6"/>
  <c r="BU13" i="6"/>
  <c r="BO5" i="6"/>
  <c r="BU7" i="6"/>
  <c r="BO9" i="6"/>
  <c r="BQ9" i="6" s="1"/>
  <c r="BS9" i="6" s="1"/>
  <c r="BT9" i="6" s="1"/>
  <c r="BW21" i="6"/>
  <c r="BX21" i="6" s="1"/>
  <c r="BY21" i="6" s="1"/>
  <c r="BZ21" i="6" s="1"/>
  <c r="BV21" i="6"/>
  <c r="CA21" i="6"/>
  <c r="CA13" i="6"/>
  <c r="BK13" i="6" s="1"/>
  <c r="BL13" i="6" s="1"/>
  <c r="BW13" i="6"/>
  <c r="BV13" i="6"/>
  <c r="BV9" i="6"/>
  <c r="BW9" i="6"/>
  <c r="BO13" i="6"/>
  <c r="O21" i="6"/>
  <c r="CA5" i="6"/>
  <c r="AD3" i="6"/>
  <c r="H3" i="6" s="1"/>
  <c r="BH21" i="6"/>
  <c r="BI21" i="6" s="1"/>
  <c r="BV5" i="6"/>
  <c r="BX5" i="6" s="1"/>
  <c r="BY5" i="6" s="1"/>
  <c r="O13" i="6"/>
  <c r="BU21" i="6"/>
  <c r="P21" i="6"/>
  <c r="Q21" i="6"/>
  <c r="BH17" i="6"/>
  <c r="BI17" i="6" s="1"/>
  <c r="BP21" i="6"/>
  <c r="BQ21" i="6" s="1"/>
  <c r="BO17" i="6"/>
  <c r="BQ17" i="6" s="1"/>
  <c r="BS17" i="6" s="1"/>
  <c r="BT17" i="6" s="1"/>
  <c r="CA9" i="6"/>
  <c r="CA19" i="6"/>
  <c r="BW19" i="6"/>
  <c r="BX19" i="6" s="1"/>
  <c r="BY19" i="6" s="1"/>
  <c r="BZ19" i="6" s="1"/>
  <c r="CA25" i="6"/>
  <c r="BW25" i="6"/>
  <c r="BV25" i="6"/>
  <c r="BO7" i="6"/>
  <c r="BQ7" i="6" s="1"/>
  <c r="BH7" i="6"/>
  <c r="BO15" i="6"/>
  <c r="BU15" i="6"/>
  <c r="BH15" i="6"/>
  <c r="BS27" i="6"/>
  <c r="BT27" i="6" s="1"/>
  <c r="BR27" i="6"/>
  <c r="BW7" i="6"/>
  <c r="BV7" i="6"/>
  <c r="CA7" i="6"/>
  <c r="BW23" i="6"/>
  <c r="BV23" i="6"/>
  <c r="CA23" i="6"/>
  <c r="BW15" i="6"/>
  <c r="BV15" i="6"/>
  <c r="CA15" i="6"/>
  <c r="CA17" i="6"/>
  <c r="BW17" i="6"/>
  <c r="BV17" i="6"/>
  <c r="BP15" i="6"/>
  <c r="CA11" i="6"/>
  <c r="BW11" i="6"/>
  <c r="BX11" i="6" s="1"/>
  <c r="BY11" i="6" s="1"/>
  <c r="BZ11" i="6" s="1"/>
  <c r="BU9" i="6"/>
  <c r="BO11" i="6"/>
  <c r="BU17" i="6"/>
  <c r="BO19" i="6"/>
  <c r="BH23" i="6"/>
  <c r="BO25" i="6"/>
  <c r="BP11" i="6"/>
  <c r="BP19" i="6"/>
  <c r="BP25" i="6"/>
  <c r="CA27" i="6"/>
  <c r="BK27" i="6" s="1"/>
  <c r="BL27" i="6" s="1"/>
  <c r="AP27" i="6" s="1"/>
  <c r="BI27" i="6"/>
  <c r="BH19" i="6"/>
  <c r="BH25" i="6"/>
  <c r="BX9" i="6" l="1"/>
  <c r="BY9" i="6" s="1"/>
  <c r="BZ9" i="6" s="1"/>
  <c r="AJ27" i="6"/>
  <c r="AR27" i="6"/>
  <c r="AQ27" i="6" s="1"/>
  <c r="BX13" i="6"/>
  <c r="BY13" i="6" s="1"/>
  <c r="BZ13" i="6" s="1"/>
  <c r="BQ13" i="6"/>
  <c r="BS13" i="6" s="1"/>
  <c r="BT13" i="6" s="1"/>
  <c r="AP13" i="6"/>
  <c r="BX17" i="6"/>
  <c r="BY17" i="6" s="1"/>
  <c r="BZ17" i="6" s="1"/>
  <c r="BQ5" i="6"/>
  <c r="BR5" i="6" s="1"/>
  <c r="BK21" i="6"/>
  <c r="BL21" i="6" s="1"/>
  <c r="AR21" i="6" s="1"/>
  <c r="AQ21" i="6" s="1"/>
  <c r="BX23" i="6"/>
  <c r="BY23" i="6" s="1"/>
  <c r="BZ23" i="6" s="1"/>
  <c r="BK19" i="6"/>
  <c r="BL19" i="6" s="1"/>
  <c r="AP19" i="6" s="1"/>
  <c r="BR9" i="6"/>
  <c r="BR23" i="6"/>
  <c r="AB13" i="6"/>
  <c r="AA13" i="6" s="1"/>
  <c r="AL13" i="6"/>
  <c r="BZ5" i="6"/>
  <c r="BK5" i="6"/>
  <c r="AL5" i="6" s="1"/>
  <c r="BK11" i="6"/>
  <c r="AL11" i="6" s="1"/>
  <c r="AI11" i="6" s="1"/>
  <c r="AR13" i="6"/>
  <c r="AQ13" i="6" s="1"/>
  <c r="AJ13" i="6"/>
  <c r="BR17" i="6"/>
  <c r="AB21" i="6"/>
  <c r="AA21" i="6" s="1"/>
  <c r="AO27" i="6"/>
  <c r="AX13" i="6"/>
  <c r="BD13" i="6"/>
  <c r="AV13" i="6"/>
  <c r="BB13" i="6"/>
  <c r="BQ25" i="6"/>
  <c r="BX15" i="6"/>
  <c r="BY15" i="6" s="1"/>
  <c r="BZ15" i="6" s="1"/>
  <c r="BQ11" i="6"/>
  <c r="BS21" i="6"/>
  <c r="BT21" i="6" s="1"/>
  <c r="BR21" i="6"/>
  <c r="BI23" i="6"/>
  <c r="BX7" i="6"/>
  <c r="BY7" i="6" s="1"/>
  <c r="BZ7" i="6" s="1"/>
  <c r="BQ15" i="6"/>
  <c r="BQ19" i="6"/>
  <c r="BS7" i="6"/>
  <c r="BT7" i="6" s="1"/>
  <c r="BR7" i="6"/>
  <c r="BI7" i="6" s="1"/>
  <c r="BI19" i="6"/>
  <c r="BI15" i="6"/>
  <c r="BB27" i="6"/>
  <c r="AX27" i="6"/>
  <c r="BD27" i="6"/>
  <c r="AV27" i="6"/>
  <c r="BX25" i="6"/>
  <c r="BY25" i="6" s="1"/>
  <c r="BZ25" i="6" s="1"/>
  <c r="AL27" i="6"/>
  <c r="BK9" i="6" l="1"/>
  <c r="AL9" i="6" s="1"/>
  <c r="BR13" i="6"/>
  <c r="AV21" i="6"/>
  <c r="AX21" i="6"/>
  <c r="AW21" i="6" s="1"/>
  <c r="AP21" i="6"/>
  <c r="AJ21" i="6"/>
  <c r="BB21" i="6"/>
  <c r="BD21" i="6"/>
  <c r="BC21" i="6" s="1"/>
  <c r="AO21" i="6"/>
  <c r="AR19" i="6"/>
  <c r="AO19" i="6" s="1"/>
  <c r="AJ19" i="6"/>
  <c r="AL21" i="6"/>
  <c r="AI21" i="6" s="1"/>
  <c r="N21" i="6" s="1"/>
  <c r="AL19" i="6"/>
  <c r="AI19" i="6" s="1"/>
  <c r="BK17" i="6"/>
  <c r="BS5" i="6"/>
  <c r="BT5" i="6" s="1"/>
  <c r="AX9" i="6"/>
  <c r="AU9" i="6" s="1"/>
  <c r="BK23" i="6"/>
  <c r="AV23" i="6" s="1"/>
  <c r="AK11" i="6"/>
  <c r="AH11" i="6" s="1"/>
  <c r="BL11" i="6"/>
  <c r="AR11" i="6" s="1"/>
  <c r="AJ11" i="6"/>
  <c r="AV9" i="6"/>
  <c r="BL9" i="6"/>
  <c r="AR9" i="6" s="1"/>
  <c r="BK15" i="6"/>
  <c r="AV15" i="6" s="1"/>
  <c r="AJ9" i="6"/>
  <c r="AX5" i="6"/>
  <c r="AW5" i="6" s="1"/>
  <c r="AV5" i="6"/>
  <c r="V13" i="6"/>
  <c r="M11" i="2" s="1"/>
  <c r="R13" i="6"/>
  <c r="W13" i="6"/>
  <c r="S13" i="6"/>
  <c r="T13" i="6" s="1"/>
  <c r="V21" i="6"/>
  <c r="M15" i="2" s="1"/>
  <c r="S21" i="6"/>
  <c r="T21" i="6" s="1"/>
  <c r="W21" i="6"/>
  <c r="R21" i="6"/>
  <c r="AK13" i="6"/>
  <c r="AI13" i="6"/>
  <c r="N13" i="6" s="1"/>
  <c r="AO13" i="6"/>
  <c r="BL5" i="6"/>
  <c r="AJ5" i="6"/>
  <c r="AK9" i="6"/>
  <c r="AI9" i="6"/>
  <c r="BK25" i="6"/>
  <c r="BS11" i="6"/>
  <c r="BT11" i="6" s="1"/>
  <c r="BR11" i="6"/>
  <c r="BI11" i="6" s="1"/>
  <c r="BS19" i="6"/>
  <c r="BT19" i="6" s="1"/>
  <c r="BR19" i="6"/>
  <c r="AI5" i="6"/>
  <c r="AK5" i="6"/>
  <c r="AW27" i="6"/>
  <c r="AU27" i="6"/>
  <c r="BC13" i="6"/>
  <c r="BA13" i="6"/>
  <c r="BA27" i="6"/>
  <c r="BC27" i="6"/>
  <c r="AX19" i="6"/>
  <c r="BD19" i="6"/>
  <c r="AV19" i="6"/>
  <c r="BB19" i="6"/>
  <c r="AP11" i="6"/>
  <c r="AN21" i="6"/>
  <c r="AM21" i="6"/>
  <c r="AW13" i="6"/>
  <c r="AU13" i="6"/>
  <c r="AK27" i="6"/>
  <c r="AI27" i="6"/>
  <c r="BS15" i="6"/>
  <c r="BT15" i="6" s="1"/>
  <c r="BR15" i="6"/>
  <c r="BS25" i="6"/>
  <c r="BT25" i="6" s="1"/>
  <c r="BR25" i="6"/>
  <c r="BI25" i="6" s="1"/>
  <c r="N11" i="6"/>
  <c r="Q11" i="6"/>
  <c r="AK19" i="6"/>
  <c r="BK7" i="6"/>
  <c r="AX7" i="6" s="1"/>
  <c r="AN13" i="6"/>
  <c r="AM13" i="6"/>
  <c r="AN27" i="6"/>
  <c r="AM27" i="6"/>
  <c r="BA21" i="6" l="1"/>
  <c r="AW9" i="6"/>
  <c r="AT9" i="6" s="1"/>
  <c r="AX23" i="6"/>
  <c r="X21" i="6"/>
  <c r="O15" i="2" s="1"/>
  <c r="N15" i="2"/>
  <c r="X13" i="6"/>
  <c r="O11" i="2" s="1"/>
  <c r="N11" i="2"/>
  <c r="AU21" i="6"/>
  <c r="AQ19" i="6"/>
  <c r="AM19" i="6" s="1"/>
  <c r="AK21" i="6"/>
  <c r="AG11" i="6"/>
  <c r="O11" i="6" s="1"/>
  <c r="N19" i="6"/>
  <c r="Q19" i="6"/>
  <c r="BL17" i="6"/>
  <c r="AV17" i="6"/>
  <c r="AL17" i="6"/>
  <c r="AX17" i="6"/>
  <c r="AJ17" i="6"/>
  <c r="BD9" i="6"/>
  <c r="BA9" i="6" s="1"/>
  <c r="AP9" i="6"/>
  <c r="BB9" i="6"/>
  <c r="AX15" i="6"/>
  <c r="AU15" i="6" s="1"/>
  <c r="BL23" i="6"/>
  <c r="AL23" i="6"/>
  <c r="AJ23" i="6"/>
  <c r="AU5" i="6"/>
  <c r="BL15" i="6"/>
  <c r="AL15" i="6"/>
  <c r="AJ15" i="6"/>
  <c r="AH13" i="6"/>
  <c r="M13" i="6" s="1"/>
  <c r="AG13" i="6"/>
  <c r="L13" i="6" s="1"/>
  <c r="AV7" i="6"/>
  <c r="AP5" i="6"/>
  <c r="AR5" i="6"/>
  <c r="BD5" i="6"/>
  <c r="BB5" i="6"/>
  <c r="AW7" i="6"/>
  <c r="AU7" i="6"/>
  <c r="AX25" i="6"/>
  <c r="AV25" i="6"/>
  <c r="AW23" i="6"/>
  <c r="AU23" i="6"/>
  <c r="AT27" i="6"/>
  <c r="AS27" i="6"/>
  <c r="AT5" i="6"/>
  <c r="AS5" i="6"/>
  <c r="N5" i="6"/>
  <c r="AH19" i="6"/>
  <c r="AG19" i="6"/>
  <c r="BC19" i="6"/>
  <c r="BA19" i="6"/>
  <c r="AZ13" i="6"/>
  <c r="AY13" i="6"/>
  <c r="AH27" i="6"/>
  <c r="AG27" i="6"/>
  <c r="AW19" i="6"/>
  <c r="AU19" i="6"/>
  <c r="AS9" i="6"/>
  <c r="AX11" i="6"/>
  <c r="BD11" i="6"/>
  <c r="AV11" i="6"/>
  <c r="BB11" i="6"/>
  <c r="BL25" i="6"/>
  <c r="BD25" i="6" s="1"/>
  <c r="AJ25" i="6"/>
  <c r="AL25" i="6"/>
  <c r="AO11" i="6"/>
  <c r="AQ11" i="6"/>
  <c r="AZ27" i="6"/>
  <c r="AY27" i="6"/>
  <c r="AT21" i="6"/>
  <c r="AS21" i="6"/>
  <c r="AZ21" i="6"/>
  <c r="AY21" i="6"/>
  <c r="N9" i="6"/>
  <c r="Q9" i="6"/>
  <c r="M11" i="6"/>
  <c r="P11" i="6"/>
  <c r="BL7" i="6"/>
  <c r="AL7" i="6"/>
  <c r="AJ7" i="6"/>
  <c r="AT13" i="6"/>
  <c r="AS13" i="6"/>
  <c r="AG5" i="6"/>
  <c r="AH5" i="6"/>
  <c r="AQ9" i="6"/>
  <c r="AO9" i="6"/>
  <c r="AH9" i="6"/>
  <c r="AG9" i="6"/>
  <c r="AN19" i="6" l="1"/>
  <c r="AW15" i="6"/>
  <c r="AS15" i="6" s="1"/>
  <c r="L11" i="6"/>
  <c r="AH21" i="6"/>
  <c r="M21" i="6" s="1"/>
  <c r="AG21" i="6"/>
  <c r="L21" i="6" s="1"/>
  <c r="BC9" i="6"/>
  <c r="AZ9" i="6" s="1"/>
  <c r="L19" i="6"/>
  <c r="O19" i="6"/>
  <c r="M19" i="6"/>
  <c r="P19" i="6"/>
  <c r="AU17" i="6"/>
  <c r="AW17" i="6"/>
  <c r="AK17" i="6"/>
  <c r="AI17" i="6"/>
  <c r="AP17" i="6"/>
  <c r="BD17" i="6"/>
  <c r="BB17" i="6"/>
  <c r="AR17" i="6"/>
  <c r="AK23" i="6"/>
  <c r="AI23" i="6"/>
  <c r="AP23" i="6"/>
  <c r="AR23" i="6"/>
  <c r="BB23" i="6"/>
  <c r="BD23" i="6"/>
  <c r="AP15" i="6"/>
  <c r="AR15" i="6"/>
  <c r="BB15" i="6"/>
  <c r="BD15" i="6"/>
  <c r="AK15" i="6"/>
  <c r="AI15" i="6"/>
  <c r="BC5" i="6"/>
  <c r="BA5" i="6"/>
  <c r="AQ5" i="6"/>
  <c r="AO5" i="6"/>
  <c r="Q5" i="6" s="1"/>
  <c r="BC25" i="6"/>
  <c r="BA25" i="6"/>
  <c r="AT19" i="6"/>
  <c r="AS19" i="6"/>
  <c r="AZ19" i="6"/>
  <c r="AY19" i="6"/>
  <c r="AR7" i="6"/>
  <c r="AP7" i="6"/>
  <c r="BD7" i="6"/>
  <c r="BB7" i="6"/>
  <c r="L9" i="6"/>
  <c r="O9" i="6"/>
  <c r="BC11" i="6"/>
  <c r="BA11" i="6"/>
  <c r="BB25" i="6"/>
  <c r="P9" i="6"/>
  <c r="M9" i="6"/>
  <c r="AN11" i="6"/>
  <c r="AM11" i="6"/>
  <c r="AW11" i="6"/>
  <c r="AU11" i="6"/>
  <c r="AN9" i="6"/>
  <c r="AM9" i="6"/>
  <c r="AI25" i="6"/>
  <c r="AK25" i="6"/>
  <c r="AT23" i="6"/>
  <c r="AS23" i="6"/>
  <c r="AW25" i="6"/>
  <c r="AU25" i="6"/>
  <c r="M5" i="6"/>
  <c r="AB11" i="6"/>
  <c r="AA11" i="6" s="1"/>
  <c r="L5" i="6"/>
  <c r="AK7" i="6"/>
  <c r="AI7" i="6"/>
  <c r="AR25" i="6"/>
  <c r="AP25" i="6"/>
  <c r="AT7" i="6"/>
  <c r="AS7" i="6"/>
  <c r="AT15" i="6" l="1"/>
  <c r="AY9" i="6"/>
  <c r="AB19" i="6"/>
  <c r="AA19" i="6" s="1"/>
  <c r="AQ17" i="6"/>
  <c r="AO17" i="6"/>
  <c r="BA17" i="6"/>
  <c r="BC17" i="6"/>
  <c r="N17" i="6"/>
  <c r="Q17" i="6"/>
  <c r="AH17" i="6"/>
  <c r="AG17" i="6"/>
  <c r="AT17" i="6"/>
  <c r="AS17" i="6"/>
  <c r="BC23" i="6"/>
  <c r="BA23" i="6"/>
  <c r="AQ23" i="6"/>
  <c r="AO23" i="6"/>
  <c r="N23" i="6"/>
  <c r="Q23" i="6"/>
  <c r="AH23" i="6"/>
  <c r="AG23" i="6"/>
  <c r="Q15" i="6"/>
  <c r="N15" i="6"/>
  <c r="AH15" i="6"/>
  <c r="AG15" i="6"/>
  <c r="BC15" i="6"/>
  <c r="BA15" i="6"/>
  <c r="AQ15" i="6"/>
  <c r="AO15" i="6"/>
  <c r="AN5" i="6"/>
  <c r="P5" i="6" s="1"/>
  <c r="AM5" i="6"/>
  <c r="O5" i="6" s="1"/>
  <c r="AY5" i="6"/>
  <c r="AZ5" i="6"/>
  <c r="N25" i="6"/>
  <c r="Q25" i="6"/>
  <c r="AQ25" i="6"/>
  <c r="AO25" i="6"/>
  <c r="AZ11" i="6"/>
  <c r="AY11" i="6"/>
  <c r="N7" i="6"/>
  <c r="AB9" i="6"/>
  <c r="AA9" i="6" s="1"/>
  <c r="AT11" i="6"/>
  <c r="AS11" i="6"/>
  <c r="AH7" i="6"/>
  <c r="AG7" i="6"/>
  <c r="AT25" i="6"/>
  <c r="AS25" i="6"/>
  <c r="BA7" i="6"/>
  <c r="BC7" i="6"/>
  <c r="S11" i="6"/>
  <c r="T11" i="6" s="1"/>
  <c r="R11" i="6"/>
  <c r="V11" i="6"/>
  <c r="M10" i="2" s="1"/>
  <c r="W11" i="6"/>
  <c r="AH25" i="6"/>
  <c r="AG25" i="6"/>
  <c r="AQ7" i="6"/>
  <c r="AO7" i="6"/>
  <c r="Q7" i="6" s="1"/>
  <c r="AZ25" i="6"/>
  <c r="AY25" i="6"/>
  <c r="AB5" i="6" l="1"/>
  <c r="AA5" i="6" s="1"/>
  <c r="R5" i="6" s="1"/>
  <c r="X11" i="6"/>
  <c r="O10" i="2" s="1"/>
  <c r="N10" i="2"/>
  <c r="V19" i="6"/>
  <c r="M14" i="2" s="1"/>
  <c r="R19" i="6"/>
  <c r="S19" i="6"/>
  <c r="T19" i="6" s="1"/>
  <c r="W19" i="6"/>
  <c r="P17" i="6"/>
  <c r="M17" i="6"/>
  <c r="AM17" i="6"/>
  <c r="AN17" i="6"/>
  <c r="O17" i="6"/>
  <c r="L17" i="6"/>
  <c r="AY17" i="6"/>
  <c r="AZ17" i="6"/>
  <c r="P23" i="6"/>
  <c r="M23" i="6"/>
  <c r="L23" i="6"/>
  <c r="O23" i="6"/>
  <c r="AN23" i="6"/>
  <c r="AM23" i="6"/>
  <c r="AZ23" i="6"/>
  <c r="AY23" i="6"/>
  <c r="O15" i="6"/>
  <c r="L15" i="6"/>
  <c r="AN15" i="6"/>
  <c r="AM15" i="6"/>
  <c r="M15" i="6"/>
  <c r="P15" i="6"/>
  <c r="AY15" i="6"/>
  <c r="AZ15" i="6"/>
  <c r="AY7" i="6"/>
  <c r="AZ7" i="6"/>
  <c r="AN7" i="6"/>
  <c r="P7" i="6" s="1"/>
  <c r="AM7" i="6"/>
  <c r="O7" i="6" s="1"/>
  <c r="L25" i="6"/>
  <c r="O25" i="6"/>
  <c r="L7" i="6"/>
  <c r="M25" i="6"/>
  <c r="P25" i="6"/>
  <c r="M7" i="6"/>
  <c r="AN25" i="6"/>
  <c r="AM25" i="6"/>
  <c r="S9" i="6"/>
  <c r="T9" i="6" s="1"/>
  <c r="R9" i="6"/>
  <c r="W9" i="6"/>
  <c r="V9" i="6"/>
  <c r="M9" i="2" s="1"/>
  <c r="W5" i="6" l="1"/>
  <c r="X5" i="6" s="1"/>
  <c r="O7" i="2" s="1"/>
  <c r="S5" i="6"/>
  <c r="T5" i="6" s="1"/>
  <c r="V5" i="6"/>
  <c r="M7" i="2" s="1"/>
  <c r="X19" i="6"/>
  <c r="O14" i="2" s="1"/>
  <c r="N14" i="2"/>
  <c r="X9" i="6"/>
  <c r="O9" i="2" s="1"/>
  <c r="N9" i="2"/>
  <c r="AB17" i="6"/>
  <c r="AA17" i="6" s="1"/>
  <c r="AB23" i="6"/>
  <c r="AA23" i="6" s="1"/>
  <c r="W23" i="6" s="1"/>
  <c r="AB25" i="6"/>
  <c r="AB15" i="6"/>
  <c r="AA15" i="6" s="1"/>
  <c r="R15" i="6" s="1"/>
  <c r="AB7" i="6"/>
  <c r="AA7" i="6" s="1"/>
  <c r="N7" i="2" l="1"/>
  <c r="X23" i="6"/>
  <c r="O16" i="2" s="1"/>
  <c r="N16" i="2"/>
  <c r="S23" i="6"/>
  <c r="T23" i="6" s="1"/>
  <c r="R23" i="6"/>
  <c r="V23" i="6"/>
  <c r="M16" i="2" s="1"/>
  <c r="R17" i="6"/>
  <c r="W17" i="6"/>
  <c r="V17" i="6"/>
  <c r="M13" i="2" s="1"/>
  <c r="S17" i="6"/>
  <c r="T17" i="6" s="1"/>
  <c r="W15" i="6"/>
  <c r="V15" i="6"/>
  <c r="M12" i="2" s="1"/>
  <c r="S15" i="6"/>
  <c r="T15" i="6" s="1"/>
  <c r="R7" i="6"/>
  <c r="W7" i="6"/>
  <c r="V7" i="6"/>
  <c r="S7" i="6"/>
  <c r="T7" i="6" s="1"/>
  <c r="AA28" i="6" l="1"/>
  <c r="N8" i="2"/>
  <c r="Z28" i="6"/>
  <c r="M8" i="2"/>
  <c r="X17" i="6"/>
  <c r="O13" i="2" s="1"/>
  <c r="N13" i="2"/>
  <c r="X15" i="6"/>
  <c r="O12" i="2" s="1"/>
  <c r="N12" i="2"/>
  <c r="X7" i="6"/>
  <c r="AB28" i="6" l="1"/>
  <c r="AC28" i="6" s="1"/>
  <c r="V27" i="6" s="1"/>
  <c r="M3" i="2" s="1"/>
  <c r="O8" i="2"/>
  <c r="W27" i="6" l="1"/>
  <c r="C2" i="4"/>
  <c r="C3" i="4"/>
  <c r="BU69" i="4"/>
  <c r="BP69" i="4"/>
  <c r="BO69" i="4"/>
  <c r="BH69" i="4"/>
  <c r="BF69" i="4"/>
  <c r="BW69" i="4" s="1"/>
  <c r="BU67" i="4"/>
  <c r="BP67" i="4"/>
  <c r="BO67" i="4"/>
  <c r="BH67" i="4"/>
  <c r="BI67" i="4" s="1"/>
  <c r="BF67" i="4"/>
  <c r="BV67" i="4" s="1"/>
  <c r="AD67" i="4"/>
  <c r="X67" i="4"/>
  <c r="W67" i="4"/>
  <c r="V67" i="4"/>
  <c r="T67" i="4"/>
  <c r="S67" i="4"/>
  <c r="R67" i="4"/>
  <c r="Q67" i="4"/>
  <c r="P67" i="4"/>
  <c r="O67" i="4"/>
  <c r="BU65" i="4"/>
  <c r="BP65" i="4"/>
  <c r="BO65" i="4"/>
  <c r="BH65" i="4"/>
  <c r="BI65" i="4" s="1"/>
  <c r="BF65" i="4"/>
  <c r="CA65" i="4" s="1"/>
  <c r="BK65" i="4" s="1"/>
  <c r="BL65" i="4" s="1"/>
  <c r="AD65" i="4"/>
  <c r="X65" i="4"/>
  <c r="W65" i="4"/>
  <c r="V65" i="4"/>
  <c r="T65" i="4"/>
  <c r="S65" i="4"/>
  <c r="R65" i="4"/>
  <c r="Q65" i="4"/>
  <c r="P65" i="4"/>
  <c r="O65" i="4"/>
  <c r="BU63" i="4"/>
  <c r="BP63" i="4"/>
  <c r="BO63" i="4"/>
  <c r="BH63" i="4"/>
  <c r="BI63" i="4" s="1"/>
  <c r="BF63" i="4"/>
  <c r="BV63" i="4" s="1"/>
  <c r="AD63" i="4"/>
  <c r="X63" i="4"/>
  <c r="W63" i="4"/>
  <c r="V63" i="4"/>
  <c r="T63" i="4"/>
  <c r="S63" i="4"/>
  <c r="R63" i="4"/>
  <c r="Q63" i="4"/>
  <c r="P63" i="4"/>
  <c r="O63" i="4"/>
  <c r="BU61" i="4"/>
  <c r="BP61" i="4"/>
  <c r="BO61" i="4"/>
  <c r="BH61" i="4"/>
  <c r="BI61" i="4" s="1"/>
  <c r="BF61" i="4"/>
  <c r="BW61" i="4" s="1"/>
  <c r="AD61" i="4"/>
  <c r="X61" i="4"/>
  <c r="W61" i="4"/>
  <c r="V61" i="4"/>
  <c r="T61" i="4"/>
  <c r="S61" i="4"/>
  <c r="R61" i="4"/>
  <c r="Q61" i="4"/>
  <c r="P61" i="4"/>
  <c r="O61" i="4"/>
  <c r="BU59" i="4"/>
  <c r="BP59" i="4"/>
  <c r="BO59" i="4"/>
  <c r="BH59" i="4"/>
  <c r="BF59" i="4"/>
  <c r="BV59" i="4" s="1"/>
  <c r="AD59" i="4"/>
  <c r="X59" i="4"/>
  <c r="W59" i="4"/>
  <c r="V59" i="4"/>
  <c r="T59" i="4"/>
  <c r="S59" i="4"/>
  <c r="R59" i="4"/>
  <c r="Q59" i="4"/>
  <c r="P59" i="4"/>
  <c r="O59" i="4"/>
  <c r="BU57" i="4"/>
  <c r="BP57" i="4"/>
  <c r="BO57" i="4"/>
  <c r="BH57" i="4"/>
  <c r="BI57" i="4" s="1"/>
  <c r="BF57" i="4"/>
  <c r="AD57" i="4"/>
  <c r="X57" i="4"/>
  <c r="W57" i="4"/>
  <c r="V57" i="4"/>
  <c r="T57" i="4"/>
  <c r="S57" i="4"/>
  <c r="R57" i="4"/>
  <c r="Q57" i="4"/>
  <c r="P57" i="4"/>
  <c r="O57" i="4"/>
  <c r="BU55" i="4"/>
  <c r="BP55" i="4"/>
  <c r="BQ55" i="4" s="1"/>
  <c r="BO55" i="4"/>
  <c r="BH55" i="4"/>
  <c r="BF55" i="4"/>
  <c r="BW55" i="4" s="1"/>
  <c r="AD55" i="4"/>
  <c r="X55" i="4"/>
  <c r="W55" i="4"/>
  <c r="V55" i="4"/>
  <c r="T55" i="4"/>
  <c r="S55" i="4"/>
  <c r="R55" i="4"/>
  <c r="Q55" i="4"/>
  <c r="P55" i="4"/>
  <c r="O55" i="4"/>
  <c r="BU53" i="4"/>
  <c r="BP53" i="4"/>
  <c r="BO53" i="4"/>
  <c r="BH53" i="4"/>
  <c r="BI53" i="4" s="1"/>
  <c r="BF53" i="4"/>
  <c r="AD53" i="4"/>
  <c r="X53" i="4"/>
  <c r="W53" i="4"/>
  <c r="V53" i="4"/>
  <c r="T53" i="4"/>
  <c r="S53" i="4"/>
  <c r="R53" i="4"/>
  <c r="Q53" i="4"/>
  <c r="P53" i="4"/>
  <c r="O53" i="4"/>
  <c r="BU51" i="4"/>
  <c r="BP51" i="4"/>
  <c r="BO51" i="4"/>
  <c r="BH51" i="4"/>
  <c r="BI51" i="4" s="1"/>
  <c r="BF51" i="4"/>
  <c r="CA51" i="4" s="1"/>
  <c r="BK51" i="4" s="1"/>
  <c r="AD51" i="4"/>
  <c r="X51" i="4"/>
  <c r="W51" i="4"/>
  <c r="V51" i="4"/>
  <c r="T51" i="4"/>
  <c r="S51" i="4"/>
  <c r="R51" i="4"/>
  <c r="Q51" i="4"/>
  <c r="P51" i="4"/>
  <c r="O51" i="4"/>
  <c r="BU49" i="4"/>
  <c r="BP49" i="4"/>
  <c r="BO49" i="4"/>
  <c r="BH49" i="4"/>
  <c r="BI49" i="4" s="1"/>
  <c r="BF49" i="4"/>
  <c r="BV49" i="4" s="1"/>
  <c r="AD49" i="4"/>
  <c r="X49" i="4"/>
  <c r="W49" i="4"/>
  <c r="V49" i="4"/>
  <c r="T49" i="4"/>
  <c r="S49" i="4"/>
  <c r="R49" i="4"/>
  <c r="Q49" i="4"/>
  <c r="P49" i="4"/>
  <c r="O49" i="4"/>
  <c r="BU47" i="4"/>
  <c r="BP47" i="4"/>
  <c r="BO47" i="4"/>
  <c r="BH47" i="4"/>
  <c r="BI47" i="4" s="1"/>
  <c r="BF47" i="4"/>
  <c r="BW47" i="4" s="1"/>
  <c r="AD47" i="4"/>
  <c r="X47" i="4"/>
  <c r="W47" i="4"/>
  <c r="V47" i="4"/>
  <c r="T47" i="4"/>
  <c r="S47" i="4"/>
  <c r="R47" i="4"/>
  <c r="Q47" i="4"/>
  <c r="P47" i="4"/>
  <c r="O47" i="4"/>
  <c r="BU45" i="4"/>
  <c r="BP45" i="4"/>
  <c r="BO45" i="4"/>
  <c r="BH45" i="4"/>
  <c r="BI45" i="4" s="1"/>
  <c r="BF45" i="4"/>
  <c r="BV45" i="4" s="1"/>
  <c r="AD45" i="4"/>
  <c r="X45" i="4"/>
  <c r="W45" i="4"/>
  <c r="V45" i="4"/>
  <c r="T45" i="4"/>
  <c r="S45" i="4"/>
  <c r="R45" i="4"/>
  <c r="Q45" i="4"/>
  <c r="P45" i="4"/>
  <c r="O45" i="4"/>
  <c r="BU43" i="4"/>
  <c r="BP43" i="4"/>
  <c r="BO43" i="4"/>
  <c r="BH43" i="4"/>
  <c r="BF43" i="4"/>
  <c r="BV43" i="4" s="1"/>
  <c r="AD43" i="4"/>
  <c r="X43" i="4"/>
  <c r="W43" i="4"/>
  <c r="V43" i="4"/>
  <c r="T43" i="4"/>
  <c r="S43" i="4"/>
  <c r="R43" i="4"/>
  <c r="Q43" i="4"/>
  <c r="P43" i="4"/>
  <c r="O43" i="4"/>
  <c r="BF41" i="4"/>
  <c r="AD41" i="4"/>
  <c r="P41" i="4"/>
  <c r="N35" i="2" s="1"/>
  <c r="BO41" i="4"/>
  <c r="U40" i="4"/>
  <c r="V39" i="4" s="1"/>
  <c r="AD39" i="4"/>
  <c r="Q39" i="4"/>
  <c r="O34" i="2" s="1"/>
  <c r="U38" i="4"/>
  <c r="S37" i="4" s="1"/>
  <c r="BF37" i="4"/>
  <c r="AD37" i="4"/>
  <c r="BP37" i="4"/>
  <c r="AD35" i="4"/>
  <c r="BO35" i="4"/>
  <c r="U34" i="4"/>
  <c r="AD33" i="4"/>
  <c r="U33" i="4"/>
  <c r="BF31" i="4"/>
  <c r="BV31" i="4" s="1"/>
  <c r="BH31" i="4"/>
  <c r="AD31" i="4"/>
  <c r="U31" i="4"/>
  <c r="BP31" i="4"/>
  <c r="U30" i="4"/>
  <c r="AD29" i="4"/>
  <c r="O29" i="4"/>
  <c r="M29" i="2" s="1"/>
  <c r="BP29" i="4"/>
  <c r="U28" i="4"/>
  <c r="AD27" i="4"/>
  <c r="BU27" i="4"/>
  <c r="U26" i="4"/>
  <c r="AD25" i="4"/>
  <c r="BU25" i="4"/>
  <c r="U24" i="4"/>
  <c r="AD23" i="4"/>
  <c r="BU23" i="4"/>
  <c r="U22" i="4"/>
  <c r="AD21" i="4"/>
  <c r="BP21" i="4"/>
  <c r="BF19" i="4"/>
  <c r="BW19" i="4" s="1"/>
  <c r="AD19" i="4"/>
  <c r="BP19" i="4"/>
  <c r="U18" i="4"/>
  <c r="BO17" i="4"/>
  <c r="AD17" i="4"/>
  <c r="BU17" i="4"/>
  <c r="BF15" i="4"/>
  <c r="AD15" i="4"/>
  <c r="U14" i="4"/>
  <c r="BP13" i="4"/>
  <c r="BO13" i="4"/>
  <c r="BH13" i="4"/>
  <c r="AD13" i="4"/>
  <c r="U13" i="4"/>
  <c r="U12" i="4"/>
  <c r="AD11" i="4"/>
  <c r="BF9" i="4"/>
  <c r="BV9" i="4" s="1"/>
  <c r="AD9" i="4"/>
  <c r="U8" i="4"/>
  <c r="AD7" i="4"/>
  <c r="BU7" i="4"/>
  <c r="U6" i="4"/>
  <c r="BO5" i="4"/>
  <c r="BH5" i="4"/>
  <c r="BF5" i="4"/>
  <c r="BV5" i="4" s="1"/>
  <c r="AD5" i="4"/>
  <c r="U5" i="4"/>
  <c r="BU5" i="4"/>
  <c r="AJ51" i="4" l="1"/>
  <c r="AP65" i="4"/>
  <c r="AB57" i="4"/>
  <c r="AA57" i="4" s="1"/>
  <c r="BQ45" i="4"/>
  <c r="BS45" i="4" s="1"/>
  <c r="BT45" i="4" s="1"/>
  <c r="AB53" i="4"/>
  <c r="AA53" i="4" s="1"/>
  <c r="BV65" i="4"/>
  <c r="CA47" i="4"/>
  <c r="BK47" i="4" s="1"/>
  <c r="AL47" i="4" s="1"/>
  <c r="AK47" i="4" s="1"/>
  <c r="AB51" i="4"/>
  <c r="AA51" i="4" s="1"/>
  <c r="BV47" i="4"/>
  <c r="BV51" i="4"/>
  <c r="AB67" i="4"/>
  <c r="AA67" i="4" s="1"/>
  <c r="BV61" i="4"/>
  <c r="CA67" i="4"/>
  <c r="BK67" i="4" s="1"/>
  <c r="W39" i="4"/>
  <c r="X27" i="6"/>
  <c r="O3" i="2" s="1"/>
  <c r="N3" i="2"/>
  <c r="BQ13" i="4"/>
  <c r="BR13" i="4" s="1"/>
  <c r="R39" i="4"/>
  <c r="R29" i="4"/>
  <c r="S29" i="4"/>
  <c r="W29" i="4"/>
  <c r="X29" i="4"/>
  <c r="U20" i="4"/>
  <c r="BQ53" i="4"/>
  <c r="BS53" i="4" s="1"/>
  <c r="BT53" i="4" s="1"/>
  <c r="BP17" i="4"/>
  <c r="BQ17" i="4" s="1"/>
  <c r="BR17" i="4" s="1"/>
  <c r="U25" i="4"/>
  <c r="BP41" i="4"/>
  <c r="U9" i="4"/>
  <c r="BF11" i="4"/>
  <c r="CA11" i="4" s="1"/>
  <c r="BF29" i="4"/>
  <c r="CA29" i="4" s="1"/>
  <c r="BK29" i="4" s="1"/>
  <c r="BL29" i="4" s="1"/>
  <c r="T37" i="4"/>
  <c r="BU41" i="4"/>
  <c r="BF25" i="4"/>
  <c r="U7" i="4"/>
  <c r="BH9" i="4"/>
  <c r="BI9" i="4" s="1"/>
  <c r="BH25" i="4"/>
  <c r="BF39" i="4"/>
  <c r="U42" i="4"/>
  <c r="R41" i="4" s="1"/>
  <c r="AB45" i="4"/>
  <c r="AA45" i="4" s="1"/>
  <c r="BQ63" i="4"/>
  <c r="BS63" i="4" s="1"/>
  <c r="BT63" i="4" s="1"/>
  <c r="BO9" i="4"/>
  <c r="BO25" i="4"/>
  <c r="U41" i="4"/>
  <c r="BQ59" i="4"/>
  <c r="W37" i="4"/>
  <c r="BF7" i="4"/>
  <c r="BV7" i="4" s="1"/>
  <c r="BP9" i="4"/>
  <c r="BH19" i="4"/>
  <c r="BI19" i="4" s="1"/>
  <c r="BF23" i="4"/>
  <c r="CA23" i="4" s="1"/>
  <c r="P29" i="4"/>
  <c r="N29" i="2" s="1"/>
  <c r="BH29" i="4"/>
  <c r="BI29" i="4" s="1"/>
  <c r="U32" i="4"/>
  <c r="X37" i="4"/>
  <c r="O39" i="4"/>
  <c r="M34" i="2" s="1"/>
  <c r="BO39" i="4"/>
  <c r="BO19" i="4"/>
  <c r="BQ19" i="4" s="1"/>
  <c r="BS19" i="4" s="1"/>
  <c r="BT19" i="4" s="1"/>
  <c r="BO29" i="4"/>
  <c r="BQ29" i="4" s="1"/>
  <c r="BS29" i="4" s="1"/>
  <c r="BT29" i="4" s="1"/>
  <c r="BI31" i="4"/>
  <c r="BP5" i="4"/>
  <c r="BQ5" i="4" s="1"/>
  <c r="BS5" i="4" s="1"/>
  <c r="BT5" i="4" s="1"/>
  <c r="BU9" i="4"/>
  <c r="BU19" i="4"/>
  <c r="BP25" i="4"/>
  <c r="BQ25" i="4" s="1"/>
  <c r="V29" i="4"/>
  <c r="O37" i="4"/>
  <c r="M33" i="2" s="1"/>
  <c r="BO37" i="4"/>
  <c r="BQ37" i="4" s="1"/>
  <c r="BS37" i="4" s="1"/>
  <c r="BT37" i="4" s="1"/>
  <c r="U16" i="4"/>
  <c r="BH21" i="4"/>
  <c r="BI21" i="4" s="1"/>
  <c r="U39" i="4"/>
  <c r="CA9" i="4"/>
  <c r="BF17" i="4"/>
  <c r="CA17" i="4" s="1"/>
  <c r="BV19" i="4"/>
  <c r="BX19" i="4" s="1"/>
  <c r="BY19" i="4" s="1"/>
  <c r="BZ19" i="4" s="1"/>
  <c r="BW31" i="4"/>
  <c r="BX31" i="4" s="1"/>
  <c r="BY31" i="4" s="1"/>
  <c r="BZ31" i="4" s="1"/>
  <c r="BH33" i="4"/>
  <c r="BI33" i="4" s="1"/>
  <c r="Q37" i="4"/>
  <c r="O33" i="2" s="1"/>
  <c r="BU37" i="4"/>
  <c r="U17" i="4"/>
  <c r="U29" i="4"/>
  <c r="BU29" i="4"/>
  <c r="BH17" i="4"/>
  <c r="BI17" i="4" s="1"/>
  <c r="U19" i="4"/>
  <c r="CA19" i="4"/>
  <c r="O41" i="4"/>
  <c r="M35" i="2" s="1"/>
  <c r="BH41" i="4"/>
  <c r="BI41" i="4" s="1"/>
  <c r="AD3" i="4"/>
  <c r="H3" i="4" s="1"/>
  <c r="E9" i="2" s="1"/>
  <c r="CA31" i="4"/>
  <c r="BK31" i="4" s="1"/>
  <c r="BL31" i="4" s="1"/>
  <c r="AP31" i="4" s="1"/>
  <c r="BQ43" i="4"/>
  <c r="BQ49" i="4"/>
  <c r="AB61" i="4"/>
  <c r="AA61" i="4" s="1"/>
  <c r="AB65" i="4"/>
  <c r="AA65" i="4" s="1"/>
  <c r="AB47" i="4"/>
  <c r="AA47" i="4" s="1"/>
  <c r="BQ61" i="4"/>
  <c r="BS61" i="4" s="1"/>
  <c r="BT61" i="4" s="1"/>
  <c r="BQ47" i="4"/>
  <c r="BR47" i="4" s="1"/>
  <c r="BQ57" i="4"/>
  <c r="BW43" i="4"/>
  <c r="BX43" i="4" s="1"/>
  <c r="BY43" i="4" s="1"/>
  <c r="BZ43" i="4" s="1"/>
  <c r="AB43" i="4"/>
  <c r="AA43" i="4" s="1"/>
  <c r="BR45" i="4"/>
  <c r="BS47" i="4"/>
  <c r="BT47" i="4" s="1"/>
  <c r="BX47" i="4"/>
  <c r="BY47" i="4" s="1"/>
  <c r="BZ47" i="4" s="1"/>
  <c r="AB49" i="4"/>
  <c r="AA49" i="4" s="1"/>
  <c r="BQ51" i="4"/>
  <c r="BR51" i="4" s="1"/>
  <c r="BW51" i="4"/>
  <c r="BX51" i="4" s="1"/>
  <c r="BY51" i="4" s="1"/>
  <c r="BZ51" i="4" s="1"/>
  <c r="AB55" i="4"/>
  <c r="AA55" i="4" s="1"/>
  <c r="CA55" i="4"/>
  <c r="BK55" i="4" s="1"/>
  <c r="BL55" i="4" s="1"/>
  <c r="AP55" i="4" s="1"/>
  <c r="AB59" i="4"/>
  <c r="AA59" i="4" s="1"/>
  <c r="BW59" i="4"/>
  <c r="BX59" i="4" s="1"/>
  <c r="BY59" i="4" s="1"/>
  <c r="BZ59" i="4" s="1"/>
  <c r="CA59" i="4"/>
  <c r="BK59" i="4" s="1"/>
  <c r="BL59" i="4" s="1"/>
  <c r="AP59" i="4" s="1"/>
  <c r="BX61" i="4"/>
  <c r="BY61" i="4" s="1"/>
  <c r="BZ61" i="4" s="1"/>
  <c r="AB63" i="4"/>
  <c r="AA63" i="4" s="1"/>
  <c r="BW63" i="4"/>
  <c r="BX63" i="4" s="1"/>
  <c r="BY63" i="4" s="1"/>
  <c r="BZ63" i="4" s="1"/>
  <c r="CA63" i="4"/>
  <c r="BK63" i="4" s="1"/>
  <c r="AX63" i="4" s="1"/>
  <c r="BQ65" i="4"/>
  <c r="BS65" i="4" s="1"/>
  <c r="BT65" i="4" s="1"/>
  <c r="BQ67" i="4"/>
  <c r="BS67" i="4" s="1"/>
  <c r="BT67" i="4" s="1"/>
  <c r="BL67" i="4"/>
  <c r="BB67" i="4" s="1"/>
  <c r="AJ67" i="4"/>
  <c r="BW67" i="4"/>
  <c r="BX67" i="4" s="1"/>
  <c r="BY67" i="4" s="1"/>
  <c r="BZ67" i="4" s="1"/>
  <c r="BV69" i="4"/>
  <c r="BX69" i="4" s="1"/>
  <c r="BY69" i="4" s="1"/>
  <c r="BZ69" i="4" s="1"/>
  <c r="BP15" i="4"/>
  <c r="BO15" i="4"/>
  <c r="BF33" i="4"/>
  <c r="BF27" i="4"/>
  <c r="BW15" i="4"/>
  <c r="BV15" i="4"/>
  <c r="BP7" i="4"/>
  <c r="U15" i="4"/>
  <c r="BH15" i="4"/>
  <c r="CA15" i="4"/>
  <c r="BR19" i="4"/>
  <c r="BW5" i="4"/>
  <c r="BX5" i="4" s="1"/>
  <c r="BY5" i="4" s="1"/>
  <c r="BZ5" i="4" s="1"/>
  <c r="BI13" i="4"/>
  <c r="BP23" i="4"/>
  <c r="U23" i="4"/>
  <c r="BO23" i="4"/>
  <c r="U10" i="4"/>
  <c r="BI5" i="4"/>
  <c r="BW9" i="4"/>
  <c r="BX9" i="4" s="1"/>
  <c r="BY9" i="4" s="1"/>
  <c r="BZ9" i="4" s="1"/>
  <c r="BF21" i="4"/>
  <c r="CA5" i="4"/>
  <c r="BH11" i="4"/>
  <c r="BP11" i="4"/>
  <c r="U11" i="4"/>
  <c r="BO11" i="4"/>
  <c r="BO7" i="4"/>
  <c r="BH7" i="4"/>
  <c r="BU15" i="4"/>
  <c r="BH23" i="4"/>
  <c r="BU11" i="4"/>
  <c r="BU13" i="4"/>
  <c r="BF13" i="4"/>
  <c r="BU21" i="4"/>
  <c r="BO31" i="4"/>
  <c r="BQ31" i="4" s="1"/>
  <c r="BP33" i="4"/>
  <c r="BU33" i="4"/>
  <c r="BO33" i="4"/>
  <c r="P35" i="4"/>
  <c r="N32" i="2" s="1"/>
  <c r="BU35" i="4"/>
  <c r="BH35" i="4"/>
  <c r="U35" i="4"/>
  <c r="BP35" i="4"/>
  <c r="BQ35" i="4" s="1"/>
  <c r="O35" i="4"/>
  <c r="M32" i="2" s="1"/>
  <c r="BW37" i="4"/>
  <c r="BX37" i="4" s="1"/>
  <c r="BY37" i="4" s="1"/>
  <c r="BZ37" i="4" s="1"/>
  <c r="BV37" i="4"/>
  <c r="CA37" i="4"/>
  <c r="BK37" i="4" s="1"/>
  <c r="BL37" i="4" s="1"/>
  <c r="U21" i="4"/>
  <c r="BO21" i="4"/>
  <c r="BQ21" i="4" s="1"/>
  <c r="BP27" i="4"/>
  <c r="U27" i="4"/>
  <c r="BH27" i="4"/>
  <c r="BU31" i="4"/>
  <c r="BS43" i="4"/>
  <c r="BT43" i="4" s="1"/>
  <c r="BR43" i="4"/>
  <c r="BO27" i="4"/>
  <c r="BR37" i="4"/>
  <c r="BW41" i="4"/>
  <c r="BX41" i="4" s="1"/>
  <c r="BY41" i="4" s="1"/>
  <c r="BZ41" i="4" s="1"/>
  <c r="CA41" i="4"/>
  <c r="BK41" i="4" s="1"/>
  <c r="BL41" i="4" s="1"/>
  <c r="BV41" i="4"/>
  <c r="Q35" i="4"/>
  <c r="O32" i="2" s="1"/>
  <c r="BF35" i="4"/>
  <c r="U36" i="4"/>
  <c r="Q29" i="4"/>
  <c r="P37" i="4"/>
  <c r="N33" i="2" s="1"/>
  <c r="S41" i="4"/>
  <c r="BI43" i="4"/>
  <c r="BS49" i="4"/>
  <c r="BT49" i="4" s="1"/>
  <c r="BR49" i="4"/>
  <c r="T29" i="4"/>
  <c r="R37" i="4"/>
  <c r="V37" i="4"/>
  <c r="S39" i="4"/>
  <c r="BL47" i="4"/>
  <c r="CA53" i="4"/>
  <c r="BK53" i="4" s="1"/>
  <c r="AL53" i="4" s="1"/>
  <c r="BW53" i="4"/>
  <c r="BV53" i="4"/>
  <c r="BR55" i="4"/>
  <c r="BS55" i="4"/>
  <c r="BT55" i="4" s="1"/>
  <c r="U37" i="4"/>
  <c r="BH37" i="4"/>
  <c r="BU39" i="4"/>
  <c r="BH39" i="4"/>
  <c r="BP39" i="4"/>
  <c r="BQ39" i="4" s="1"/>
  <c r="P39" i="4"/>
  <c r="CA49" i="4"/>
  <c r="BK49" i="4" s="1"/>
  <c r="AV49" i="4" s="1"/>
  <c r="BW49" i="4"/>
  <c r="BX49" i="4" s="1"/>
  <c r="BY49" i="4" s="1"/>
  <c r="BZ49" i="4" s="1"/>
  <c r="T39" i="4"/>
  <c r="X39" i="4"/>
  <c r="BL51" i="4"/>
  <c r="BD51" i="4" s="1"/>
  <c r="AL51" i="4"/>
  <c r="AX51" i="4"/>
  <c r="BS57" i="4"/>
  <c r="BT57" i="4" s="1"/>
  <c r="BR57" i="4"/>
  <c r="BS59" i="4"/>
  <c r="BT59" i="4" s="1"/>
  <c r="BR59" i="4"/>
  <c r="AR65" i="4"/>
  <c r="AX65" i="4"/>
  <c r="BW45" i="4"/>
  <c r="BX45" i="4" s="1"/>
  <c r="BY45" i="4" s="1"/>
  <c r="BZ45" i="4" s="1"/>
  <c r="CA45" i="4"/>
  <c r="BK45" i="4" s="1"/>
  <c r="BQ69" i="4"/>
  <c r="BR65" i="4"/>
  <c r="BI55" i="4"/>
  <c r="BW57" i="4"/>
  <c r="BV57" i="4"/>
  <c r="CA57" i="4"/>
  <c r="BK57" i="4" s="1"/>
  <c r="BL57" i="4" s="1"/>
  <c r="AP57" i="4" s="1"/>
  <c r="AX67" i="4"/>
  <c r="AV67" i="4"/>
  <c r="BQ41" i="4"/>
  <c r="CA43" i="4"/>
  <c r="BK43" i="4" s="1"/>
  <c r="AL43" i="4" s="1"/>
  <c r="AJ47" i="4"/>
  <c r="AV51" i="4"/>
  <c r="AJ65" i="4"/>
  <c r="AL65" i="4"/>
  <c r="BB65" i="4"/>
  <c r="BW65" i="4"/>
  <c r="BX65" i="4" s="1"/>
  <c r="BY65" i="4" s="1"/>
  <c r="BZ65" i="4" s="1"/>
  <c r="AL67" i="4"/>
  <c r="Q41" i="4"/>
  <c r="BV55" i="4"/>
  <c r="BX55" i="4" s="1"/>
  <c r="BY55" i="4" s="1"/>
  <c r="BZ55" i="4" s="1"/>
  <c r="BI59" i="4"/>
  <c r="CA61" i="4"/>
  <c r="BK61" i="4" s="1"/>
  <c r="AV65" i="4"/>
  <c r="BD65" i="4"/>
  <c r="CA69" i="4"/>
  <c r="BK69" i="4" s="1"/>
  <c r="BL69" i="4" s="1"/>
  <c r="AP69" i="4" s="1"/>
  <c r="BI69" i="4"/>
  <c r="AV63" i="4" l="1"/>
  <c r="AI47" i="4"/>
  <c r="N47" i="4" s="1"/>
  <c r="AX47" i="4"/>
  <c r="AU47" i="4" s="1"/>
  <c r="AV47" i="4"/>
  <c r="BR53" i="4"/>
  <c r="BR63" i="4"/>
  <c r="BV29" i="4"/>
  <c r="BW29" i="4"/>
  <c r="BX29" i="4" s="1"/>
  <c r="BY29" i="4" s="1"/>
  <c r="BZ29" i="4" s="1"/>
  <c r="BW17" i="4"/>
  <c r="AJ55" i="4"/>
  <c r="BR29" i="4"/>
  <c r="BW23" i="4"/>
  <c r="BS13" i="4"/>
  <c r="BT13" i="4" s="1"/>
  <c r="AJ31" i="4"/>
  <c r="BW11" i="4"/>
  <c r="BV17" i="4"/>
  <c r="AB39" i="4"/>
  <c r="AA39" i="4" s="1"/>
  <c r="N34" i="2"/>
  <c r="AB41" i="4"/>
  <c r="AA41" i="4" s="1"/>
  <c r="O35" i="2"/>
  <c r="AB29" i="4"/>
  <c r="AA29" i="4" s="1"/>
  <c r="O29" i="2"/>
  <c r="CA7" i="4"/>
  <c r="BK7" i="4" s="1"/>
  <c r="BW7" i="4"/>
  <c r="BX7" i="4" s="1"/>
  <c r="BY7" i="4" s="1"/>
  <c r="BZ7" i="4" s="1"/>
  <c r="AP29" i="4"/>
  <c r="BD41" i="4"/>
  <c r="BA41" i="4" s="1"/>
  <c r="AR31" i="4"/>
  <c r="AQ31" i="4" s="1"/>
  <c r="AV31" i="4"/>
  <c r="BB31" i="4"/>
  <c r="BD31" i="4"/>
  <c r="BA31" i="4" s="1"/>
  <c r="AJ29" i="4"/>
  <c r="AR29" i="4"/>
  <c r="AQ29" i="4" s="1"/>
  <c r="AL29" i="4"/>
  <c r="AK29" i="4" s="1"/>
  <c r="BK19" i="4"/>
  <c r="BL19" i="4" s="1"/>
  <c r="AP19" i="4" s="1"/>
  <c r="BV11" i="4"/>
  <c r="BK9" i="4"/>
  <c r="BQ7" i="4"/>
  <c r="BS7" i="4" s="1"/>
  <c r="BT7" i="4" s="1"/>
  <c r="BX15" i="4"/>
  <c r="BY15" i="4" s="1"/>
  <c r="BZ15" i="4" s="1"/>
  <c r="BQ9" i="4"/>
  <c r="BR9" i="4" s="1"/>
  <c r="CA25" i="4"/>
  <c r="BV25" i="4"/>
  <c r="BW25" i="4"/>
  <c r="AJ41" i="4"/>
  <c r="BQ27" i="4"/>
  <c r="BS27" i="4" s="1"/>
  <c r="BT27" i="4" s="1"/>
  <c r="AX31" i="4"/>
  <c r="AW31" i="4" s="1"/>
  <c r="BS17" i="4"/>
  <c r="BT17" i="4" s="1"/>
  <c r="BV23" i="4"/>
  <c r="X41" i="4"/>
  <c r="V41" i="4"/>
  <c r="W41" i="4"/>
  <c r="T41" i="4"/>
  <c r="BB41" i="4"/>
  <c r="AB37" i="4"/>
  <c r="AA37" i="4" s="1"/>
  <c r="BW39" i="4"/>
  <c r="BX39" i="4" s="1"/>
  <c r="BY39" i="4" s="1"/>
  <c r="BZ39" i="4" s="1"/>
  <c r="BV39" i="4"/>
  <c r="CA39" i="4"/>
  <c r="BK39" i="4" s="1"/>
  <c r="BL39" i="4" s="1"/>
  <c r="AP39" i="4" s="1"/>
  <c r="BK5" i="4"/>
  <c r="AJ5" i="4" s="1"/>
  <c r="BS25" i="4"/>
  <c r="BT25" i="4" s="1"/>
  <c r="BR25" i="4"/>
  <c r="BI25" i="4" s="1"/>
  <c r="AR41" i="4"/>
  <c r="AO41" i="4" s="1"/>
  <c r="AP41" i="4"/>
  <c r="AL31" i="4"/>
  <c r="AR59" i="4"/>
  <c r="AQ59" i="4" s="1"/>
  <c r="BR5" i="4"/>
  <c r="BR61" i="4"/>
  <c r="AX41" i="4"/>
  <c r="AW41" i="4" s="1"/>
  <c r="AW47" i="4"/>
  <c r="AT47" i="4" s="1"/>
  <c r="AJ59" i="4"/>
  <c r="AL59" i="4"/>
  <c r="AK59" i="4" s="1"/>
  <c r="BS51" i="4"/>
  <c r="BT51" i="4" s="1"/>
  <c r="AR55" i="4"/>
  <c r="AO55" i="4" s="1"/>
  <c r="AL55" i="4"/>
  <c r="AK55" i="4" s="1"/>
  <c r="BX57" i="4"/>
  <c r="BY57" i="4" s="1"/>
  <c r="BZ57" i="4" s="1"/>
  <c r="AX57" i="4"/>
  <c r="AW57" i="4" s="1"/>
  <c r="BB57" i="4"/>
  <c r="AR57" i="4"/>
  <c r="AO57" i="4" s="1"/>
  <c r="AJ57" i="4"/>
  <c r="BL63" i="4"/>
  <c r="AL63" i="4"/>
  <c r="AJ63" i="4"/>
  <c r="BR67" i="4"/>
  <c r="AP67" i="4"/>
  <c r="AR67" i="4"/>
  <c r="BD67" i="4"/>
  <c r="BC67" i="4" s="1"/>
  <c r="AR69" i="4"/>
  <c r="AQ69" i="4" s="1"/>
  <c r="BR35" i="4"/>
  <c r="BS35" i="4"/>
  <c r="BT35" i="4" s="1"/>
  <c r="AK53" i="4"/>
  <c r="AI53" i="4"/>
  <c r="N53" i="4" s="1"/>
  <c r="AX59" i="4"/>
  <c r="BD59" i="4"/>
  <c r="BB59" i="4"/>
  <c r="AV59" i="4"/>
  <c r="BB55" i="4"/>
  <c r="BD55" i="4"/>
  <c r="AV55" i="4"/>
  <c r="AX55" i="4"/>
  <c r="AG47" i="4"/>
  <c r="L47" i="4" s="1"/>
  <c r="AH47" i="4"/>
  <c r="M47" i="4" s="1"/>
  <c r="AW63" i="4"/>
  <c r="AU63" i="4"/>
  <c r="BV35" i="4"/>
  <c r="CA35" i="4"/>
  <c r="BK35" i="4" s="1"/>
  <c r="BL35" i="4" s="1"/>
  <c r="AR35" i="4" s="1"/>
  <c r="BW35" i="4"/>
  <c r="BX35" i="4" s="1"/>
  <c r="BY35" i="4" s="1"/>
  <c r="BZ35" i="4" s="1"/>
  <c r="AJ69" i="4"/>
  <c r="AL61" i="4"/>
  <c r="AV61" i="4"/>
  <c r="BL61" i="4"/>
  <c r="AQ65" i="4"/>
  <c r="AO65" i="4"/>
  <c r="BD57" i="4"/>
  <c r="BI37" i="4"/>
  <c r="AL37" i="4"/>
  <c r="AR37" i="4"/>
  <c r="AP37" i="4"/>
  <c r="AJ37" i="4"/>
  <c r="AX43" i="4"/>
  <c r="AV43" i="4"/>
  <c r="BR21" i="4"/>
  <c r="BS21" i="4"/>
  <c r="BT21" i="4" s="1"/>
  <c r="BV27" i="4"/>
  <c r="BW27" i="4"/>
  <c r="CA27" i="4"/>
  <c r="AW67" i="4"/>
  <c r="AU67" i="4"/>
  <c r="AJ61" i="4"/>
  <c r="AX61" i="4"/>
  <c r="AL57" i="4"/>
  <c r="AX53" i="4"/>
  <c r="BX53" i="4"/>
  <c r="BY53" i="4" s="1"/>
  <c r="BZ53" i="4" s="1"/>
  <c r="BI35" i="4"/>
  <c r="BR31" i="4"/>
  <c r="BS31" i="4"/>
  <c r="BT31" i="4" s="1"/>
  <c r="AV41" i="4"/>
  <c r="BQ11" i="4"/>
  <c r="CA33" i="4"/>
  <c r="BW33" i="4"/>
  <c r="BV33" i="4"/>
  <c r="BS69" i="4"/>
  <c r="BT69" i="4" s="1"/>
  <c r="BR69" i="4"/>
  <c r="BL53" i="4"/>
  <c r="AJ53" i="4"/>
  <c r="AR47" i="4"/>
  <c r="BB47" i="4"/>
  <c r="AP47" i="4"/>
  <c r="BD47" i="4"/>
  <c r="AL41" i="4"/>
  <c r="BI11" i="4"/>
  <c r="BC31" i="4"/>
  <c r="BQ23" i="4"/>
  <c r="BX17" i="4"/>
  <c r="BY17" i="4" s="1"/>
  <c r="BZ17" i="4" s="1"/>
  <c r="AJ49" i="4"/>
  <c r="AL49" i="4"/>
  <c r="BL49" i="4"/>
  <c r="AX49" i="4"/>
  <c r="BC51" i="4"/>
  <c r="BA51" i="4"/>
  <c r="AL69" i="4"/>
  <c r="BS39" i="4"/>
  <c r="BT39" i="4" s="1"/>
  <c r="BR39" i="4"/>
  <c r="BQ33" i="4"/>
  <c r="BV13" i="4"/>
  <c r="BW13" i="4"/>
  <c r="CA13" i="4"/>
  <c r="AV19" i="4"/>
  <c r="AL5" i="4"/>
  <c r="BD29" i="4"/>
  <c r="AX29" i="4"/>
  <c r="BB29" i="4"/>
  <c r="AV29" i="4"/>
  <c r="BQ15" i="4"/>
  <c r="AI65" i="4"/>
  <c r="N65" i="4" s="1"/>
  <c r="AK65" i="4"/>
  <c r="AL45" i="4"/>
  <c r="AJ45" i="4"/>
  <c r="AV45" i="4"/>
  <c r="BL45" i="4"/>
  <c r="AW51" i="4"/>
  <c r="AU51" i="4"/>
  <c r="AV57" i="4"/>
  <c r="BC65" i="4"/>
  <c r="BA65" i="4"/>
  <c r="BL43" i="4"/>
  <c r="BD43" i="4" s="1"/>
  <c r="AJ43" i="4"/>
  <c r="AX45" i="4"/>
  <c r="AW65" i="4"/>
  <c r="AU65" i="4"/>
  <c r="AI51" i="4"/>
  <c r="N51" i="4" s="1"/>
  <c r="AK51" i="4"/>
  <c r="BI39" i="4"/>
  <c r="X35" i="4"/>
  <c r="T35" i="4"/>
  <c r="R35" i="4"/>
  <c r="S35" i="4"/>
  <c r="W35" i="4"/>
  <c r="V35" i="4"/>
  <c r="AB35" i="4"/>
  <c r="AA35" i="4" s="1"/>
  <c r="BB69" i="4"/>
  <c r="AX69" i="4"/>
  <c r="BD69" i="4"/>
  <c r="AV69" i="4"/>
  <c r="AI67" i="4"/>
  <c r="N67" i="4" s="1"/>
  <c r="AK67" i="4"/>
  <c r="BR41" i="4"/>
  <c r="BS41" i="4"/>
  <c r="BT41" i="4" s="1"/>
  <c r="AV53" i="4"/>
  <c r="BB51" i="4"/>
  <c r="AR51" i="4"/>
  <c r="AP51" i="4"/>
  <c r="AK43" i="4"/>
  <c r="AI43" i="4"/>
  <c r="N43" i="4" s="1"/>
  <c r="BI23" i="4"/>
  <c r="CA21" i="4"/>
  <c r="BW21" i="4"/>
  <c r="BV21" i="4"/>
  <c r="AI59" i="4" l="1"/>
  <c r="N59" i="4" s="1"/>
  <c r="AV5" i="4"/>
  <c r="AX5" i="4"/>
  <c r="AO59" i="4"/>
  <c r="AO29" i="4"/>
  <c r="AO31" i="4"/>
  <c r="AS47" i="4"/>
  <c r="AQ57" i="4"/>
  <c r="AN57" i="4" s="1"/>
  <c r="BX23" i="4"/>
  <c r="BY23" i="4" s="1"/>
  <c r="BZ23" i="4" s="1"/>
  <c r="BX11" i="4"/>
  <c r="BY11" i="4" s="1"/>
  <c r="BZ11" i="4" s="1"/>
  <c r="BC41" i="4"/>
  <c r="AY41" i="4" s="1"/>
  <c r="AJ19" i="4"/>
  <c r="AR19" i="4"/>
  <c r="AX19" i="4"/>
  <c r="AU19" i="4" s="1"/>
  <c r="AL39" i="4"/>
  <c r="AI39" i="4" s="1"/>
  <c r="N39" i="4" s="1"/>
  <c r="BB19" i="4"/>
  <c r="BD19" i="4"/>
  <c r="BC19" i="4" s="1"/>
  <c r="AL19" i="4"/>
  <c r="AI19" i="4" s="1"/>
  <c r="N19" i="4" s="1"/>
  <c r="AR39" i="4"/>
  <c r="AO39" i="4" s="1"/>
  <c r="AI29" i="4"/>
  <c r="N29" i="4" s="1"/>
  <c r="BL5" i="4"/>
  <c r="BD5" i="4" s="1"/>
  <c r="BR7" i="4"/>
  <c r="BI7" i="4" s="1"/>
  <c r="AX7" i="4" s="1"/>
  <c r="BL7" i="4"/>
  <c r="AP7" i="4" s="1"/>
  <c r="AJ7" i="4"/>
  <c r="BX25" i="4"/>
  <c r="BY25" i="4" s="1"/>
  <c r="BZ25" i="4" s="1"/>
  <c r="AQ41" i="4"/>
  <c r="AN41" i="4" s="1"/>
  <c r="BR27" i="4"/>
  <c r="BI27" i="4" s="1"/>
  <c r="AV9" i="4"/>
  <c r="AL9" i="4"/>
  <c r="AJ9" i="4"/>
  <c r="AX9" i="4"/>
  <c r="BL9" i="4"/>
  <c r="AJ39" i="4"/>
  <c r="BK15" i="4"/>
  <c r="BS9" i="4"/>
  <c r="BT9" i="4" s="1"/>
  <c r="AL7" i="4"/>
  <c r="AK7" i="4" s="1"/>
  <c r="AU31" i="4"/>
  <c r="BX21" i="4"/>
  <c r="BY21" i="4" s="1"/>
  <c r="BZ21" i="4" s="1"/>
  <c r="AU41" i="4"/>
  <c r="AL35" i="4"/>
  <c r="AK35" i="4" s="1"/>
  <c r="AK31" i="4"/>
  <c r="AI31" i="4"/>
  <c r="N31" i="4" s="1"/>
  <c r="BX27" i="4"/>
  <c r="BY27" i="4" s="1"/>
  <c r="BZ27" i="4" s="1"/>
  <c r="Q31" i="4"/>
  <c r="O30" i="2" s="1"/>
  <c r="AU57" i="4"/>
  <c r="AQ55" i="4"/>
  <c r="AN55" i="4" s="1"/>
  <c r="AI55" i="4"/>
  <c r="N55" i="4" s="1"/>
  <c r="AI63" i="4"/>
  <c r="N63" i="4" s="1"/>
  <c r="AK63" i="4"/>
  <c r="BB63" i="4"/>
  <c r="AP63" i="4"/>
  <c r="BD63" i="4"/>
  <c r="AR63" i="4"/>
  <c r="BA67" i="4"/>
  <c r="AQ67" i="4"/>
  <c r="AO67" i="4"/>
  <c r="AO69" i="4"/>
  <c r="AO35" i="4"/>
  <c r="AQ35" i="4"/>
  <c r="BC43" i="4"/>
  <c r="BA43" i="4"/>
  <c r="AV7" i="4"/>
  <c r="AK49" i="4"/>
  <c r="AI49" i="4"/>
  <c r="N49" i="4" s="1"/>
  <c r="AN69" i="4"/>
  <c r="AM69" i="4"/>
  <c r="AW69" i="4"/>
  <c r="AU69" i="4"/>
  <c r="AU29" i="4"/>
  <c r="AW29" i="4"/>
  <c r="AY51" i="4"/>
  <c r="AZ51" i="4"/>
  <c r="AS31" i="4"/>
  <c r="AT31" i="4"/>
  <c r="AU53" i="4"/>
  <c r="AW53" i="4"/>
  <c r="AI37" i="4"/>
  <c r="N37" i="4" s="1"/>
  <c r="AK37" i="4"/>
  <c r="AQ51" i="4"/>
  <c r="AO51" i="4"/>
  <c r="BA47" i="4"/>
  <c r="BC47" i="4"/>
  <c r="AW45" i="4"/>
  <c r="AU45" i="4"/>
  <c r="BC29" i="4"/>
  <c r="BA29" i="4"/>
  <c r="AW49" i="4"/>
  <c r="AU49" i="4"/>
  <c r="AK57" i="4"/>
  <c r="AI57" i="4"/>
  <c r="N57" i="4" s="1"/>
  <c r="BB43" i="4"/>
  <c r="AV37" i="4"/>
  <c r="BD37" i="4"/>
  <c r="BB37" i="4"/>
  <c r="AX37" i="4"/>
  <c r="AW55" i="4"/>
  <c r="AU55" i="4"/>
  <c r="BC59" i="4"/>
  <c r="BA59" i="4"/>
  <c r="AH65" i="4"/>
  <c r="M65" i="4" s="1"/>
  <c r="AG65" i="4"/>
  <c r="L65" i="4" s="1"/>
  <c r="AI61" i="4"/>
  <c r="N61" i="4" s="1"/>
  <c r="AK61" i="4"/>
  <c r="BK21" i="4"/>
  <c r="BS23" i="4"/>
  <c r="BT23" i="4" s="1"/>
  <c r="BR23" i="4"/>
  <c r="AQ47" i="4"/>
  <c r="AO47" i="4"/>
  <c r="AP53" i="4"/>
  <c r="AR53" i="4"/>
  <c r="BB53" i="4"/>
  <c r="BD53" i="4"/>
  <c r="AH29" i="4"/>
  <c r="M29" i="4" s="1"/>
  <c r="AG29" i="4"/>
  <c r="L29" i="4" s="1"/>
  <c r="AN31" i="4"/>
  <c r="AM31" i="4"/>
  <c r="AW61" i="4"/>
  <c r="AU61" i="4"/>
  <c r="BA57" i="4"/>
  <c r="BC57" i="4"/>
  <c r="AU59" i="4"/>
  <c r="AW59" i="4"/>
  <c r="AW5" i="4"/>
  <c r="AU5" i="4"/>
  <c r="AZ65" i="4"/>
  <c r="AY65" i="4"/>
  <c r="AT41" i="4"/>
  <c r="AS41" i="4"/>
  <c r="AG51" i="4"/>
  <c r="L51" i="4" s="1"/>
  <c r="AH51" i="4"/>
  <c r="M51" i="4" s="1"/>
  <c r="AP43" i="4"/>
  <c r="AR43" i="4"/>
  <c r="AP45" i="4"/>
  <c r="BD45" i="4"/>
  <c r="BB45" i="4"/>
  <c r="AR45" i="4"/>
  <c r="BR33" i="4"/>
  <c r="BS33" i="4"/>
  <c r="BT33" i="4" s="1"/>
  <c r="AM57" i="4"/>
  <c r="AY31" i="4"/>
  <c r="AZ31" i="4"/>
  <c r="BK17" i="4"/>
  <c r="BX33" i="4"/>
  <c r="BY33" i="4" s="1"/>
  <c r="BZ33" i="4" s="1"/>
  <c r="BD35" i="4"/>
  <c r="BB35" i="4"/>
  <c r="AX35" i="4"/>
  <c r="AV35" i="4"/>
  <c r="BC55" i="4"/>
  <c r="BA55" i="4"/>
  <c r="AH67" i="4"/>
  <c r="M67" i="4" s="1"/>
  <c r="AG67" i="4"/>
  <c r="L67" i="4" s="1"/>
  <c r="AS51" i="4"/>
  <c r="AT51" i="4"/>
  <c r="AH59" i="4"/>
  <c r="M59" i="4" s="1"/>
  <c r="AG59" i="4"/>
  <c r="L59" i="4" s="1"/>
  <c r="AP35" i="4"/>
  <c r="AU43" i="4"/>
  <c r="AW43" i="4"/>
  <c r="AN65" i="4"/>
  <c r="AM65" i="4"/>
  <c r="AH53" i="4"/>
  <c r="M53" i="4" s="1"/>
  <c r="AG53" i="4"/>
  <c r="L53" i="4" s="1"/>
  <c r="BA69" i="4"/>
  <c r="BC69" i="4"/>
  <c r="AM29" i="4"/>
  <c r="AN29" i="4"/>
  <c r="AH43" i="4"/>
  <c r="M43" i="4" s="1"/>
  <c r="AG43" i="4"/>
  <c r="L43" i="4" s="1"/>
  <c r="BR15" i="4"/>
  <c r="BI15" i="4" s="1"/>
  <c r="BS15" i="4"/>
  <c r="BT15" i="4" s="1"/>
  <c r="BX13" i="4"/>
  <c r="BY13" i="4" s="1"/>
  <c r="BZ13" i="4" s="1"/>
  <c r="BS11" i="4"/>
  <c r="BT11" i="4" s="1"/>
  <c r="BR11" i="4"/>
  <c r="AM59" i="4"/>
  <c r="AN59" i="4"/>
  <c r="AT57" i="4"/>
  <c r="AS57" i="4"/>
  <c r="AP61" i="4"/>
  <c r="BD61" i="4"/>
  <c r="BB61" i="4"/>
  <c r="AR61" i="4"/>
  <c r="AS63" i="4"/>
  <c r="AT63" i="4"/>
  <c r="AT67" i="4"/>
  <c r="AS67" i="4"/>
  <c r="AQ37" i="4"/>
  <c r="AO37" i="4"/>
  <c r="BB39" i="4"/>
  <c r="AX39" i="4"/>
  <c r="AV39" i="4"/>
  <c r="BD39" i="4"/>
  <c r="AT65" i="4"/>
  <c r="AS65" i="4"/>
  <c r="AG55" i="4"/>
  <c r="L55" i="4" s="1"/>
  <c r="AH55" i="4"/>
  <c r="M55" i="4" s="1"/>
  <c r="AI45" i="4"/>
  <c r="N45" i="4" s="1"/>
  <c r="AK45" i="4"/>
  <c r="AK5" i="4"/>
  <c r="AI5" i="4"/>
  <c r="AK69" i="4"/>
  <c r="AI69" i="4"/>
  <c r="AR49" i="4"/>
  <c r="AP49" i="4"/>
  <c r="BD49" i="4"/>
  <c r="BB49" i="4"/>
  <c r="AI41" i="4"/>
  <c r="N41" i="4" s="1"/>
  <c r="AK41" i="4"/>
  <c r="AJ35" i="4"/>
  <c r="AY67" i="4"/>
  <c r="AZ67" i="4"/>
  <c r="BA19" i="4" l="1"/>
  <c r="AM55" i="4"/>
  <c r="BK23" i="4"/>
  <c r="AR5" i="4"/>
  <c r="BB5" i="4"/>
  <c r="AP5" i="4"/>
  <c r="AZ41" i="4"/>
  <c r="AQ39" i="4"/>
  <c r="AM39" i="4" s="1"/>
  <c r="AK39" i="4"/>
  <c r="AG39" i="4" s="1"/>
  <c r="L39" i="4" s="1"/>
  <c r="AR7" i="4"/>
  <c r="AO7" i="4" s="1"/>
  <c r="AW19" i="4"/>
  <c r="AS19" i="4" s="1"/>
  <c r="BK11" i="4"/>
  <c r="BL11" i="4" s="1"/>
  <c r="BB11" i="4" s="1"/>
  <c r="BB7" i="4"/>
  <c r="Q19" i="4"/>
  <c r="O24" i="2" s="1"/>
  <c r="AK19" i="4"/>
  <c r="AO19" i="4"/>
  <c r="AQ19" i="4"/>
  <c r="BD7" i="4"/>
  <c r="BA7" i="4" s="1"/>
  <c r="AM41" i="4"/>
  <c r="BK25" i="4"/>
  <c r="BL25" i="4" s="1"/>
  <c r="AI35" i="4"/>
  <c r="N35" i="4" s="1"/>
  <c r="BK27" i="4"/>
  <c r="AV27" i="4" s="1"/>
  <c r="BL23" i="4"/>
  <c r="AJ23" i="4"/>
  <c r="AL23" i="4"/>
  <c r="AP9" i="4"/>
  <c r="BB9" i="4"/>
  <c r="AR9" i="4"/>
  <c r="BD9" i="4"/>
  <c r="AW9" i="4"/>
  <c r="AU9" i="4"/>
  <c r="AK9" i="4"/>
  <c r="AI9" i="4"/>
  <c r="AV15" i="4"/>
  <c r="AX15" i="4"/>
  <c r="AU15" i="4" s="1"/>
  <c r="BL15" i="4"/>
  <c r="AL15" i="4"/>
  <c r="AJ15" i="4"/>
  <c r="AI7" i="4"/>
  <c r="N7" i="4" s="1"/>
  <c r="BK33" i="4"/>
  <c r="BL33" i="4" s="1"/>
  <c r="AG31" i="4"/>
  <c r="L31" i="4" s="1"/>
  <c r="AH31" i="4"/>
  <c r="M31" i="4" s="1"/>
  <c r="AQ63" i="4"/>
  <c r="AO63" i="4"/>
  <c r="BA63" i="4"/>
  <c r="BC63" i="4"/>
  <c r="AH63" i="4"/>
  <c r="M63" i="4" s="1"/>
  <c r="AG63" i="4"/>
  <c r="L63" i="4" s="1"/>
  <c r="AN67" i="4"/>
  <c r="AM67" i="4"/>
  <c r="AH69" i="4"/>
  <c r="AG69" i="4"/>
  <c r="AQ61" i="4"/>
  <c r="AO61" i="4"/>
  <c r="AG41" i="4"/>
  <c r="L41" i="4" s="1"/>
  <c r="AH41" i="4"/>
  <c r="M41" i="4" s="1"/>
  <c r="N5" i="4"/>
  <c r="Q5" i="4"/>
  <c r="O17" i="2" s="1"/>
  <c r="BC39" i="4"/>
  <c r="BA39" i="4"/>
  <c r="AM37" i="4"/>
  <c r="AN37" i="4"/>
  <c r="BA35" i="4"/>
  <c r="BC35" i="4"/>
  <c r="AT5" i="4"/>
  <c r="AS5" i="4"/>
  <c r="AG35" i="4"/>
  <c r="L35" i="4" s="1"/>
  <c r="AH35" i="4"/>
  <c r="M35" i="4" s="1"/>
  <c r="AY29" i="4"/>
  <c r="AZ29" i="4"/>
  <c r="AN51" i="4"/>
  <c r="AM51" i="4"/>
  <c r="AG7" i="4"/>
  <c r="AH7" i="4"/>
  <c r="AH5" i="4"/>
  <c r="AG5" i="4"/>
  <c r="BC61" i="4"/>
  <c r="BA61" i="4"/>
  <c r="AS59" i="4"/>
  <c r="AT59" i="4"/>
  <c r="AZ59" i="4"/>
  <c r="AY59" i="4"/>
  <c r="AH49" i="4"/>
  <c r="M49" i="4" s="1"/>
  <c r="AG49" i="4"/>
  <c r="L49" i="4" s="1"/>
  <c r="AH57" i="4"/>
  <c r="M57" i="4" s="1"/>
  <c r="AG57" i="4"/>
  <c r="L57" i="4" s="1"/>
  <c r="BC49" i="4"/>
  <c r="BA49" i="4"/>
  <c r="AQ45" i="4"/>
  <c r="AO45" i="4"/>
  <c r="AZ57" i="4"/>
  <c r="AY57" i="4"/>
  <c r="AT55" i="4"/>
  <c r="AS55" i="4"/>
  <c r="AY47" i="4"/>
  <c r="AZ47" i="4"/>
  <c r="AH37" i="4"/>
  <c r="M37" i="4" s="1"/>
  <c r="AG37" i="4"/>
  <c r="L37" i="4" s="1"/>
  <c r="AH45" i="4"/>
  <c r="M45" i="4" s="1"/>
  <c r="AG45" i="4"/>
  <c r="L45" i="4" s="1"/>
  <c r="AQ5" i="4"/>
  <c r="AO5" i="4"/>
  <c r="AS43" i="4"/>
  <c r="AT43" i="4"/>
  <c r="AZ55" i="4"/>
  <c r="AY55" i="4"/>
  <c r="AH61" i="4"/>
  <c r="M61" i="4" s="1"/>
  <c r="AG61" i="4"/>
  <c r="L61" i="4" s="1"/>
  <c r="AU37" i="4"/>
  <c r="AW37" i="4"/>
  <c r="AT49" i="4"/>
  <c r="AS49" i="4"/>
  <c r="AT45" i="4"/>
  <c r="AS45" i="4"/>
  <c r="AW7" i="4"/>
  <c r="AU7" i="4"/>
  <c r="AQ49" i="4"/>
  <c r="AO49" i="4"/>
  <c r="BC45" i="4"/>
  <c r="BA45" i="4"/>
  <c r="BC53" i="4"/>
  <c r="BA53" i="4"/>
  <c r="AT53" i="4"/>
  <c r="AS53" i="4"/>
  <c r="AT69" i="4"/>
  <c r="AS69" i="4"/>
  <c r="AY43" i="4"/>
  <c r="AZ43" i="4"/>
  <c r="BL17" i="4"/>
  <c r="AJ17" i="4"/>
  <c r="AL17" i="4"/>
  <c r="AX17" i="4"/>
  <c r="AV17" i="4"/>
  <c r="AM47" i="4"/>
  <c r="AN47" i="4"/>
  <c r="AS29" i="4"/>
  <c r="AT29" i="4"/>
  <c r="BA5" i="4"/>
  <c r="BC5" i="4"/>
  <c r="AZ69" i="4"/>
  <c r="AY69" i="4"/>
  <c r="BK13" i="4"/>
  <c r="AW35" i="4"/>
  <c r="AU35" i="4"/>
  <c r="AT61" i="4"/>
  <c r="AS61" i="4"/>
  <c r="BC37" i="4"/>
  <c r="BA37" i="4"/>
  <c r="AZ19" i="4"/>
  <c r="AY19" i="4"/>
  <c r="AN35" i="4"/>
  <c r="AM35" i="4"/>
  <c r="AW39" i="4"/>
  <c r="AU39" i="4"/>
  <c r="AQ43" i="4"/>
  <c r="AO43" i="4"/>
  <c r="AQ53" i="4"/>
  <c r="AO53" i="4"/>
  <c r="BL21" i="4"/>
  <c r="AL21" i="4"/>
  <c r="AJ21" i="4"/>
  <c r="AV21" i="4"/>
  <c r="AX21" i="4"/>
  <c r="Q7" i="4"/>
  <c r="O18" i="2" s="1"/>
  <c r="AV25" i="4" l="1"/>
  <c r="AJ25" i="4"/>
  <c r="BC7" i="4"/>
  <c r="AX23" i="4"/>
  <c r="AV23" i="4"/>
  <c r="AH39" i="4"/>
  <c r="M39" i="4" s="1"/>
  <c r="AN39" i="4"/>
  <c r="AT19" i="4"/>
  <c r="AQ7" i="4"/>
  <c r="AL11" i="4"/>
  <c r="AI11" i="4" s="1"/>
  <c r="Q11" i="4" s="1"/>
  <c r="O20" i="2" s="1"/>
  <c r="AX11" i="4"/>
  <c r="AU11" i="4" s="1"/>
  <c r="AJ11" i="4"/>
  <c r="AV11" i="4"/>
  <c r="AR11" i="4"/>
  <c r="BD11" i="4"/>
  <c r="AP11" i="4"/>
  <c r="AM19" i="4"/>
  <c r="AN19" i="4"/>
  <c r="AH19" i="4"/>
  <c r="AG19" i="4"/>
  <c r="AX25" i="4"/>
  <c r="AW25" i="4" s="1"/>
  <c r="AL25" i="4"/>
  <c r="AI25" i="4" s="1"/>
  <c r="N25" i="4" s="1"/>
  <c r="AJ33" i="4"/>
  <c r="AV33" i="4"/>
  <c r="AX33" i="4"/>
  <c r="AU33" i="4" s="1"/>
  <c r="AL27" i="4"/>
  <c r="AK27" i="4" s="1"/>
  <c r="BL27" i="4"/>
  <c r="BD27" i="4" s="1"/>
  <c r="AJ27" i="4"/>
  <c r="AX27" i="4"/>
  <c r="AW27" i="4" s="1"/>
  <c r="AT27" i="4" s="1"/>
  <c r="AI23" i="4"/>
  <c r="AK23" i="4"/>
  <c r="AP23" i="4"/>
  <c r="AR23" i="4"/>
  <c r="BD23" i="4"/>
  <c r="BB23" i="4"/>
  <c r="N9" i="4"/>
  <c r="Q9" i="4"/>
  <c r="O19" i="2" s="1"/>
  <c r="AT9" i="4"/>
  <c r="AS9" i="4"/>
  <c r="BA9" i="4"/>
  <c r="BC9" i="4"/>
  <c r="AQ9" i="4"/>
  <c r="AO9" i="4"/>
  <c r="AG9" i="4"/>
  <c r="O9" i="4" s="1"/>
  <c r="M19" i="2" s="1"/>
  <c r="AH9" i="4"/>
  <c r="AK15" i="4"/>
  <c r="AI15" i="4"/>
  <c r="AW15" i="4"/>
  <c r="AS15" i="4" s="1"/>
  <c r="AR15" i="4"/>
  <c r="AP15" i="4"/>
  <c r="BB15" i="4"/>
  <c r="AL33" i="4"/>
  <c r="AK33" i="4" s="1"/>
  <c r="BD15" i="4"/>
  <c r="BB25" i="4"/>
  <c r="BD25" i="4"/>
  <c r="AR25" i="4"/>
  <c r="AP25" i="4"/>
  <c r="P31" i="4"/>
  <c r="N30" i="2" s="1"/>
  <c r="O31" i="4"/>
  <c r="M30" i="2" s="1"/>
  <c r="AZ63" i="4"/>
  <c r="AY63" i="4"/>
  <c r="AN63" i="4"/>
  <c r="AM63" i="4"/>
  <c r="AP33" i="4"/>
  <c r="AR33" i="4"/>
  <c r="BB33" i="4"/>
  <c r="BD33" i="4"/>
  <c r="AY37" i="4"/>
  <c r="AZ37" i="4"/>
  <c r="AN53" i="4"/>
  <c r="AM53" i="4"/>
  <c r="AS37" i="4"/>
  <c r="AT37" i="4"/>
  <c r="BB27" i="4"/>
  <c r="O5" i="4"/>
  <c r="M17" i="2" s="1"/>
  <c r="L5" i="4"/>
  <c r="AZ35" i="4"/>
  <c r="AY35" i="4"/>
  <c r="AK17" i="4"/>
  <c r="AI17" i="4"/>
  <c r="AZ45" i="4"/>
  <c r="AY45" i="4"/>
  <c r="AS39" i="4"/>
  <c r="AT39" i="4"/>
  <c r="AR17" i="4"/>
  <c r="AP17" i="4"/>
  <c r="BD17" i="4"/>
  <c r="BB17" i="4"/>
  <c r="AN5" i="4"/>
  <c r="AM5" i="4"/>
  <c r="P5" i="4"/>
  <c r="N17" i="2" s="1"/>
  <c r="M5" i="4"/>
  <c r="AN49" i="4"/>
  <c r="AM49" i="4"/>
  <c r="AT7" i="4"/>
  <c r="AS7" i="4"/>
  <c r="AY7" i="4"/>
  <c r="AZ7" i="4"/>
  <c r="L7" i="4"/>
  <c r="O7" i="4"/>
  <c r="M18" i="2" s="1"/>
  <c r="AM43" i="4"/>
  <c r="AN43" i="4"/>
  <c r="AZ49" i="4"/>
  <c r="AY49" i="4"/>
  <c r="P7" i="4"/>
  <c r="N18" i="2" s="1"/>
  <c r="M7" i="4"/>
  <c r="AK21" i="4"/>
  <c r="AI21" i="4"/>
  <c r="AS35" i="4"/>
  <c r="AT35" i="4"/>
  <c r="AZ5" i="4"/>
  <c r="AY5" i="4"/>
  <c r="AZ53" i="4"/>
  <c r="AY53" i="4"/>
  <c r="AN61" i="4"/>
  <c r="AM61" i="4"/>
  <c r="AW21" i="4"/>
  <c r="AU21" i="4"/>
  <c r="AP21" i="4"/>
  <c r="AR21" i="4"/>
  <c r="BD21" i="4"/>
  <c r="BB21" i="4"/>
  <c r="BL13" i="4"/>
  <c r="AJ13" i="4"/>
  <c r="AL13" i="4"/>
  <c r="AX13" i="4"/>
  <c r="AV13" i="4"/>
  <c r="AW17" i="4"/>
  <c r="AU17" i="4"/>
  <c r="AM45" i="4"/>
  <c r="AN45" i="4"/>
  <c r="AZ61" i="4"/>
  <c r="AY61" i="4"/>
  <c r="AZ39" i="4"/>
  <c r="AY39" i="4"/>
  <c r="AI33" i="4" l="1"/>
  <c r="AU23" i="4"/>
  <c r="AW23" i="4"/>
  <c r="AP27" i="4"/>
  <c r="AW11" i="4"/>
  <c r="AN7" i="4"/>
  <c r="AM7" i="4"/>
  <c r="AK11" i="4"/>
  <c r="AH11" i="4" s="1"/>
  <c r="N11" i="4"/>
  <c r="AI27" i="4"/>
  <c r="N27" i="4" s="1"/>
  <c r="AW33" i="4"/>
  <c r="BC11" i="4"/>
  <c r="BA11" i="4"/>
  <c r="AO11" i="4"/>
  <c r="AQ11" i="4"/>
  <c r="AU27" i="4"/>
  <c r="AK25" i="4"/>
  <c r="AG25" i="4" s="1"/>
  <c r="L25" i="4" s="1"/>
  <c r="L19" i="4"/>
  <c r="O19" i="4"/>
  <c r="AS27" i="4"/>
  <c r="AU25" i="4"/>
  <c r="M19" i="4"/>
  <c r="P19" i="4"/>
  <c r="N24" i="2" s="1"/>
  <c r="AR27" i="4"/>
  <c r="AQ27" i="4" s="1"/>
  <c r="BA23" i="4"/>
  <c r="BC23" i="4"/>
  <c r="AO23" i="4"/>
  <c r="Q23" i="4" s="1"/>
  <c r="O26" i="2" s="1"/>
  <c r="AQ23" i="4"/>
  <c r="AH23" i="4"/>
  <c r="AG23" i="4"/>
  <c r="N23" i="4"/>
  <c r="AT15" i="4"/>
  <c r="AY9" i="4"/>
  <c r="AZ9" i="4"/>
  <c r="M9" i="4"/>
  <c r="P9" i="4"/>
  <c r="AN9" i="4"/>
  <c r="AM9" i="4"/>
  <c r="AQ15" i="4"/>
  <c r="AO15" i="4"/>
  <c r="N15" i="4"/>
  <c r="Q15" i="4"/>
  <c r="O22" i="2" s="1"/>
  <c r="BC15" i="4"/>
  <c r="BA15" i="4"/>
  <c r="AG15" i="4"/>
  <c r="AH15" i="4"/>
  <c r="BC25" i="4"/>
  <c r="BA25" i="4"/>
  <c r="AO25" i="4"/>
  <c r="Q25" i="4" s="1"/>
  <c r="O27" i="2" s="1"/>
  <c r="AQ25" i="4"/>
  <c r="AB31" i="4"/>
  <c r="AA31" i="4" s="1"/>
  <c r="W31" i="4" s="1"/>
  <c r="X31" i="4" s="1"/>
  <c r="AS25" i="4"/>
  <c r="AT25" i="4"/>
  <c r="N33" i="4"/>
  <c r="Q33" i="4"/>
  <c r="O31" i="2" s="1"/>
  <c r="AS17" i="4"/>
  <c r="AT17" i="4"/>
  <c r="N21" i="4"/>
  <c r="AB7" i="4"/>
  <c r="AA7" i="4" s="1"/>
  <c r="BA27" i="4"/>
  <c r="BC27" i="4"/>
  <c r="AT21" i="4"/>
  <c r="AS21" i="4"/>
  <c r="BC21" i="4"/>
  <c r="BA21" i="4"/>
  <c r="AG21" i="4"/>
  <c r="AH21" i="4"/>
  <c r="BA17" i="4"/>
  <c r="BC17" i="4"/>
  <c r="AO21" i="4"/>
  <c r="Q21" i="4" s="1"/>
  <c r="O25" i="2" s="1"/>
  <c r="AQ21" i="4"/>
  <c r="AK13" i="4"/>
  <c r="AI13" i="4"/>
  <c r="AQ17" i="4"/>
  <c r="AO17" i="4"/>
  <c r="AG17" i="4"/>
  <c r="AH17" i="4"/>
  <c r="AG27" i="4"/>
  <c r="AH27" i="4"/>
  <c r="AT33" i="4"/>
  <c r="AS33" i="4"/>
  <c r="BC33" i="4"/>
  <c r="BA33" i="4"/>
  <c r="AW13" i="4"/>
  <c r="AU13" i="4"/>
  <c r="N17" i="4"/>
  <c r="Q17" i="4"/>
  <c r="O23" i="2" s="1"/>
  <c r="AR13" i="4"/>
  <c r="AP13" i="4"/>
  <c r="BD13" i="4"/>
  <c r="BB13" i="4"/>
  <c r="AG33" i="4"/>
  <c r="AH33" i="4"/>
  <c r="AQ33" i="4"/>
  <c r="AO33" i="4"/>
  <c r="AB5" i="4"/>
  <c r="AA5" i="4" s="1"/>
  <c r="AT23" i="4" l="1"/>
  <c r="AS23" i="4"/>
  <c r="Q27" i="4"/>
  <c r="O28" i="2" s="1"/>
  <c r="AG11" i="4"/>
  <c r="L11" i="4" s="1"/>
  <c r="M11" i="4"/>
  <c r="P11" i="4"/>
  <c r="N20" i="2" s="1"/>
  <c r="AT11" i="4"/>
  <c r="AS11" i="4"/>
  <c r="AY11" i="4"/>
  <c r="AZ11" i="4"/>
  <c r="AH25" i="4"/>
  <c r="M25" i="4" s="1"/>
  <c r="AM11" i="4"/>
  <c r="AN11" i="4"/>
  <c r="M24" i="2"/>
  <c r="AB19" i="4"/>
  <c r="AA19" i="4" s="1"/>
  <c r="AO27" i="4"/>
  <c r="AB9" i="4"/>
  <c r="AA9" i="4" s="1"/>
  <c r="V9" i="4" s="1"/>
  <c r="N19" i="2"/>
  <c r="L23" i="4"/>
  <c r="M23" i="4"/>
  <c r="AM23" i="4"/>
  <c r="O23" i="4" s="1"/>
  <c r="M26" i="2" s="1"/>
  <c r="AN23" i="4"/>
  <c r="P23" i="4" s="1"/>
  <c r="N26" i="2" s="1"/>
  <c r="AY23" i="4"/>
  <c r="AZ23" i="4"/>
  <c r="M15" i="4"/>
  <c r="P15" i="4"/>
  <c r="N22" i="2" s="1"/>
  <c r="L15" i="4"/>
  <c r="O15" i="4"/>
  <c r="M22" i="2" s="1"/>
  <c r="AY15" i="4"/>
  <c r="AZ15" i="4"/>
  <c r="AM15" i="4"/>
  <c r="AN15" i="4"/>
  <c r="AN25" i="4"/>
  <c r="P25" i="4" s="1"/>
  <c r="N27" i="2" s="1"/>
  <c r="AM25" i="4"/>
  <c r="O25" i="4" s="1"/>
  <c r="M27" i="2" s="1"/>
  <c r="S31" i="4"/>
  <c r="T31" i="4" s="1"/>
  <c r="R31" i="4"/>
  <c r="V31" i="4"/>
  <c r="AZ25" i="4"/>
  <c r="AY25" i="4"/>
  <c r="R7" i="4"/>
  <c r="W7" i="4"/>
  <c r="X7" i="4" s="1"/>
  <c r="S7" i="4"/>
  <c r="T7" i="4" s="1"/>
  <c r="V7" i="4"/>
  <c r="L27" i="4"/>
  <c r="O27" i="4"/>
  <c r="M28" i="2" s="1"/>
  <c r="AG13" i="4"/>
  <c r="AH13" i="4"/>
  <c r="L21" i="4"/>
  <c r="AN17" i="4"/>
  <c r="AM17" i="4"/>
  <c r="M33" i="4"/>
  <c r="P33" i="4"/>
  <c r="N31" i="2" s="1"/>
  <c r="AO13" i="4"/>
  <c r="AQ13" i="4"/>
  <c r="AM33" i="4"/>
  <c r="AN33" i="4"/>
  <c r="L33" i="4"/>
  <c r="O33" i="4"/>
  <c r="M31" i="2" s="1"/>
  <c r="AS13" i="4"/>
  <c r="AT13" i="4"/>
  <c r="AN27" i="4"/>
  <c r="AM27" i="4"/>
  <c r="AZ21" i="4"/>
  <c r="AY21" i="4"/>
  <c r="Q13" i="4"/>
  <c r="O21" i="2" s="1"/>
  <c r="N13" i="4"/>
  <c r="M17" i="4"/>
  <c r="P17" i="4"/>
  <c r="N23" i="2" s="1"/>
  <c r="AN21" i="4"/>
  <c r="P21" i="4" s="1"/>
  <c r="N25" i="2" s="1"/>
  <c r="AM21" i="4"/>
  <c r="O21" i="4" s="1"/>
  <c r="M25" i="2" s="1"/>
  <c r="M21" i="4"/>
  <c r="BA13" i="4"/>
  <c r="BC13" i="4"/>
  <c r="AY33" i="4"/>
  <c r="AZ33" i="4"/>
  <c r="L17" i="4"/>
  <c r="O17" i="4"/>
  <c r="M23" i="2" s="1"/>
  <c r="R5" i="4"/>
  <c r="V5" i="4"/>
  <c r="W5" i="4"/>
  <c r="S5" i="4"/>
  <c r="T5" i="4" s="1"/>
  <c r="M27" i="4"/>
  <c r="P27" i="4"/>
  <c r="N28" i="2" s="1"/>
  <c r="AZ17" i="4"/>
  <c r="AY17" i="4"/>
  <c r="AY27" i="4"/>
  <c r="AZ27" i="4"/>
  <c r="O11" i="4" l="1"/>
  <c r="M20" i="2" s="1"/>
  <c r="W19" i="4"/>
  <c r="X19" i="4" s="1"/>
  <c r="S19" i="4"/>
  <c r="T19" i="4" s="1"/>
  <c r="V19" i="4"/>
  <c r="R19" i="4"/>
  <c r="S9" i="4"/>
  <c r="T9" i="4" s="1"/>
  <c r="R9" i="4"/>
  <c r="W9" i="4"/>
  <c r="X9" i="4" s="1"/>
  <c r="AB23" i="4"/>
  <c r="AA23" i="4" s="1"/>
  <c r="AB15" i="4"/>
  <c r="AA15" i="4" s="1"/>
  <c r="R15" i="4" s="1"/>
  <c r="AB17" i="4"/>
  <c r="AA17" i="4" s="1"/>
  <c r="AB25" i="4"/>
  <c r="AA25" i="4" s="1"/>
  <c r="W25" i="4" s="1"/>
  <c r="X25" i="4" s="1"/>
  <c r="L13" i="4"/>
  <c r="O13" i="4"/>
  <c r="M21" i="2" s="1"/>
  <c r="AN13" i="4"/>
  <c r="AM13" i="4"/>
  <c r="AB27" i="4"/>
  <c r="AA27" i="4" s="1"/>
  <c r="M13" i="4"/>
  <c r="P13" i="4"/>
  <c r="N21" i="2" s="1"/>
  <c r="AZ13" i="4"/>
  <c r="AY13" i="4"/>
  <c r="AB33" i="4"/>
  <c r="AA33" i="4" s="1"/>
  <c r="X5" i="4"/>
  <c r="AB21" i="4"/>
  <c r="AA21" i="4" s="1"/>
  <c r="V17" i="4"/>
  <c r="S17" i="4"/>
  <c r="T17" i="4" s="1"/>
  <c r="W17" i="4"/>
  <c r="X17" i="4" s="1"/>
  <c r="R17" i="4"/>
  <c r="AB11" i="4" l="1"/>
  <c r="AA11" i="4" s="1"/>
  <c r="S11" i="4" s="1"/>
  <c r="T11" i="4" s="1"/>
  <c r="V25" i="4"/>
  <c r="S25" i="4"/>
  <c r="T25" i="4" s="1"/>
  <c r="R25" i="4"/>
  <c r="V23" i="4"/>
  <c r="W23" i="4"/>
  <c r="X23" i="4" s="1"/>
  <c r="R23" i="4"/>
  <c r="S23" i="4"/>
  <c r="T23" i="4" s="1"/>
  <c r="W15" i="4"/>
  <c r="X15" i="4" s="1"/>
  <c r="S15" i="4"/>
  <c r="T15" i="4" s="1"/>
  <c r="V15" i="4"/>
  <c r="W21" i="4"/>
  <c r="X21" i="4" s="1"/>
  <c r="R21" i="4"/>
  <c r="V21" i="4"/>
  <c r="S21" i="4"/>
  <c r="T21" i="4" s="1"/>
  <c r="W27" i="4"/>
  <c r="X27" i="4" s="1"/>
  <c r="V27" i="4"/>
  <c r="R27" i="4"/>
  <c r="S27" i="4"/>
  <c r="T27" i="4" s="1"/>
  <c r="S33" i="4"/>
  <c r="T33" i="4" s="1"/>
  <c r="W33" i="4"/>
  <c r="X33" i="4" s="1"/>
  <c r="V33" i="4"/>
  <c r="R33" i="4"/>
  <c r="AB13" i="4"/>
  <c r="AA13" i="4" s="1"/>
  <c r="R11" i="4" l="1"/>
  <c r="W11" i="4"/>
  <c r="X11" i="4" s="1"/>
  <c r="V11" i="4"/>
  <c r="R13" i="4"/>
  <c r="V13" i="4"/>
  <c r="Z70" i="4" s="1"/>
  <c r="S13" i="4"/>
  <c r="T13" i="4" s="1"/>
  <c r="W13" i="4"/>
  <c r="AA70" i="4" s="1"/>
  <c r="X13" i="4" l="1"/>
  <c r="AB70" i="4" s="1"/>
  <c r="AC70" i="4" s="1"/>
  <c r="V69" i="4" l="1"/>
  <c r="W69" i="4"/>
  <c r="X6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tc={5703A9E2-112A-4153-89C0-F4ECDA8C87D6}</author>
  </authors>
  <commentList>
    <comment ref="Q11" authorId="0" shapeId="0" xr:uid="{D6B4CC64-00BD-472A-B24F-4D8907EDBC25}">
      <text>
        <r>
          <rPr>
            <b/>
            <sz val="9"/>
            <color indexed="81"/>
            <rFont val="MS P ゴシック"/>
            <family val="3"/>
            <charset val="128"/>
          </rPr>
          <t>埼玉県:</t>
        </r>
        <r>
          <rPr>
            <sz val="9"/>
            <color indexed="81"/>
            <rFont val="MS P ゴシック"/>
            <family val="3"/>
            <charset val="128"/>
          </rPr>
          <t xml:space="preserve">
推薦元となる施設・事業者名を入力してください。</t>
        </r>
      </text>
    </comment>
    <comment ref="S11" authorId="1" shapeId="0" xr:uid="{5703A9E2-112A-4153-89C0-F4ECDA8C87D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各推薦元において、各項目を確認してください。
この欄には各推薦元の名称を記載してください。（例：団体名、○○市○○課、県○○課など）
※適宜、行を増やしていただいて構いません。</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G3" authorId="0" shapeId="0" xr:uid="{68F0BCE3-DB5E-44AE-9D06-D3A991A35120}">
      <text>
        <r>
          <rPr>
            <sz val="6"/>
            <color indexed="81"/>
            <rFont val="MS P ゴシック"/>
            <family val="3"/>
            <charset val="128"/>
          </rPr>
          <t>主要経歴は、候補者が褒章評価上、最も有利となる職名を記載してください。
（団体役員等で複数の職名が考えられる場合は、事前に御相談ください。）
なお、先頭に元職の場合は「元」、現職の場合は「現」を付けてください。</t>
        </r>
      </text>
    </comment>
    <comment ref="B4" authorId="0" shapeId="0" xr:uid="{39FC9201-ADEA-40D6-B134-7BBD8C9839DD}">
      <text>
        <r>
          <rPr>
            <sz val="6"/>
            <color indexed="81"/>
            <rFont val="MS P ゴシック"/>
            <family val="3"/>
            <charset val="128"/>
          </rPr>
          <t>氏名（旧氏名）は、特殊字も含めて戸籍抄本の字画どおりに記載してください。
（文字が出力できない場合のみ、画像データの貼り付けでも構いません。）</t>
        </r>
      </text>
    </comment>
    <comment ref="G6" authorId="0" shapeId="0" xr:uid="{CC1A261D-CCA7-430A-AA88-75A95F1B0E62}">
      <text>
        <r>
          <rPr>
            <sz val="6"/>
            <color indexed="81"/>
            <rFont val="MS P ゴシック"/>
            <family val="3"/>
            <charset val="128"/>
          </rPr>
          <t>基準職欄には、推薦基準に直接関係する職名（基準年数に通算可能な職名）のみを記載してください。</t>
        </r>
      </text>
    </comment>
    <comment ref="H6" authorId="0" shapeId="0" xr:uid="{71686BBF-39BF-4762-AB24-B5B0DD0B8179}">
      <text>
        <r>
          <rPr>
            <sz val="6"/>
            <color indexed="81"/>
            <rFont val="MS P ゴシック"/>
            <family val="3"/>
            <charset val="128"/>
          </rPr>
          <t>①在職当時の正式名称を記載してください。
②法人格（一般社団法人、株式会社など）がある場合は、略称を付してください。
③職名に共通する部分がある場合は、「同」「同上」を用いてください。</t>
        </r>
      </text>
    </comment>
    <comment ref="K6" authorId="0" shapeId="0" xr:uid="{7B2ADE90-1CE9-49DC-9F70-58C2E986CE1A}">
      <text>
        <r>
          <rPr>
            <sz val="6"/>
            <color indexed="81"/>
            <rFont val="MS P ゴシック"/>
            <family val="3"/>
            <charset val="128"/>
          </rPr>
          <t>同種の経歴で、前職の「至日」と後職の「自日」が重複しないようにしてください。（実際の日付が同日の場合は、下位職（同位職の場合は前職を）前日に変更し調整してください。）</t>
        </r>
      </text>
    </comment>
    <comment ref="M6" authorId="0" shapeId="0" xr:uid="{6335FF01-35FC-4F49-BC86-C23376049A28}">
      <text>
        <r>
          <rPr>
            <sz val="6"/>
            <color indexed="81"/>
            <rFont val="MS P ゴシック"/>
            <family val="3"/>
            <charset val="128"/>
          </rPr>
          <t>在職期間の計算は、重複期間を除き、以下のとおりとなるよう計算式を組んであります。
※在職年数の始期及び終期は次により半月単位をもって計算します。
(始期)月の15日以前に就職した者は１日に、月の16日以降に就職した者は16日にそれぞれ就職したものとみなします。
(終期)月の15日以前に離職した者は15日に、月の16日以降に離職した者は末日にそれぞれ離職したものとみなします。</t>
        </r>
      </text>
    </comment>
    <comment ref="P6" authorId="0" shapeId="0" xr:uid="{582362BB-FC5A-480D-A649-70C7A6D53168}">
      <text>
        <r>
          <rPr>
            <sz val="6"/>
            <color indexed="81"/>
            <rFont val="MS P ゴシック"/>
            <family val="3"/>
            <charset val="128"/>
          </rPr>
          <t>①大臣（長官）表彰、県知事表彰のみ時系列に記載してください。（感謝状や永年勤続表彰の記載は不要です。）
②どのような功績で受賞したか分かるように功労名まで記載してください。</t>
        </r>
      </text>
    </comment>
    <comment ref="B11" authorId="0" shapeId="0" xr:uid="{430C6941-C08A-48F9-8D56-7157FC65E295}">
      <text>
        <r>
          <rPr>
            <sz val="6"/>
            <color indexed="81"/>
            <rFont val="MS P ゴシック"/>
            <family val="3"/>
            <charset val="128"/>
          </rPr>
          <t>本籍は戸籍抄本、現住所は住民票と照合し、漢数字・算用数字、特殊字も含めて誤りのないように記載してください。また、住所表記を「－」により省略しないでください。</t>
        </r>
      </text>
    </comment>
    <comment ref="B19" authorId="0" shapeId="0" xr:uid="{CE6D71FF-C3E3-4739-AF7C-C716933F5E3D}">
      <text>
        <r>
          <rPr>
            <sz val="6"/>
            <color indexed="81"/>
            <rFont val="MS P ゴシック"/>
            <family val="3"/>
            <charset val="128"/>
          </rPr>
          <t>電話番号は、本人と連絡が取れる番号を可能な範囲で記載してください。（今後、受章が決まり、報道機関から問合せがあった場合に、必要に応じて情報提供する予定です。）</t>
        </r>
      </text>
    </comment>
    <comment ref="C20" authorId="0" shapeId="0" xr:uid="{3DC545C5-24B6-4AE0-9451-48660CA5F8BC}">
      <text>
        <r>
          <rPr>
            <sz val="6"/>
            <color indexed="81"/>
            <rFont val="MS P ゴシック"/>
            <family val="3"/>
            <charset val="128"/>
          </rPr>
          <t>大学の場合は学部、（あれば）学科まで記載してください。
公立中学校、高校の場合は、○○県立（市立）から記載してください。</t>
        </r>
      </text>
    </comment>
    <comment ref="C22" authorId="0" shapeId="0" xr:uid="{D9D46C6A-2B58-4065-B3A6-42FB909F1821}">
      <text>
        <r>
          <rPr>
            <sz val="6"/>
            <color indexed="81"/>
            <rFont val="MS P ゴシック"/>
            <family val="3"/>
            <charset val="128"/>
          </rPr>
          <t>大学院の場合は「修了」、中退の場合は「中退」としてください。</t>
        </r>
      </text>
    </comment>
    <comment ref="B24" authorId="0" shapeId="0" xr:uid="{9A24540B-CEA4-4F18-9B88-DAA8226D8072}">
      <text>
        <r>
          <rPr>
            <sz val="6"/>
            <color indexed="81"/>
            <rFont val="MS P ゴシック"/>
            <family val="3"/>
            <charset val="128"/>
          </rPr>
          <t>①過去に推薦の取下げ歴がある場合は、必ず記載してください。（例：平成○年春・藍綬褒章取下げ）
②他功績での叙勲、褒章の可能性について、関係部局等に漏れなく確認してください。（推薦に疑義がある場合は、必ず事前に相談してください。）
他功績で叙勲・褒章の可能性がある場合、関係機関との調整が必要な場合があります。
③事前協議の該当がある場合は、その旨と概要を記載してください。
④その他、推薦に当たり懸念事項がある場合は、記載してください。</t>
        </r>
      </text>
    </comment>
    <comment ref="H24" authorId="0" shapeId="0" xr:uid="{62707145-D3B0-43BB-820A-8BA268C02448}">
      <text>
        <r>
          <rPr>
            <sz val="6"/>
            <color indexed="81"/>
            <rFont val="MS P ゴシック"/>
            <family val="3"/>
            <charset val="128"/>
          </rPr>
          <t>①生業歴は、学校卒業後から現在まで記載してください。
ただし、在家庭の期間は記載不要です。
②会社の役職（取締役以上）に就任していた場合は役職名を、就任していない場合は、「勤務」としてください。</t>
        </r>
      </text>
    </comment>
    <comment ref="L25" authorId="0" shapeId="0" xr:uid="{EF8858C3-0C4D-4A82-BAA7-857671EF3F12}">
      <text>
        <r>
          <rPr>
            <sz val="6"/>
            <color indexed="81"/>
            <rFont val="MS P ゴシック"/>
            <family val="3"/>
            <charset val="128"/>
          </rPr>
          <t>半月単位で計算し、その期間が重複した場合は、除算する必要があるため、「計算シート」右端セルに「0-」を入力してください。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6" authorId="0" shapeId="0" xr:uid="{F289BBCA-633F-4EBA-9971-F13ADA4FC494}">
      <text>
        <r>
          <rPr>
            <b/>
            <sz val="9"/>
            <color indexed="81"/>
            <rFont val="MS P ゴシック"/>
            <family val="3"/>
            <charset val="128"/>
          </rPr>
          <t>①左半分に主要経歴に関する功績を記載してください。（候補者の功績のメインとなります。）右半分には、その他の功績のうち、主なものを簡潔に記載してください。
②功績は、①問題点・時代背景→②その問題点等を解決するための候補者の具体的な取組み→③結果・成果　という流れで記載してください。
③箇条書きで構いません。
④具体的なデータ（数値）を用いて、客観的に功績が分かるように記載してください。
⑤在職期間や単なる職歴、表彰歴の記載不要です。
⑥抽象的な表現は避け、具体的な記載とし、様式１ページに簡潔にまとめてください。</t>
        </r>
      </text>
    </comment>
  </commentList>
</comments>
</file>

<file path=xl/sharedStrings.xml><?xml version="1.0" encoding="utf-8"?>
<sst xmlns="http://schemas.openxmlformats.org/spreadsheetml/2006/main" count="560" uniqueCount="196">
  <si>
    <t>現在</t>
    <rPh sb="0" eb="2">
      <t>ゲンザイ</t>
    </rPh>
    <phoneticPr fontId="1"/>
  </si>
  <si>
    <t>資格・免許等</t>
    <rPh sb="0" eb="2">
      <t>シカク</t>
    </rPh>
    <rPh sb="3" eb="5">
      <t>メンキョ</t>
    </rPh>
    <rPh sb="5" eb="6">
      <t>トウ</t>
    </rPh>
    <phoneticPr fontId="1"/>
  </si>
  <si>
    <t>備　考</t>
    <rPh sb="0" eb="1">
      <t>ビ</t>
    </rPh>
    <rPh sb="2" eb="3">
      <t>コウ</t>
    </rPh>
    <phoneticPr fontId="1"/>
  </si>
  <si>
    <t>最終学歴</t>
    <rPh sb="0" eb="4">
      <t>サイシュウガクレキ</t>
    </rPh>
    <phoneticPr fontId="1"/>
  </si>
  <si>
    <t>電話番号</t>
    <rPh sb="0" eb="4">
      <t>デンワバンゴウ</t>
    </rPh>
    <phoneticPr fontId="1"/>
  </si>
  <si>
    <t>その他の職</t>
    <rPh sb="2" eb="3">
      <t>タ</t>
    </rPh>
    <rPh sb="4" eb="5">
      <t>ショク</t>
    </rPh>
    <phoneticPr fontId="1"/>
  </si>
  <si>
    <t>現住所</t>
    <rPh sb="0" eb="3">
      <t>ゲンジュウショ</t>
    </rPh>
    <phoneticPr fontId="1"/>
  </si>
  <si>
    <t>藍綬褒章（○○功績）</t>
    <rPh sb="0" eb="4">
      <t>ランジュホウショウ</t>
    </rPh>
    <rPh sb="7" eb="9">
      <t>コウセキ</t>
    </rPh>
    <phoneticPr fontId="1"/>
  </si>
  <si>
    <t>郵便番号</t>
    <rPh sb="0" eb="4">
      <t>ユウビンバンゴウ</t>
    </rPh>
    <phoneticPr fontId="1"/>
  </si>
  <si>
    <t>H○.4.29</t>
    <phoneticPr fontId="1"/>
  </si>
  <si>
    <t>厚生労働大臣表彰（○○功労）</t>
    <rPh sb="0" eb="5">
      <t>コウセイロウドウダイジン</t>
    </rPh>
    <phoneticPr fontId="1"/>
  </si>
  <si>
    <t>本　籍</t>
    <rPh sb="0" eb="1">
      <t>ホン</t>
    </rPh>
    <rPh sb="2" eb="3">
      <t>セキ</t>
    </rPh>
    <phoneticPr fontId="1"/>
  </si>
  <si>
    <t>H○.10.19</t>
    <phoneticPr fontId="1"/>
  </si>
  <si>
    <t>生年月日
（年齢）</t>
    <rPh sb="0" eb="4">
      <t>セイネンガッピ</t>
    </rPh>
    <rPh sb="6" eb="8">
      <t>ネンレイ</t>
    </rPh>
    <phoneticPr fontId="1"/>
  </si>
  <si>
    <t>埼玉県知事表彰（○○功労）</t>
    <rPh sb="10" eb="12">
      <t>コウロウ</t>
    </rPh>
    <phoneticPr fontId="1"/>
  </si>
  <si>
    <t>旧氏名</t>
    <rPh sb="0" eb="1">
      <t>キュウ</t>
    </rPh>
    <rPh sb="1" eb="3">
      <t>シメイ</t>
    </rPh>
    <phoneticPr fontId="1"/>
  </si>
  <si>
    <t>H○.11.14</t>
    <phoneticPr fontId="1"/>
  </si>
  <si>
    <t>ふりがな</t>
    <phoneticPr fontId="1"/>
  </si>
  <si>
    <t>表彰歴</t>
    <rPh sb="0" eb="3">
      <t>ヒョウショウレキ</t>
    </rPh>
    <phoneticPr fontId="1"/>
  </si>
  <si>
    <t>在職年月数</t>
    <phoneticPr fontId="1"/>
  </si>
  <si>
    <t>至</t>
    <rPh sb="0" eb="1">
      <t>イタル</t>
    </rPh>
    <phoneticPr fontId="1"/>
  </si>
  <si>
    <t>自</t>
    <rPh sb="0" eb="1">
      <t>ジ</t>
    </rPh>
    <phoneticPr fontId="1"/>
  </si>
  <si>
    <t>職　　　　名</t>
    <rPh sb="0" eb="1">
      <t>ショク</t>
    </rPh>
    <rPh sb="5" eb="6">
      <t>ナ</t>
    </rPh>
    <phoneticPr fontId="1"/>
  </si>
  <si>
    <t>基準職</t>
    <rPh sb="0" eb="3">
      <t>キジュンショク</t>
    </rPh>
    <phoneticPr fontId="1"/>
  </si>
  <si>
    <t>基準</t>
    <rPh sb="0" eb="2">
      <t>キジュン</t>
    </rPh>
    <phoneticPr fontId="1"/>
  </si>
  <si>
    <t>埼玉</t>
    <rPh sb="0" eb="2">
      <t>サイタマ</t>
    </rPh>
    <phoneticPr fontId="1"/>
  </si>
  <si>
    <t>氏　名</t>
    <rPh sb="0" eb="1">
      <t>シ</t>
    </rPh>
    <rPh sb="2" eb="3">
      <t>ナ</t>
    </rPh>
    <phoneticPr fontId="1"/>
  </si>
  <si>
    <t>換算年数</t>
    <rPh sb="0" eb="4">
      <t>カンサンネンスウ</t>
    </rPh>
    <phoneticPr fontId="1"/>
  </si>
  <si>
    <t>主要経歴</t>
    <rPh sb="0" eb="4">
      <t>シュヨウケイレキ</t>
    </rPh>
    <phoneticPr fontId="1"/>
  </si>
  <si>
    <t>さいたま</t>
    <phoneticPr fontId="1"/>
  </si>
  <si>
    <t>部局
推薦
順位</t>
    <rPh sb="0" eb="2">
      <t>ブキョク</t>
    </rPh>
    <rPh sb="3" eb="5">
      <t>スイセン</t>
    </rPh>
    <rPh sb="6" eb="8">
      <t>ジュンイ</t>
    </rPh>
    <phoneticPr fontId="1"/>
  </si>
  <si>
    <t>○○部</t>
    <rPh sb="2" eb="3">
      <t>ブ</t>
    </rPh>
    <phoneticPr fontId="1"/>
  </si>
  <si>
    <t>推薦部局</t>
    <rPh sb="0" eb="4">
      <t>スイセンブキョク</t>
    </rPh>
    <phoneticPr fontId="1"/>
  </si>
  <si>
    <t>月計</t>
    <rPh sb="0" eb="1">
      <t>ツキ</t>
    </rPh>
    <rPh sb="1" eb="2">
      <t>ケイ</t>
    </rPh>
    <phoneticPr fontId="14"/>
  </si>
  <si>
    <t>半月</t>
    <rPh sb="0" eb="2">
      <t>ハンツキ</t>
    </rPh>
    <phoneticPr fontId="14"/>
  </si>
  <si>
    <t>月</t>
    <rPh sb="0" eb="1">
      <t>ツキ</t>
    </rPh>
    <phoneticPr fontId="14"/>
  </si>
  <si>
    <t>年</t>
    <rPh sb="0" eb="1">
      <t>ネン</t>
    </rPh>
    <phoneticPr fontId="14"/>
  </si>
  <si>
    <t>合計用</t>
    <rPh sb="0" eb="2">
      <t>ゴウケイ</t>
    </rPh>
    <rPh sb="2" eb="3">
      <t>ヨウ</t>
    </rPh>
    <phoneticPr fontId="14"/>
  </si>
  <si>
    <t>合計</t>
    <rPh sb="0" eb="2">
      <t>ゴウケイ</t>
    </rPh>
    <phoneticPr fontId="14"/>
  </si>
  <si>
    <t>　</t>
    <phoneticPr fontId="14"/>
  </si>
  <si>
    <t>至</t>
    <rPh sb="0" eb="1">
      <t>シ</t>
    </rPh>
    <phoneticPr fontId="14"/>
  </si>
  <si>
    <t>自</t>
    <rPh sb="0" eb="1">
      <t>ジ</t>
    </rPh>
    <phoneticPr fontId="14"/>
  </si>
  <si>
    <t>=AG9</t>
    <phoneticPr fontId="1"/>
  </si>
  <si>
    <t>至が半月前</t>
    <rPh sb="0" eb="1">
      <t>シ</t>
    </rPh>
    <rPh sb="2" eb="4">
      <t>ハンツキ</t>
    </rPh>
    <rPh sb="4" eb="5">
      <t>マエ</t>
    </rPh>
    <phoneticPr fontId="14"/>
  </si>
  <si>
    <t>0-</t>
    <phoneticPr fontId="14"/>
  </si>
  <si>
    <t>自が半月後</t>
    <rPh sb="0" eb="1">
      <t>ジ</t>
    </rPh>
    <rPh sb="2" eb="5">
      <t>ハンツキゴ</t>
    </rPh>
    <phoneticPr fontId="14"/>
  </si>
  <si>
    <t>+0</t>
    <phoneticPr fontId="14"/>
  </si>
  <si>
    <t>自が半月後、至が半月前</t>
    <rPh sb="0" eb="1">
      <t>ジ</t>
    </rPh>
    <rPh sb="2" eb="5">
      <t>ハンツキゴ</t>
    </rPh>
    <phoneticPr fontId="14"/>
  </si>
  <si>
    <t>+-</t>
    <phoneticPr fontId="14"/>
  </si>
  <si>
    <t>通常</t>
    <rPh sb="0" eb="2">
      <t>ツウジョウ</t>
    </rPh>
    <phoneticPr fontId="14"/>
  </si>
  <si>
    <t>実日数</t>
    <rPh sb="0" eb="1">
      <t>ジツ</t>
    </rPh>
    <rPh sb="1" eb="3">
      <t>ニッスウ</t>
    </rPh>
    <phoneticPr fontId="14"/>
  </si>
  <si>
    <t>当月日数</t>
    <rPh sb="0" eb="2">
      <t>トウゲツ</t>
    </rPh>
    <rPh sb="2" eb="4">
      <t>ニッスウ</t>
    </rPh>
    <phoneticPr fontId="14"/>
  </si>
  <si>
    <t>月末</t>
    <rPh sb="0" eb="2">
      <t>ゲツマツ</t>
    </rPh>
    <phoneticPr fontId="14"/>
  </si>
  <si>
    <t>N年月日</t>
    <rPh sb="1" eb="4">
      <t>ネンガッピ</t>
    </rPh>
    <phoneticPr fontId="14"/>
  </si>
  <si>
    <t>N月</t>
    <rPh sb="1" eb="2">
      <t>ツキ</t>
    </rPh>
    <phoneticPr fontId="14"/>
  </si>
  <si>
    <t>半月前</t>
    <rPh sb="0" eb="2">
      <t>ハンツキ</t>
    </rPh>
    <rPh sb="2" eb="3">
      <t>マエ</t>
    </rPh>
    <phoneticPr fontId="14"/>
  </si>
  <si>
    <t>標準</t>
    <rPh sb="0" eb="2">
      <t>ヒョウジュン</t>
    </rPh>
    <phoneticPr fontId="14"/>
  </si>
  <si>
    <t>半月後</t>
    <rPh sb="0" eb="2">
      <t>ハンツキ</t>
    </rPh>
    <rPh sb="2" eb="3">
      <t>ゴ</t>
    </rPh>
    <phoneticPr fontId="14"/>
  </si>
  <si>
    <t>至の日付</t>
    <rPh sb="0" eb="1">
      <t>イタ</t>
    </rPh>
    <rPh sb="2" eb="4">
      <t>ヒヅケ</t>
    </rPh>
    <phoneticPr fontId="14"/>
  </si>
  <si>
    <t>半月後　－　半月前</t>
    <rPh sb="0" eb="2">
      <t>ハンツキ</t>
    </rPh>
    <rPh sb="2" eb="3">
      <t>ゴ</t>
    </rPh>
    <rPh sb="6" eb="9">
      <t>ハンツキマエ</t>
    </rPh>
    <phoneticPr fontId="14"/>
  </si>
  <si>
    <t>半月後　－　標準</t>
    <rPh sb="0" eb="2">
      <t>ハンツキ</t>
    </rPh>
    <rPh sb="2" eb="3">
      <t>ゴ</t>
    </rPh>
    <rPh sb="6" eb="8">
      <t>ヒョウジュン</t>
    </rPh>
    <phoneticPr fontId="14"/>
  </si>
  <si>
    <t>標準　－　半月前</t>
    <rPh sb="0" eb="2">
      <t>ヒョウジュン</t>
    </rPh>
    <rPh sb="5" eb="8">
      <t>ハンツキマエ</t>
    </rPh>
    <phoneticPr fontId="14"/>
  </si>
  <si>
    <t>標準　－　標準</t>
    <rPh sb="0" eb="1">
      <t>シルベ</t>
    </rPh>
    <rPh sb="1" eb="2">
      <t>ジュン</t>
    </rPh>
    <rPh sb="5" eb="7">
      <t>ヒョウジュン</t>
    </rPh>
    <phoneticPr fontId="14"/>
  </si>
  <si>
    <r>
      <t>重複</t>
    </r>
    <r>
      <rPr>
        <sz val="8"/>
        <color indexed="10"/>
        <rFont val="ＭＳ 明朝"/>
        <family val="1"/>
        <charset val="128"/>
      </rPr>
      <t>有</t>
    </r>
    <r>
      <rPr>
        <sz val="8"/>
        <rFont val="ＭＳ 明朝"/>
        <family val="1"/>
        <charset val="128"/>
      </rPr>
      <t>の場合
「</t>
    </r>
    <r>
      <rPr>
        <sz val="8"/>
        <color indexed="10"/>
        <rFont val="ＭＳ 明朝"/>
        <family val="1"/>
        <charset val="128"/>
      </rPr>
      <t>0-</t>
    </r>
    <r>
      <rPr>
        <sz val="8"/>
        <rFont val="ＭＳ 明朝"/>
        <family val="1"/>
        <charset val="128"/>
      </rPr>
      <t>」を入力</t>
    </r>
    <phoneticPr fontId="14"/>
  </si>
  <si>
    <t>換算年月数</t>
    <rPh sb="0" eb="2">
      <t>カンサン</t>
    </rPh>
    <rPh sb="2" eb="4">
      <t>ネンゲツ</t>
    </rPh>
    <rPh sb="4" eb="5">
      <t>スウ</t>
    </rPh>
    <phoneticPr fontId="14"/>
  </si>
  <si>
    <t>率</t>
    <rPh sb="0" eb="1">
      <t>リツ</t>
    </rPh>
    <phoneticPr fontId="14"/>
  </si>
  <si>
    <t>在職年月数</t>
    <rPh sb="0" eb="2">
      <t>ザイショク</t>
    </rPh>
    <rPh sb="2" eb="4">
      <t>ネンゲツ</t>
    </rPh>
    <rPh sb="4" eb="5">
      <t>スウ</t>
    </rPh>
    <phoneticPr fontId="14"/>
  </si>
  <si>
    <t>在職年月数</t>
    <phoneticPr fontId="14"/>
  </si>
  <si>
    <t>在 職 期 間</t>
    <rPh sb="0" eb="1">
      <t>ザイ</t>
    </rPh>
    <rPh sb="2" eb="3">
      <t>ショク</t>
    </rPh>
    <rPh sb="4" eb="5">
      <t>キ</t>
    </rPh>
    <rPh sb="6" eb="7">
      <t>アイダ</t>
    </rPh>
    <phoneticPr fontId="14"/>
  </si>
  <si>
    <t>職　　名</t>
    <rPh sb="0" eb="1">
      <t>ショク</t>
    </rPh>
    <rPh sb="3" eb="4">
      <t>ナ</t>
    </rPh>
    <phoneticPr fontId="14"/>
  </si>
  <si>
    <t>区分</t>
    <rPh sb="0" eb="2">
      <t>クブン</t>
    </rPh>
    <phoneticPr fontId="14"/>
  </si>
  <si>
    <t>生年月日</t>
  </si>
  <si>
    <t xml:space="preserve"> 年齢</t>
    <rPh sb="1" eb="3">
      <t>ネンレイ</t>
    </rPh>
    <phoneticPr fontId="14"/>
  </si>
  <si>
    <t>氏　名</t>
    <phoneticPr fontId="14"/>
  </si>
  <si>
    <t>叙勲発令日
（基準日）</t>
    <rPh sb="0" eb="2">
      <t>ジョクン</t>
    </rPh>
    <rPh sb="2" eb="5">
      <t>ハツレイビ</t>
    </rPh>
    <rPh sb="7" eb="10">
      <t>キジュンビ</t>
    </rPh>
    <phoneticPr fontId="14"/>
  </si>
  <si>
    <t>年数計算シート（その他の職）</t>
    <rPh sb="10" eb="11">
      <t>タ</t>
    </rPh>
    <rPh sb="12" eb="13">
      <t>ショク</t>
    </rPh>
    <phoneticPr fontId="14"/>
  </si>
  <si>
    <t>太郎</t>
    <rPh sb="0" eb="2">
      <t>タロウ</t>
    </rPh>
    <phoneticPr fontId="1"/>
  </si>
  <si>
    <t>たろう</t>
    <phoneticPr fontId="1"/>
  </si>
  <si>
    <t>S○.3.1</t>
    <phoneticPr fontId="1"/>
  </si>
  <si>
    <t>医師国家試験合格</t>
    <rPh sb="0" eb="6">
      <t>イシコッカシケン</t>
    </rPh>
    <rPh sb="6" eb="8">
      <t>ゴウカク</t>
    </rPh>
    <phoneticPr fontId="1"/>
  </si>
  <si>
    <t>S○.5.30</t>
    <phoneticPr fontId="1"/>
  </si>
  <si>
    <t>医籍登録（第○○○○号）</t>
    <rPh sb="0" eb="4">
      <t>イセキトウロク</t>
    </rPh>
    <rPh sb="5" eb="6">
      <t>ダイ</t>
    </rPh>
    <rPh sb="10" eb="11">
      <t>ゴウ</t>
    </rPh>
    <phoneticPr fontId="1"/>
  </si>
  <si>
    <t>S○.10.13</t>
    <phoneticPr fontId="1"/>
  </si>
  <si>
    <t>医学博士号取得</t>
    <rPh sb="0" eb="2">
      <t>イガク</t>
    </rPh>
    <rPh sb="2" eb="5">
      <t>ハクシゴウ</t>
    </rPh>
    <rPh sb="5" eb="7">
      <t>シュトク</t>
    </rPh>
    <phoneticPr fontId="1"/>
  </si>
  <si>
    <t>候補者氏名</t>
    <rPh sb="0" eb="3">
      <t>コウホシャ</t>
    </rPh>
    <rPh sb="3" eb="5">
      <t>シメイ</t>
    </rPh>
    <phoneticPr fontId="1"/>
  </si>
  <si>
    <t>埼玉　太郎</t>
    <rPh sb="0" eb="2">
      <t>サイタマ</t>
    </rPh>
    <rPh sb="3" eb="5">
      <t>タロウ</t>
    </rPh>
    <phoneticPr fontId="1"/>
  </si>
  <si>
    <t>年数計算シート（基準職）</t>
    <phoneticPr fontId="14"/>
  </si>
  <si>
    <t>基　　　準　　　職</t>
    <rPh sb="0" eb="1">
      <t>モト</t>
    </rPh>
    <rPh sb="4" eb="5">
      <t>ジュン</t>
    </rPh>
    <rPh sb="8" eb="9">
      <t>ショク</t>
    </rPh>
    <phoneticPr fontId="14"/>
  </si>
  <si>
    <t>同　　　　　　　　　副会長</t>
    <rPh sb="0" eb="1">
      <t>ドウ</t>
    </rPh>
    <rPh sb="10" eb="13">
      <t>フクカイチョウ</t>
    </rPh>
    <phoneticPr fontId="1"/>
  </si>
  <si>
    <t>（一社）○○医師会会長（一般社団法人化）</t>
    <rPh sb="1" eb="3">
      <t>イッシャ</t>
    </rPh>
    <rPh sb="6" eb="9">
      <t>イシカイ</t>
    </rPh>
    <rPh sb="9" eb="11">
      <t>カイチョウ</t>
    </rPh>
    <rPh sb="12" eb="14">
      <t>イッパン</t>
    </rPh>
    <rPh sb="14" eb="16">
      <t>シャダン</t>
    </rPh>
    <rPh sb="16" eb="18">
      <t>ホウジン</t>
    </rPh>
    <rPh sb="18" eb="19">
      <t>カ</t>
    </rPh>
    <phoneticPr fontId="1"/>
  </si>
  <si>
    <t>○○市医師会理事</t>
    <rPh sb="2" eb="3">
      <t>シ</t>
    </rPh>
    <rPh sb="3" eb="6">
      <t>イシカイ</t>
    </rPh>
    <rPh sb="6" eb="8">
      <t>リジ</t>
    </rPh>
    <phoneticPr fontId="1"/>
  </si>
  <si>
    <t>（社）○○医師会理事（名称変更）</t>
    <rPh sb="1" eb="2">
      <t>シャ</t>
    </rPh>
    <rPh sb="5" eb="8">
      <t>イシカイ</t>
    </rPh>
    <rPh sb="8" eb="10">
      <t>リジ</t>
    </rPh>
    <rPh sb="11" eb="15">
      <t>メイショウヘンコウ</t>
    </rPh>
    <phoneticPr fontId="1"/>
  </si>
  <si>
    <t>○○市立○○小学校学校医</t>
    <rPh sb="2" eb="4">
      <t>シリツ</t>
    </rPh>
    <rPh sb="6" eb="9">
      <t>ショウガッコウ</t>
    </rPh>
    <rPh sb="9" eb="12">
      <t>ガッコウイ</t>
    </rPh>
    <phoneticPr fontId="1"/>
  </si>
  <si>
    <t>同　　　　○○中学校学校医</t>
    <rPh sb="0" eb="1">
      <t>ドウ</t>
    </rPh>
    <rPh sb="7" eb="10">
      <t>チュウガッコウ</t>
    </rPh>
    <rPh sb="10" eb="13">
      <t>ガッコウイ</t>
    </rPh>
    <phoneticPr fontId="1"/>
  </si>
  <si>
    <t>○○医院院長</t>
    <rPh sb="2" eb="4">
      <t>イイン</t>
    </rPh>
    <rPh sb="4" eb="6">
      <t>インチョウ</t>
    </rPh>
    <phoneticPr fontId="1"/>
  </si>
  <si>
    <t>（医）○○会○○クリニック院長</t>
    <rPh sb="1" eb="2">
      <t>イ</t>
    </rPh>
    <rPh sb="5" eb="6">
      <t>カイ</t>
    </rPh>
    <rPh sb="13" eb="15">
      <t>インチョウ</t>
    </rPh>
    <phoneticPr fontId="1"/>
  </si>
  <si>
    <t>（医）○○会理事長</t>
    <rPh sb="1" eb="2">
      <t>イ</t>
    </rPh>
    <rPh sb="5" eb="6">
      <t>カイ</t>
    </rPh>
    <rPh sb="6" eb="9">
      <t>リジチョウ</t>
    </rPh>
    <phoneticPr fontId="1"/>
  </si>
  <si>
    <t>○○大学付属○○病院○○科勤務</t>
    <rPh sb="2" eb="4">
      <t>ダイガク</t>
    </rPh>
    <rPh sb="4" eb="6">
      <t>フゾク</t>
    </rPh>
    <rPh sb="8" eb="10">
      <t>ビョウイン</t>
    </rPh>
    <rPh sb="12" eb="13">
      <t>カ</t>
    </rPh>
    <rPh sb="13" eb="15">
      <t>キンム</t>
    </rPh>
    <phoneticPr fontId="1"/>
  </si>
  <si>
    <t>○○病院○○科勤務</t>
    <rPh sb="2" eb="4">
      <t>ビョウイン</t>
    </rPh>
    <rPh sb="6" eb="7">
      <t>カ</t>
    </rPh>
    <rPh sb="7" eb="9">
      <t>キンム</t>
    </rPh>
    <phoneticPr fontId="1"/>
  </si>
  <si>
    <t>○○警察署警察嘱託医</t>
    <rPh sb="2" eb="5">
      <t>ケイサツショ</t>
    </rPh>
    <rPh sb="5" eb="7">
      <t>ケイサツ</t>
    </rPh>
    <rPh sb="7" eb="10">
      <t>ショクタクイ</t>
    </rPh>
    <phoneticPr fontId="1"/>
  </si>
  <si>
    <t>○○県公安委員会委員</t>
    <rPh sb="2" eb="3">
      <t>ケン</t>
    </rPh>
    <rPh sb="3" eb="5">
      <t>コウアン</t>
    </rPh>
    <rPh sb="5" eb="8">
      <t>イインカイ</t>
    </rPh>
    <rPh sb="8" eb="10">
      <t>イイン</t>
    </rPh>
    <phoneticPr fontId="1"/>
  </si>
  <si>
    <t>元　（一社）○○医師会会長</t>
    <rPh sb="0" eb="1">
      <t>モト</t>
    </rPh>
    <phoneticPr fontId="1"/>
  </si>
  <si>
    <t>埼玉県さいたま市浦和区高砂○丁目○番地</t>
    <rPh sb="8" eb="10">
      <t>ウラワ</t>
    </rPh>
    <rPh sb="10" eb="11">
      <t>ク</t>
    </rPh>
    <rPh sb="11" eb="13">
      <t>タカサゴ</t>
    </rPh>
    <rPh sb="14" eb="16">
      <t>チョウメ</t>
    </rPh>
    <rPh sb="17" eb="19">
      <t>バンチ</t>
    </rPh>
    <phoneticPr fontId="1"/>
  </si>
  <si>
    <t>埼玉県さいたま市浦和区高砂○丁目○番地○号○○マンション１０１</t>
    <rPh sb="20" eb="21">
      <t>ゴウ</t>
    </rPh>
    <phoneticPr fontId="1"/>
  </si>
  <si>
    <t>0-</t>
    <phoneticPr fontId="1"/>
  </si>
  <si>
    <t>市・郡以上を活動区域とする医師会の理事以上の職１５年以上</t>
    <rPh sb="26" eb="28">
      <t>イジョウ</t>
    </rPh>
    <phoneticPr fontId="1"/>
  </si>
  <si>
    <t>〒</t>
    <phoneticPr fontId="1"/>
  </si>
  <si>
    <t>氏 名</t>
    <rPh sb="0" eb="1">
      <t>シ</t>
    </rPh>
    <rPh sb="2" eb="3">
      <t>ナ</t>
    </rPh>
    <phoneticPr fontId="1"/>
  </si>
  <si>
    <t>平３０秋叙勲取下げ</t>
    <rPh sb="0" eb="1">
      <t>ヘイ</t>
    </rPh>
    <rPh sb="3" eb="4">
      <t>アキ</t>
    </rPh>
    <rPh sb="4" eb="6">
      <t>ジョクン</t>
    </rPh>
    <rPh sb="6" eb="8">
      <t>トリサ</t>
    </rPh>
    <phoneticPr fontId="1"/>
  </si>
  <si>
    <t>000-0000-0000（携帯）</t>
    <rPh sb="14" eb="16">
      <t>ケイタイ</t>
    </rPh>
    <phoneticPr fontId="1"/>
  </si>
  <si>
    <t>〒000-0000</t>
    <phoneticPr fontId="1"/>
  </si>
  <si>
    <t>項目</t>
    <rPh sb="0" eb="2">
      <t>コウモク</t>
    </rPh>
    <phoneticPr fontId="1"/>
  </si>
  <si>
    <t>番号</t>
    <rPh sb="0" eb="2">
      <t>バンゴウ</t>
    </rPh>
    <phoneticPr fontId="1"/>
  </si>
  <si>
    <t>チェック欄</t>
    <rPh sb="4" eb="5">
      <t>ラン</t>
    </rPh>
    <phoneticPr fontId="1"/>
  </si>
  <si>
    <t>備考欄</t>
    <rPh sb="0" eb="3">
      <t>ビコウラン</t>
    </rPh>
    <phoneticPr fontId="1"/>
  </si>
  <si>
    <t>全体</t>
    <rPh sb="0" eb="2">
      <t>ゼンタイ</t>
    </rPh>
    <phoneticPr fontId="1"/>
  </si>
  <si>
    <t>○</t>
    <phoneticPr fontId="1"/>
  </si>
  <si>
    <t>－</t>
    <phoneticPr fontId="1"/>
  </si>
  <si>
    <t>基本
情報</t>
    <rPh sb="0" eb="2">
      <t>キホン</t>
    </rPh>
    <rPh sb="3" eb="5">
      <t>ジョウホウ</t>
    </rPh>
    <phoneticPr fontId="1"/>
  </si>
  <si>
    <t>◎本チェックシートは、各推薦元において、事前に推薦基準に関係する重要事項を御確認いただくことで、推薦取下げなどの事態を避けることを目的としています。</t>
    <rPh sb="1" eb="2">
      <t>ホン</t>
    </rPh>
    <rPh sb="11" eb="12">
      <t>カク</t>
    </rPh>
    <rPh sb="12" eb="15">
      <t>スイセンモト</t>
    </rPh>
    <rPh sb="20" eb="22">
      <t>ジゼン</t>
    </rPh>
    <rPh sb="23" eb="27">
      <t>スイセンキジュン</t>
    </rPh>
    <rPh sb="28" eb="30">
      <t>カンケイ</t>
    </rPh>
    <rPh sb="32" eb="34">
      <t>ジュウヨウ</t>
    </rPh>
    <rPh sb="34" eb="36">
      <t>ジコウ</t>
    </rPh>
    <rPh sb="37" eb="38">
      <t>ゴ</t>
    </rPh>
    <rPh sb="38" eb="40">
      <t>カクニン</t>
    </rPh>
    <rPh sb="48" eb="52">
      <t>スイセントリサ</t>
    </rPh>
    <rPh sb="56" eb="58">
      <t>ジタイ</t>
    </rPh>
    <rPh sb="59" eb="60">
      <t>サ</t>
    </rPh>
    <rPh sb="65" eb="67">
      <t>モクテキ</t>
    </rPh>
    <phoneticPr fontId="1"/>
  </si>
  <si>
    <r>
      <t>◎</t>
    </r>
    <r>
      <rPr>
        <b/>
        <u/>
        <sz val="12"/>
        <color theme="1"/>
        <rFont val="ＭＳ Ｐゴシック"/>
        <family val="3"/>
        <charset val="128"/>
      </rPr>
      <t>候補者ごとに</t>
    </r>
    <r>
      <rPr>
        <sz val="12"/>
        <color theme="1"/>
        <rFont val="ＭＳ Ｐゴシック"/>
        <family val="3"/>
        <charset val="128"/>
      </rPr>
      <t>本チェックシートを作成し、他の推薦書類と共に提出してください。</t>
    </r>
    <rPh sb="1" eb="4">
      <t>コウホシャ</t>
    </rPh>
    <rPh sb="7" eb="8">
      <t>ホン</t>
    </rPh>
    <rPh sb="16" eb="18">
      <t>サクセイ</t>
    </rPh>
    <rPh sb="20" eb="21">
      <t>タ</t>
    </rPh>
    <rPh sb="22" eb="24">
      <t>スイセン</t>
    </rPh>
    <rPh sb="24" eb="26">
      <t>ショルイ</t>
    </rPh>
    <rPh sb="27" eb="28">
      <t>トモ</t>
    </rPh>
    <rPh sb="29" eb="31">
      <t>テイシュツ</t>
    </rPh>
    <phoneticPr fontId="1"/>
  </si>
  <si>
    <t>◎推薦ルート上の各推薦元（関係団体、市町村、県各部局等）において、それぞれ確認をしてください。</t>
    <rPh sb="1" eb="3">
      <t>スイセン</t>
    </rPh>
    <rPh sb="6" eb="7">
      <t>ジョウ</t>
    </rPh>
    <rPh sb="8" eb="9">
      <t>カク</t>
    </rPh>
    <rPh sb="9" eb="11">
      <t>スイセン</t>
    </rPh>
    <rPh sb="11" eb="12">
      <t>モト</t>
    </rPh>
    <rPh sb="13" eb="17">
      <t>カンケイダンタイ</t>
    </rPh>
    <rPh sb="18" eb="21">
      <t>シチョウソン</t>
    </rPh>
    <rPh sb="22" eb="23">
      <t>ケン</t>
    </rPh>
    <rPh sb="23" eb="24">
      <t>カク</t>
    </rPh>
    <rPh sb="24" eb="26">
      <t>ブキョク</t>
    </rPh>
    <rPh sb="26" eb="27">
      <t>トウ</t>
    </rPh>
    <rPh sb="37" eb="39">
      <t>カクニン</t>
    </rPh>
    <phoneticPr fontId="1"/>
  </si>
  <si>
    <t>候補者名</t>
    <rPh sb="0" eb="4">
      <t>コウホシャメイ</t>
    </rPh>
    <phoneticPr fontId="1"/>
  </si>
  <si>
    <t>様式</t>
    <rPh sb="0" eb="2">
      <t>ヨウシキ</t>
    </rPh>
    <phoneticPr fontId="1"/>
  </si>
  <si>
    <t>確認事項</t>
    <rPh sb="0" eb="2">
      <t>カクニン</t>
    </rPh>
    <rPh sb="2" eb="4">
      <t>ジコウ</t>
    </rPh>
    <phoneticPr fontId="1"/>
  </si>
  <si>
    <t>確認済</t>
    <rPh sb="0" eb="2">
      <t>カクニン</t>
    </rPh>
    <rPh sb="2" eb="3">
      <t>スミ</t>
    </rPh>
    <phoneticPr fontId="1"/>
  </si>
  <si>
    <t>各省庁及び「栄典事務の手引」（埼玉県・平成１８年５月発行）の推薦基準を把握した上で、候補者の経歴等が、その基準を満たしていることを確認したか。
また、基準欄に忘れずに記載したか。</t>
    <rPh sb="0" eb="3">
      <t>カクショウチョウ</t>
    </rPh>
    <rPh sb="3" eb="4">
      <t>オヨ</t>
    </rPh>
    <rPh sb="15" eb="18">
      <t>サイタマケン</t>
    </rPh>
    <rPh sb="30" eb="34">
      <t>スイセンキジュン</t>
    </rPh>
    <rPh sb="35" eb="37">
      <t>ハアク</t>
    </rPh>
    <rPh sb="39" eb="40">
      <t>ウエ</t>
    </rPh>
    <rPh sb="42" eb="45">
      <t>コウホシャ</t>
    </rPh>
    <rPh sb="46" eb="49">
      <t>ケイレキトウ</t>
    </rPh>
    <rPh sb="53" eb="55">
      <t>キジュン</t>
    </rPh>
    <rPh sb="56" eb="57">
      <t>ミ</t>
    </rPh>
    <rPh sb="65" eb="67">
      <t>カクニン</t>
    </rPh>
    <rPh sb="75" eb="77">
      <t>キジュン</t>
    </rPh>
    <rPh sb="77" eb="78">
      <t>ラン</t>
    </rPh>
    <rPh sb="79" eb="80">
      <t>ワス</t>
    </rPh>
    <rPh sb="83" eb="85">
      <t>キサイ</t>
    </rPh>
    <phoneticPr fontId="1"/>
  </si>
  <si>
    <t>該当なし</t>
    <rPh sb="0" eb="2">
      <t>ガイトウ</t>
    </rPh>
    <phoneticPr fontId="1"/>
  </si>
  <si>
    <t>過去に叙勲、褒章の受章歴はないか確認したか。（受章歴がある場合、備考欄に概要を記載すること　例：平成○年春・藍綬（○○功績））
褒章受章歴のある叙勲候補者の場合、事前に叙勲推薦が可能か確認したか。</t>
    <rPh sb="0" eb="2">
      <t>カコ</t>
    </rPh>
    <rPh sb="3" eb="5">
      <t>ジョクン</t>
    </rPh>
    <rPh sb="6" eb="8">
      <t>ホウショウ</t>
    </rPh>
    <rPh sb="9" eb="12">
      <t>ジュショウレキ</t>
    </rPh>
    <rPh sb="16" eb="18">
      <t>カクニン</t>
    </rPh>
    <rPh sb="23" eb="26">
      <t>ジュショウレキ</t>
    </rPh>
    <rPh sb="29" eb="31">
      <t>バアイ</t>
    </rPh>
    <rPh sb="32" eb="35">
      <t>ビコウラン</t>
    </rPh>
    <rPh sb="36" eb="38">
      <t>ガイヨウ</t>
    </rPh>
    <rPh sb="39" eb="41">
      <t>キサイ</t>
    </rPh>
    <rPh sb="46" eb="47">
      <t>レイ</t>
    </rPh>
    <rPh sb="48" eb="50">
      <t>ヘイセイ</t>
    </rPh>
    <rPh sb="51" eb="52">
      <t>ネン</t>
    </rPh>
    <rPh sb="52" eb="53">
      <t>ハル</t>
    </rPh>
    <rPh sb="54" eb="56">
      <t>ランジュ</t>
    </rPh>
    <rPh sb="59" eb="61">
      <t>コウセキ</t>
    </rPh>
    <rPh sb="64" eb="66">
      <t>ホウショウ</t>
    </rPh>
    <rPh sb="66" eb="69">
      <t>ジュショウレキ</t>
    </rPh>
    <rPh sb="72" eb="74">
      <t>ジョクン</t>
    </rPh>
    <rPh sb="74" eb="77">
      <t>コウホシャ</t>
    </rPh>
    <rPh sb="78" eb="80">
      <t>バアイ</t>
    </rPh>
    <rPh sb="81" eb="83">
      <t>ジゼン</t>
    </rPh>
    <rPh sb="84" eb="88">
      <t>ジョクンスイセン</t>
    </rPh>
    <rPh sb="89" eb="91">
      <t>カノウ</t>
    </rPh>
    <rPh sb="92" eb="94">
      <t>カクニン</t>
    </rPh>
    <phoneticPr fontId="1"/>
  </si>
  <si>
    <t>※事前協議該当事項
　（内閣府賞勲局・栄典事務の手引き）</t>
    <rPh sb="1" eb="5">
      <t>ジゼンキョウギ</t>
    </rPh>
    <rPh sb="5" eb="7">
      <t>ガイトウ</t>
    </rPh>
    <rPh sb="7" eb="9">
      <t>ジコウ</t>
    </rPh>
    <rPh sb="12" eb="15">
      <t>ナイカクフ</t>
    </rPh>
    <rPh sb="15" eb="18">
      <t>ショウクンキョク</t>
    </rPh>
    <rPh sb="19" eb="23">
      <t>エイテンジム</t>
    </rPh>
    <rPh sb="24" eb="26">
      <t>テビ</t>
    </rPh>
    <phoneticPr fontId="1"/>
  </si>
  <si>
    <t>①刑罰を受けた場合、②警察等の取り調べを受けた場合、③所得税法、法人税法等に基づく重加算税を賦課された場合、④独禁法に基づく調査、審決、命令等を受けた場合、⑤許認可取消、営業停止等の行政処分を受けた場合、⑥訴訟が継続中である場合、⑦不祥事等について報道があった場合、⑧事故を起こした場合、⑨懲戒処分を受けた場合、⑩法人等の経営状態に問題がある場合、⑪暴力団員等との関係が疑われる場合、⑫破産宣告又は破産手続開始決定を受けた場合、⑬その他栄典を授与することが不適当であると判断される場合</t>
    <phoneticPr fontId="1"/>
  </si>
  <si>
    <t>他の功労（功績）で叙勲・褒章の推薦可能性がないか確認したか。（確認先等が不明の場合は、事前に相談すること。）
可能性がある場合は、該当部局や関係機関等と調整をしたか。</t>
    <rPh sb="0" eb="1">
      <t>タ</t>
    </rPh>
    <rPh sb="2" eb="4">
      <t>コウロウ</t>
    </rPh>
    <rPh sb="5" eb="7">
      <t>コウセキ</t>
    </rPh>
    <rPh sb="9" eb="11">
      <t>ジョクン</t>
    </rPh>
    <rPh sb="12" eb="14">
      <t>ホウショウ</t>
    </rPh>
    <rPh sb="15" eb="17">
      <t>スイセン</t>
    </rPh>
    <rPh sb="17" eb="20">
      <t>カノウセイ</t>
    </rPh>
    <rPh sb="24" eb="26">
      <t>カクニン</t>
    </rPh>
    <rPh sb="31" eb="34">
      <t>カクニンサキ</t>
    </rPh>
    <rPh sb="34" eb="35">
      <t>トウ</t>
    </rPh>
    <rPh sb="36" eb="38">
      <t>フメイ</t>
    </rPh>
    <rPh sb="39" eb="41">
      <t>バアイ</t>
    </rPh>
    <rPh sb="43" eb="45">
      <t>ジゼン</t>
    </rPh>
    <rPh sb="46" eb="48">
      <t>ソウダン</t>
    </rPh>
    <rPh sb="55" eb="58">
      <t>カノウセイ</t>
    </rPh>
    <rPh sb="61" eb="63">
      <t>バアイ</t>
    </rPh>
    <rPh sb="65" eb="67">
      <t>ガイトウ</t>
    </rPh>
    <rPh sb="67" eb="69">
      <t>ブキョク</t>
    </rPh>
    <rPh sb="70" eb="72">
      <t>カンケイ</t>
    </rPh>
    <rPh sb="72" eb="74">
      <t>キカン</t>
    </rPh>
    <rPh sb="74" eb="75">
      <t>トウ</t>
    </rPh>
    <rPh sb="76" eb="78">
      <t>チョウセイ</t>
    </rPh>
    <phoneticPr fontId="1"/>
  </si>
  <si>
    <t>上記２～５に該当する場合は、記入例を参考に、審査票（様式１または２）の備考欄に記載したか。</t>
    <rPh sb="0" eb="2">
      <t>ジョウキ</t>
    </rPh>
    <rPh sb="6" eb="8">
      <t>ガイトウ</t>
    </rPh>
    <rPh sb="10" eb="12">
      <t>バアイ</t>
    </rPh>
    <rPh sb="14" eb="17">
      <t>キニュウレイ</t>
    </rPh>
    <rPh sb="18" eb="20">
      <t>サンコウ</t>
    </rPh>
    <rPh sb="22" eb="25">
      <t>シンサヒョウ</t>
    </rPh>
    <rPh sb="26" eb="28">
      <t>ヨウシキ</t>
    </rPh>
    <rPh sb="35" eb="38">
      <t>ビコウラン</t>
    </rPh>
    <rPh sb="39" eb="41">
      <t>キサイ</t>
    </rPh>
    <phoneticPr fontId="1"/>
  </si>
  <si>
    <t>氏名（旧氏名）は、特殊字も含めて戸籍抄本の字画どおりに記載しているか。</t>
    <rPh sb="0" eb="2">
      <t>シメイ</t>
    </rPh>
    <rPh sb="3" eb="4">
      <t>キュウ</t>
    </rPh>
    <rPh sb="4" eb="6">
      <t>シメイ</t>
    </rPh>
    <rPh sb="9" eb="12">
      <t>トクシュジ</t>
    </rPh>
    <rPh sb="13" eb="14">
      <t>フク</t>
    </rPh>
    <rPh sb="16" eb="20">
      <t>コセキショウホン</t>
    </rPh>
    <rPh sb="21" eb="23">
      <t>ジカク</t>
    </rPh>
    <rPh sb="27" eb="29">
      <t>キサイ</t>
    </rPh>
    <phoneticPr fontId="1"/>
  </si>
  <si>
    <t>戸籍抄本のみでは旧氏名が判明しない場合は、改製原戸籍を取得し、提出したか。</t>
    <phoneticPr fontId="1"/>
  </si>
  <si>
    <t>本籍は戸籍抄本、現住所は住民票と照合し、漢数字・算用数字、特殊字も含めて誤りのないように記載しているか。</t>
    <rPh sb="0" eb="2">
      <t>ホンセキ</t>
    </rPh>
    <rPh sb="3" eb="7">
      <t>コセキショウホン</t>
    </rPh>
    <rPh sb="8" eb="11">
      <t>ゲンジュウショ</t>
    </rPh>
    <rPh sb="12" eb="15">
      <t>ジュウミンヒョウ</t>
    </rPh>
    <rPh sb="16" eb="18">
      <t>ショウゴウ</t>
    </rPh>
    <rPh sb="20" eb="23">
      <t>カンスウジ</t>
    </rPh>
    <rPh sb="24" eb="28">
      <t>サンヨウスウジ</t>
    </rPh>
    <rPh sb="29" eb="32">
      <t>トクシュジ</t>
    </rPh>
    <rPh sb="33" eb="34">
      <t>フク</t>
    </rPh>
    <rPh sb="36" eb="37">
      <t>アヤマ</t>
    </rPh>
    <rPh sb="44" eb="46">
      <t>キサイ</t>
    </rPh>
    <phoneticPr fontId="1"/>
  </si>
  <si>
    <t>最終学歴に誤りはないか。記入例に基づいて記載したか。</t>
    <rPh sb="0" eb="4">
      <t>サイシュウガクレキ</t>
    </rPh>
    <rPh sb="5" eb="6">
      <t>アヤマ</t>
    </rPh>
    <rPh sb="12" eb="15">
      <t>キニュウレイ</t>
    </rPh>
    <rPh sb="16" eb="17">
      <t>モト</t>
    </rPh>
    <rPh sb="20" eb="22">
      <t>キサイ</t>
    </rPh>
    <phoneticPr fontId="1"/>
  </si>
  <si>
    <t>経歴</t>
    <rPh sb="0" eb="2">
      <t>ケイレキ</t>
    </rPh>
    <phoneticPr fontId="1"/>
  </si>
  <si>
    <t>主要経歴は、候補者が栄典評価上、最も有利となる職名を記載しているか。
（団体役員等で複数の職名が考えられる場合は、事前に相談すること。）</t>
    <rPh sb="0" eb="4">
      <t>シュヨウケイレキ</t>
    </rPh>
    <rPh sb="6" eb="9">
      <t>コウホシャ</t>
    </rPh>
    <rPh sb="10" eb="12">
      <t>エイテン</t>
    </rPh>
    <rPh sb="16" eb="17">
      <t>モット</t>
    </rPh>
    <rPh sb="18" eb="20">
      <t>ユウリ</t>
    </rPh>
    <rPh sb="23" eb="25">
      <t>ショクメイ</t>
    </rPh>
    <rPh sb="26" eb="28">
      <t>キサイ</t>
    </rPh>
    <rPh sb="45" eb="47">
      <t>ショクメイ</t>
    </rPh>
    <rPh sb="60" eb="62">
      <t>ソウダン</t>
    </rPh>
    <phoneticPr fontId="1"/>
  </si>
  <si>
    <t>主要経歴の先頭に、元職の場合は「元」、現職の場合は「現」を誤りなく記載しているか。
（現職、元職の区別は、推薦時点ではなく、叙勲・褒章発令日が基準となる。）</t>
    <rPh sb="0" eb="4">
      <t>シュヨウケイレキ</t>
    </rPh>
    <rPh sb="29" eb="30">
      <t>アヤマ</t>
    </rPh>
    <rPh sb="33" eb="35">
      <t>キサイ</t>
    </rPh>
    <rPh sb="43" eb="45">
      <t>ゲンショク</t>
    </rPh>
    <rPh sb="46" eb="48">
      <t>モトショク</t>
    </rPh>
    <rPh sb="49" eb="51">
      <t>クベツ</t>
    </rPh>
    <rPh sb="53" eb="57">
      <t>スイセンジテン</t>
    </rPh>
    <rPh sb="62" eb="64">
      <t>ジョクン</t>
    </rPh>
    <rPh sb="65" eb="67">
      <t>ホウショウ</t>
    </rPh>
    <rPh sb="67" eb="70">
      <t>ハツレイビ</t>
    </rPh>
    <rPh sb="71" eb="73">
      <t>キジュン</t>
    </rPh>
    <phoneticPr fontId="1"/>
  </si>
  <si>
    <t>主要経歴及び職名は、在職当時の正式名称を記載し、法人等の名称の先頭には次のとおり略称を付しているか。
例）一般社団法人→（一社）、医療法人→（医）、学校法人→（学）、社会福祉法人→（福）
　　公益財団法人→（公財）、株式会社→（株）　　など</t>
    <rPh sb="0" eb="4">
      <t>シュヨウケイレキ</t>
    </rPh>
    <rPh sb="4" eb="5">
      <t>オヨ</t>
    </rPh>
    <rPh sb="6" eb="8">
      <t>ショクメイ</t>
    </rPh>
    <rPh sb="10" eb="12">
      <t>ザイショク</t>
    </rPh>
    <rPh sb="12" eb="14">
      <t>トウジ</t>
    </rPh>
    <rPh sb="15" eb="19">
      <t>セイシキメイショウ</t>
    </rPh>
    <rPh sb="20" eb="22">
      <t>キサイ</t>
    </rPh>
    <rPh sb="24" eb="27">
      <t>ホウジントウ</t>
    </rPh>
    <rPh sb="28" eb="30">
      <t>メイショウ</t>
    </rPh>
    <rPh sb="31" eb="33">
      <t>セントウ</t>
    </rPh>
    <rPh sb="35" eb="36">
      <t>ツギ</t>
    </rPh>
    <rPh sb="40" eb="42">
      <t>リャクショウ</t>
    </rPh>
    <rPh sb="43" eb="44">
      <t>フ</t>
    </rPh>
    <phoneticPr fontId="1"/>
  </si>
  <si>
    <t>基準職欄には、基準年数として通算可能な職歴のみを記載しているか。</t>
    <rPh sb="0" eb="4">
      <t>キジュンショクラン</t>
    </rPh>
    <rPh sb="7" eb="9">
      <t>キジュン</t>
    </rPh>
    <rPh sb="9" eb="11">
      <t>ネンスウ</t>
    </rPh>
    <rPh sb="14" eb="18">
      <t>ツウサンカノウ</t>
    </rPh>
    <rPh sb="19" eb="21">
      <t>ショクレキ</t>
    </rPh>
    <rPh sb="24" eb="26">
      <t>キサイ</t>
    </rPh>
    <phoneticPr fontId="1"/>
  </si>
  <si>
    <t>以下に挙げる栄典評価の可能性がある経歴について調査し、該当がある場合は、その他の職欄に、以下の順番で項目ごとに就任が早い順に、漏れなく記載しているか。（漏れがあった場合には、推薦見送りとなる可能性がある。）
①公選職歴（市町村長、議会議員）
②公務員歴
③行政委員歴（教育委員会委員、選挙管理委員会委員、人事（公平）委員会委員、監査委員、農業委員会委員など）
④その他法律に基づく委員歴（民生・児童委員、保護司、行政相談委員、調停委員など）
⑤消防（消防団員）歴
⑥団体歴（理事以上の役員のみ記載）
⑦兵役歴
⑧生業歴</t>
    <rPh sb="0" eb="2">
      <t>イカ</t>
    </rPh>
    <rPh sb="3" eb="4">
      <t>ア</t>
    </rPh>
    <rPh sb="6" eb="8">
      <t>エイテン</t>
    </rPh>
    <rPh sb="8" eb="10">
      <t>ヒョウカ</t>
    </rPh>
    <rPh sb="11" eb="13">
      <t>カノウ</t>
    </rPh>
    <rPh sb="13" eb="14">
      <t>セイ</t>
    </rPh>
    <rPh sb="17" eb="19">
      <t>ケイレキ</t>
    </rPh>
    <rPh sb="23" eb="25">
      <t>チョウサ</t>
    </rPh>
    <rPh sb="27" eb="29">
      <t>ガイトウ</t>
    </rPh>
    <rPh sb="32" eb="34">
      <t>バアイ</t>
    </rPh>
    <rPh sb="38" eb="39">
      <t>タ</t>
    </rPh>
    <rPh sb="40" eb="41">
      <t>ショク</t>
    </rPh>
    <rPh sb="41" eb="42">
      <t>ラン</t>
    </rPh>
    <rPh sb="44" eb="46">
      <t>イカ</t>
    </rPh>
    <rPh sb="63" eb="64">
      <t>モ</t>
    </rPh>
    <rPh sb="76" eb="77">
      <t>モ</t>
    </rPh>
    <rPh sb="82" eb="84">
      <t>バアイ</t>
    </rPh>
    <rPh sb="87" eb="89">
      <t>スイセン</t>
    </rPh>
    <rPh sb="89" eb="91">
      <t>ミオク</t>
    </rPh>
    <rPh sb="95" eb="98">
      <t>カノウセイ</t>
    </rPh>
    <rPh sb="230" eb="231">
      <t>レキ</t>
    </rPh>
    <rPh sb="242" eb="244">
      <t>ヤクイン</t>
    </rPh>
    <rPh sb="246" eb="248">
      <t>キサイ</t>
    </rPh>
    <rPh sb="258" eb="259">
      <t>レキ</t>
    </rPh>
    <phoneticPr fontId="1"/>
  </si>
  <si>
    <t>在職期間等</t>
    <rPh sb="0" eb="2">
      <t>ザイショク</t>
    </rPh>
    <rPh sb="2" eb="4">
      <t>キカン</t>
    </rPh>
    <rPh sb="4" eb="5">
      <t>トウ</t>
    </rPh>
    <phoneticPr fontId="1"/>
  </si>
  <si>
    <t>同種の経歴（重複できない経歴）で、前職の「至日」と後職の「自日」が重複していないか。</t>
    <rPh sb="6" eb="8">
      <t>チョウフク</t>
    </rPh>
    <rPh sb="12" eb="14">
      <t>ケイレキ</t>
    </rPh>
    <phoneticPr fontId="1"/>
  </si>
  <si>
    <t>半月単位で算出された在職期間が重複している場合、「計算シート」右端セルに「0-」を入力し、重複期間の調整を行っているか。</t>
    <rPh sb="5" eb="7">
      <t>サンシュツ</t>
    </rPh>
    <rPh sb="10" eb="12">
      <t>ザイショク</t>
    </rPh>
    <rPh sb="45" eb="49">
      <t>チョウフクキカン</t>
    </rPh>
    <rPh sb="50" eb="52">
      <t>チョウセイ</t>
    </rPh>
    <rPh sb="53" eb="54">
      <t>オコナ</t>
    </rPh>
    <phoneticPr fontId="1"/>
  </si>
  <si>
    <t>大臣（長官）表彰、知事表彰の表彰歴を、表彰日、功労名を含めて、漏れなく時系列に記載しているか。</t>
    <rPh sb="0" eb="2">
      <t>ダイジン</t>
    </rPh>
    <rPh sb="3" eb="5">
      <t>チョウカン</t>
    </rPh>
    <rPh sb="6" eb="8">
      <t>ヒョウショウ</t>
    </rPh>
    <rPh sb="9" eb="13">
      <t>チジヒョウショウ</t>
    </rPh>
    <rPh sb="14" eb="16">
      <t>ヒョウショウ</t>
    </rPh>
    <rPh sb="16" eb="17">
      <t>レキ</t>
    </rPh>
    <rPh sb="19" eb="22">
      <t>ヒョウショウビ</t>
    </rPh>
    <rPh sb="23" eb="26">
      <t>コウロウメイ</t>
    </rPh>
    <rPh sb="27" eb="28">
      <t>フク</t>
    </rPh>
    <rPh sb="31" eb="32">
      <t>モ</t>
    </rPh>
    <rPh sb="35" eb="38">
      <t>ジケイレツ</t>
    </rPh>
    <rPh sb="39" eb="41">
      <t>キサイ</t>
    </rPh>
    <phoneticPr fontId="1"/>
  </si>
  <si>
    <t>資格・
免許等</t>
    <rPh sb="0" eb="2">
      <t>シカク</t>
    </rPh>
    <rPh sb="4" eb="7">
      <t>メンキョトウ</t>
    </rPh>
    <phoneticPr fontId="1"/>
  </si>
  <si>
    <t>功績概要
（様式３）</t>
    <rPh sb="0" eb="2">
      <t>コウセキ</t>
    </rPh>
    <rPh sb="2" eb="4">
      <t>ガイヨウ</t>
    </rPh>
    <rPh sb="6" eb="8">
      <t>ヨウシキ</t>
    </rPh>
    <phoneticPr fontId="1"/>
  </si>
  <si>
    <t>過去の受章者の功績を使い回していないか。
（使い回しが判明した場合、再提出や推薦取下げの可能性がある。）</t>
    <rPh sb="0" eb="2">
      <t>カコ</t>
    </rPh>
    <rPh sb="3" eb="6">
      <t>ジュショウシャ</t>
    </rPh>
    <rPh sb="7" eb="9">
      <t>コウセキ</t>
    </rPh>
    <rPh sb="10" eb="11">
      <t>ツカ</t>
    </rPh>
    <rPh sb="12" eb="13">
      <t>マワ</t>
    </rPh>
    <rPh sb="22" eb="23">
      <t>ツカ</t>
    </rPh>
    <rPh sb="24" eb="25">
      <t>マワ</t>
    </rPh>
    <rPh sb="27" eb="29">
      <t>ハンメイ</t>
    </rPh>
    <rPh sb="31" eb="33">
      <t>バアイ</t>
    </rPh>
    <rPh sb="34" eb="35">
      <t>サイ</t>
    </rPh>
    <rPh sb="35" eb="37">
      <t>テイシュツ</t>
    </rPh>
    <rPh sb="38" eb="40">
      <t>スイセン</t>
    </rPh>
    <rPh sb="40" eb="42">
      <t>トリサ</t>
    </rPh>
    <rPh sb="44" eb="47">
      <t>カノウセイ</t>
    </rPh>
    <phoneticPr fontId="1"/>
  </si>
  <si>
    <t>主要経歴に関する功績を中心に、具体的に記載しているか。
（優れた功績が認められない場合、推薦取下げとなる可能性がある。）</t>
    <rPh sb="29" eb="30">
      <t>スグ</t>
    </rPh>
    <rPh sb="32" eb="34">
      <t>コウセキ</t>
    </rPh>
    <rPh sb="35" eb="36">
      <t>ミト</t>
    </rPh>
    <rPh sb="41" eb="43">
      <t>バアイ</t>
    </rPh>
    <rPh sb="44" eb="46">
      <t>スイセン</t>
    </rPh>
    <rPh sb="46" eb="48">
      <t>トリサ</t>
    </rPh>
    <rPh sb="52" eb="55">
      <t>カノウセイ</t>
    </rPh>
    <phoneticPr fontId="1"/>
  </si>
  <si>
    <t>添付書類</t>
    <rPh sb="0" eb="4">
      <t>テンプショルイ</t>
    </rPh>
    <phoneticPr fontId="1"/>
  </si>
  <si>
    <t>刑罰等調書</t>
    <rPh sb="0" eb="3">
      <t>ケイバツトウ</t>
    </rPh>
    <rPh sb="3" eb="5">
      <t>チョウショ</t>
    </rPh>
    <phoneticPr fontId="1"/>
  </si>
  <si>
    <r>
      <t>刑罰の有無は、「道路交通法違反及び自動車の保管場所の確保等に関する法律違反による罰金刑</t>
    </r>
    <r>
      <rPr>
        <b/>
        <u/>
        <sz val="11"/>
        <color theme="1"/>
        <rFont val="ＭＳ Ｐゴシック"/>
        <family val="3"/>
        <charset val="128"/>
      </rPr>
      <t>を含む。</t>
    </r>
    <r>
      <rPr>
        <sz val="11"/>
        <color theme="1"/>
        <rFont val="ＭＳ Ｐゴシック"/>
        <family val="2"/>
        <charset val="128"/>
      </rPr>
      <t>」となっているか。</t>
    </r>
    <rPh sb="0" eb="2">
      <t>ケイバツ</t>
    </rPh>
    <rPh sb="3" eb="5">
      <t>ウム</t>
    </rPh>
    <phoneticPr fontId="1"/>
  </si>
  <si>
    <t>戸籍抄本・住民票</t>
    <rPh sb="0" eb="4">
      <t>コセキショウホン</t>
    </rPh>
    <rPh sb="5" eb="8">
      <t>ジュウミンヒョウ</t>
    </rPh>
    <phoneticPr fontId="1"/>
  </si>
  <si>
    <t>候補者本人のみの情報が記載されているか。
（他の構成員の記載は不要。）</t>
    <rPh sb="0" eb="3">
      <t>コウホシャ</t>
    </rPh>
    <rPh sb="3" eb="5">
      <t>ホンニン</t>
    </rPh>
    <rPh sb="8" eb="10">
      <t>ジョウホウ</t>
    </rPh>
    <rPh sb="11" eb="13">
      <t>キサイ</t>
    </rPh>
    <rPh sb="22" eb="23">
      <t>タ</t>
    </rPh>
    <rPh sb="24" eb="27">
      <t>コウセイイン</t>
    </rPh>
    <rPh sb="28" eb="30">
      <t>キサイ</t>
    </rPh>
    <rPh sb="31" eb="33">
      <t>フヨウ</t>
    </rPh>
    <phoneticPr fontId="1"/>
  </si>
  <si>
    <t>【団体役員歴を基準職とする場合及び団体候補者を推薦する場合のみ】
「団体の規模及び事業概況調」の提出漏れがないか。
団体役員歴を基準職とする場合は、最上位役職の退任日現在で作成しているか。</t>
    <rPh sb="23" eb="25">
      <t>スイセン</t>
    </rPh>
    <rPh sb="34" eb="36">
      <t>ダンタイ</t>
    </rPh>
    <rPh sb="37" eb="40">
      <t>キボオヨ</t>
    </rPh>
    <rPh sb="41" eb="45">
      <t>ジギョウガイキョウ</t>
    </rPh>
    <rPh sb="45" eb="46">
      <t>シラ</t>
    </rPh>
    <rPh sb="48" eb="50">
      <t>テイシュツ</t>
    </rPh>
    <rPh sb="50" eb="51">
      <t>モ</t>
    </rPh>
    <rPh sb="74" eb="77">
      <t>サイジョウイ</t>
    </rPh>
    <rPh sb="77" eb="79">
      <t>ヤクショク</t>
    </rPh>
    <rPh sb="80" eb="83">
      <t>タイニンビ</t>
    </rPh>
    <rPh sb="83" eb="85">
      <t>ゲンザイ</t>
    </rPh>
    <rPh sb="86" eb="88">
      <t>サクセイ</t>
    </rPh>
    <phoneticPr fontId="1"/>
  </si>
  <si>
    <t>従事業務証明書（参考様式）</t>
    <rPh sb="0" eb="4">
      <t>ジュウジギョウム</t>
    </rPh>
    <rPh sb="4" eb="7">
      <t>ショウメイショ</t>
    </rPh>
    <rPh sb="8" eb="12">
      <t>サンコウヨウシキ</t>
    </rPh>
    <phoneticPr fontId="1"/>
  </si>
  <si>
    <t>その他の職（生業歴を含む）</t>
    <rPh sb="2" eb="3">
      <t>タ</t>
    </rPh>
    <rPh sb="4" eb="5">
      <t>ショク</t>
    </rPh>
    <rPh sb="6" eb="8">
      <t>ナリワイ</t>
    </rPh>
    <rPh sb="8" eb="9">
      <t>レキ</t>
    </rPh>
    <rPh sb="10" eb="11">
      <t>フク</t>
    </rPh>
    <phoneticPr fontId="1"/>
  </si>
  <si>
    <t>前叙等</t>
    <rPh sb="0" eb="2">
      <t>ゼンジョ</t>
    </rPh>
    <rPh sb="2" eb="3">
      <t>トウ</t>
    </rPh>
    <phoneticPr fontId="1"/>
  </si>
  <si>
    <t>叙勲</t>
    <rPh sb="0" eb="2">
      <t>ジョクン</t>
    </rPh>
    <phoneticPr fontId="1"/>
  </si>
  <si>
    <t>褒章</t>
    <rPh sb="0" eb="2">
      <t>ホウショウ</t>
    </rPh>
    <phoneticPr fontId="1"/>
  </si>
  <si>
    <t>行政委員会歴、学校医歴、警察嘱託医歴で擬叙立たず</t>
    <rPh sb="0" eb="2">
      <t>ギョウセイ</t>
    </rPh>
    <rPh sb="2" eb="5">
      <t>イインカイ</t>
    </rPh>
    <rPh sb="5" eb="6">
      <t>レキ</t>
    </rPh>
    <rPh sb="7" eb="9">
      <t>ガッコウ</t>
    </rPh>
    <rPh sb="9" eb="10">
      <t>イ</t>
    </rPh>
    <rPh sb="10" eb="11">
      <t>レキ</t>
    </rPh>
    <rPh sb="12" eb="14">
      <t>ケイサツ</t>
    </rPh>
    <rPh sb="14" eb="16">
      <t>ショクタク</t>
    </rPh>
    <rPh sb="16" eb="17">
      <t>イ</t>
    </rPh>
    <rPh sb="17" eb="18">
      <t>レキ</t>
    </rPh>
    <rPh sb="19" eb="20">
      <t>ギ</t>
    </rPh>
    <rPh sb="20" eb="21">
      <t>ジョ</t>
    </rPh>
    <rPh sb="21" eb="22">
      <t>タ</t>
    </rPh>
    <phoneticPr fontId="1"/>
  </si>
  <si>
    <t>褒章　　あり</t>
    <rPh sb="0" eb="2">
      <t>ホウショウ</t>
    </rPh>
    <phoneticPr fontId="1"/>
  </si>
  <si>
    <t>叙勲　　なし</t>
    <rPh sb="0" eb="2">
      <t>ジョクン</t>
    </rPh>
    <phoneticPr fontId="1"/>
  </si>
  <si>
    <t>昭和○年３月修了</t>
    <phoneticPr fontId="1"/>
  </si>
  <si>
    <t>○○大学大学院○○研究科</t>
    <rPh sb="2" eb="4">
      <t>ダイガク</t>
    </rPh>
    <rPh sb="4" eb="7">
      <t>ダイガクイン</t>
    </rPh>
    <rPh sb="9" eb="12">
      <t>ケンキュウカ</t>
    </rPh>
    <phoneticPr fontId="1"/>
  </si>
  <si>
    <t>（２）（一社）埼玉県○○協同組合理事</t>
    <rPh sb="4" eb="6">
      <t>イッシャ</t>
    </rPh>
    <phoneticPr fontId="1"/>
  </si>
  <si>
    <t>・未開拓だった○○分野に販売ルートを拡大。</t>
    <rPh sb="1" eb="4">
      <t>ミカイタク</t>
    </rPh>
    <rPh sb="9" eb="11">
      <t>ブンヤ</t>
    </rPh>
    <rPh sb="12" eb="14">
      <t>ハンバイ</t>
    </rPh>
    <rPh sb="18" eb="20">
      <t>カクダイ</t>
    </rPh>
    <phoneticPr fontId="1"/>
  </si>
  <si>
    <t>・その結果、県内○○業界の生産高は、○倍に増加。</t>
    <rPh sb="3" eb="5">
      <t>ケッカ</t>
    </rPh>
    <rPh sb="6" eb="8">
      <t>ケンナイ</t>
    </rPh>
    <rPh sb="10" eb="12">
      <t>ギョウカイ</t>
    </rPh>
    <rPh sb="13" eb="16">
      <t>セイサンダカ</t>
    </rPh>
    <rPh sb="18" eb="20">
      <t>マルバイ</t>
    </rPh>
    <rPh sb="21" eb="23">
      <t>ゾウカ</t>
    </rPh>
    <phoneticPr fontId="1"/>
  </si>
  <si>
    <t>元　(一社)埼玉県○○協同組合理事長</t>
    <rPh sb="0" eb="1">
      <t>モト</t>
    </rPh>
    <phoneticPr fontId="1"/>
  </si>
  <si>
    <t>（１）（一社）埼玉県○○協同組合理事長</t>
    <rPh sb="4" eb="6">
      <t>イッシャ</t>
    </rPh>
    <rPh sb="18" eb="19">
      <t>オサ</t>
    </rPh>
    <phoneticPr fontId="1"/>
  </si>
  <si>
    <t>（３）民生・児童委員</t>
    <rPh sb="3" eb="5">
      <t>ミンセイ</t>
    </rPh>
    <rPh sb="6" eb="10">
      <t>ジドウイイン</t>
    </rPh>
    <phoneticPr fontId="1"/>
  </si>
  <si>
    <t>①新技術（○○方式）の開発
・平成○年○月に起きた○○危機を契機に、○○生産量の不安定性が露呈。
・氏は、従来の～という問題点に着目し、部下職員とともに研究を重ねた結果、～を改良した○○方式の開発に成功。
・新方式の導入により、従来と比べ、生産量が○倍に増加する一方で、生産コストは○割に削減できた。
・これらが高く評価され、平成○年○月に、埼玉県知事表彰を受賞。</t>
    <rPh sb="7" eb="9">
      <t>ホウシキ</t>
    </rPh>
    <rPh sb="15" eb="17">
      <t>ヘイセイ</t>
    </rPh>
    <rPh sb="22" eb="23">
      <t>オ</t>
    </rPh>
    <rPh sb="27" eb="29">
      <t>キキ</t>
    </rPh>
    <rPh sb="30" eb="32">
      <t>ケイキ</t>
    </rPh>
    <rPh sb="36" eb="38">
      <t>セイサン</t>
    </rPh>
    <rPh sb="38" eb="39">
      <t>リョウ</t>
    </rPh>
    <rPh sb="40" eb="44">
      <t>フアンテイセイ</t>
    </rPh>
    <rPh sb="45" eb="47">
      <t>ロテイ</t>
    </rPh>
    <rPh sb="50" eb="51">
      <t>シ</t>
    </rPh>
    <rPh sb="53" eb="55">
      <t>ジュウライ</t>
    </rPh>
    <rPh sb="60" eb="63">
      <t>モンダイテン</t>
    </rPh>
    <rPh sb="64" eb="66">
      <t>チャクモク</t>
    </rPh>
    <rPh sb="68" eb="70">
      <t>ブカ</t>
    </rPh>
    <rPh sb="70" eb="72">
      <t>ショクイン</t>
    </rPh>
    <rPh sb="76" eb="78">
      <t>ケンキュウ</t>
    </rPh>
    <rPh sb="79" eb="80">
      <t>カサ</t>
    </rPh>
    <rPh sb="82" eb="84">
      <t>ケッカ</t>
    </rPh>
    <rPh sb="87" eb="89">
      <t>カイリョウ</t>
    </rPh>
    <rPh sb="93" eb="95">
      <t>ホウシキ</t>
    </rPh>
    <rPh sb="96" eb="98">
      <t>カイハツ</t>
    </rPh>
    <rPh sb="99" eb="101">
      <t>セイコウ</t>
    </rPh>
    <rPh sb="104" eb="105">
      <t>シン</t>
    </rPh>
    <rPh sb="105" eb="107">
      <t>ホウシキ</t>
    </rPh>
    <rPh sb="108" eb="110">
      <t>ドウニュウ</t>
    </rPh>
    <rPh sb="117" eb="118">
      <t>クラ</t>
    </rPh>
    <rPh sb="120" eb="123">
      <t>セイサンリョウ</t>
    </rPh>
    <rPh sb="125" eb="126">
      <t>バイ</t>
    </rPh>
    <rPh sb="127" eb="129">
      <t>ゾウカ</t>
    </rPh>
    <rPh sb="131" eb="133">
      <t>イッポウ</t>
    </rPh>
    <rPh sb="135" eb="137">
      <t>セイサン</t>
    </rPh>
    <rPh sb="142" eb="143">
      <t>ワリ</t>
    </rPh>
    <rPh sb="144" eb="146">
      <t>サクゲン</t>
    </rPh>
    <rPh sb="156" eb="157">
      <t>タカ</t>
    </rPh>
    <rPh sb="158" eb="160">
      <t>ヒョウカ</t>
    </rPh>
    <rPh sb="163" eb="165">
      <t>ヘイセイ</t>
    </rPh>
    <rPh sb="166" eb="167">
      <t>ネン</t>
    </rPh>
    <rPh sb="168" eb="169">
      <t>ガツ</t>
    </rPh>
    <rPh sb="171" eb="173">
      <t>サイタマ</t>
    </rPh>
    <rPh sb="173" eb="178">
      <t>ケンチジヒョウショウ</t>
    </rPh>
    <rPh sb="179" eb="181">
      <t>ジュショウ</t>
    </rPh>
    <phoneticPr fontId="1"/>
  </si>
  <si>
    <t>・○○市○○地区の民生・児童委員として地域の福祉向上に尽力。</t>
    <rPh sb="1" eb="4">
      <t>マルマルシ</t>
    </rPh>
    <rPh sb="6" eb="8">
      <t>チク</t>
    </rPh>
    <rPh sb="9" eb="11">
      <t>ミンセイ</t>
    </rPh>
    <rPh sb="12" eb="16">
      <t>ジドウイイン</t>
    </rPh>
    <rPh sb="19" eb="21">
      <t>チイキ</t>
    </rPh>
    <rPh sb="22" eb="26">
      <t>フクシコウジョウ</t>
    </rPh>
    <rPh sb="27" eb="29">
      <t>ジンリョク</t>
    </rPh>
    <phoneticPr fontId="1"/>
  </si>
  <si>
    <t>・高齢者の孤立が地区内で問題となっていた。</t>
    <rPh sb="1" eb="4">
      <t>コウレイシャ</t>
    </rPh>
    <rPh sb="5" eb="7">
      <t>コリツ</t>
    </rPh>
    <rPh sb="8" eb="11">
      <t>チクナイ</t>
    </rPh>
    <rPh sb="12" eb="14">
      <t>モンダイ</t>
    </rPh>
    <phoneticPr fontId="1"/>
  </si>
  <si>
    <t>・氏は高齢者見守り制度を提唱し、地区内の独居高齢者を地域住民で支えることで、高齢者の孤立を防止し、前向きに生活することができるようになった。</t>
    <rPh sb="1" eb="2">
      <t>シ</t>
    </rPh>
    <rPh sb="3" eb="6">
      <t>コウレイシャ</t>
    </rPh>
    <rPh sb="6" eb="8">
      <t>ミマモ</t>
    </rPh>
    <rPh sb="9" eb="11">
      <t>セイド</t>
    </rPh>
    <rPh sb="12" eb="14">
      <t>テイショウ</t>
    </rPh>
    <rPh sb="16" eb="19">
      <t>チクナイ</t>
    </rPh>
    <rPh sb="20" eb="22">
      <t>ドッキョ</t>
    </rPh>
    <rPh sb="22" eb="25">
      <t>コウレイシャ</t>
    </rPh>
    <rPh sb="26" eb="30">
      <t>チイキジュウミン</t>
    </rPh>
    <rPh sb="31" eb="32">
      <t>ササ</t>
    </rPh>
    <rPh sb="38" eb="41">
      <t>コウレイシャ</t>
    </rPh>
    <rPh sb="42" eb="44">
      <t>コリツ</t>
    </rPh>
    <rPh sb="45" eb="47">
      <t>ボウシ</t>
    </rPh>
    <rPh sb="49" eb="51">
      <t>マエム</t>
    </rPh>
    <rPh sb="53" eb="55">
      <t>セイカツ</t>
    </rPh>
    <phoneticPr fontId="1"/>
  </si>
  <si>
    <t>（４）○○市社会福祉協議会理事</t>
    <phoneticPr fontId="1"/>
  </si>
  <si>
    <t xml:space="preserve">②新たな研修制度の創設
・従来、○○業界では、全県的な研修は実施されておらず、同業者間の技術研究や意見交換は限られたものであった。
・氏は、平成○年○月から現在まで、月１回、県内各地区での意見交換会、研究会等を、年１回、全県規模の講演会・研修会を開催することを提案し、実現させた。
・氏自ら講師を務め研修を実施するとともに、活発な意見交換を行い、組合員間の研究熱を高めた。
・この結果、○○業界において、埼玉県の特許取得件数は、全国で○位と上位である。
</t>
    <phoneticPr fontId="1"/>
  </si>
  <si>
    <t>・氏の発案により、平成○年から○年間にわたり、慈善バザ－やコンサ－ト等を開催。自ら企画立案から開催に至るまで尽力した。</t>
    <rPh sb="39" eb="40">
      <t>ミズカ</t>
    </rPh>
    <rPh sb="41" eb="43">
      <t>キカク</t>
    </rPh>
    <rPh sb="43" eb="45">
      <t>リツアン</t>
    </rPh>
    <rPh sb="47" eb="49">
      <t>カイサイ</t>
    </rPh>
    <rPh sb="50" eb="51">
      <t>イタ</t>
    </rPh>
    <rPh sb="54" eb="56">
      <t>ジンリョク</t>
    </rPh>
    <phoneticPr fontId="1"/>
  </si>
  <si>
    <t>・○○基金を設立し、恵まれない子供たちのために貢献した。</t>
    <rPh sb="23" eb="25">
      <t>コウケン</t>
    </rPh>
    <phoneticPr fontId="1"/>
  </si>
  <si>
    <t>（５）○○市議会議員</t>
    <rPh sb="5" eb="10">
      <t>シギカイギイン</t>
    </rPh>
    <phoneticPr fontId="1"/>
  </si>
  <si>
    <t>・○○市議会文教常任委員会委員長として、○○大震災を契機に課題となっていた市内小中学校の耐震工事について、委員会内の意見を取りまとめ、積極的に市執行部に働きかけた。</t>
    <rPh sb="1" eb="4">
      <t>マルマルシ</t>
    </rPh>
    <rPh sb="4" eb="6">
      <t>ギカイ</t>
    </rPh>
    <rPh sb="6" eb="8">
      <t>ブンキョウ</t>
    </rPh>
    <rPh sb="8" eb="13">
      <t>ジョウニンイインカイ</t>
    </rPh>
    <rPh sb="13" eb="16">
      <t>イインチョウ</t>
    </rPh>
    <rPh sb="22" eb="25">
      <t>ダイシンサイ</t>
    </rPh>
    <rPh sb="26" eb="28">
      <t>ケイキ</t>
    </rPh>
    <rPh sb="29" eb="31">
      <t>カダイ</t>
    </rPh>
    <rPh sb="37" eb="39">
      <t>シナイ</t>
    </rPh>
    <rPh sb="39" eb="43">
      <t>ショウチュウガッコウ</t>
    </rPh>
    <rPh sb="44" eb="46">
      <t>タイシン</t>
    </rPh>
    <rPh sb="46" eb="48">
      <t>コウジ</t>
    </rPh>
    <rPh sb="53" eb="57">
      <t>イインカイナイ</t>
    </rPh>
    <rPh sb="58" eb="60">
      <t>イケン</t>
    </rPh>
    <rPh sb="61" eb="62">
      <t>ト</t>
    </rPh>
    <rPh sb="67" eb="70">
      <t>セッキョクテキ</t>
    </rPh>
    <rPh sb="71" eb="72">
      <t>シ</t>
    </rPh>
    <rPh sb="72" eb="75">
      <t>シッコウブ</t>
    </rPh>
    <rPh sb="76" eb="77">
      <t>ハタラ</t>
    </rPh>
    <phoneticPr fontId="1"/>
  </si>
  <si>
    <t>・結果、市内全小中学校の耐震化工事が、近隣自治体に比べて早期に完了し、安心・安全な教育環境の整備に貢献した。</t>
    <rPh sb="1" eb="3">
      <t>ケッカ</t>
    </rPh>
    <rPh sb="4" eb="6">
      <t>シナイ</t>
    </rPh>
    <rPh sb="6" eb="7">
      <t>ゼン</t>
    </rPh>
    <rPh sb="7" eb="11">
      <t>ショウチュウガッコウ</t>
    </rPh>
    <rPh sb="12" eb="15">
      <t>タイシンカ</t>
    </rPh>
    <rPh sb="15" eb="17">
      <t>コウジ</t>
    </rPh>
    <rPh sb="19" eb="21">
      <t>キンリン</t>
    </rPh>
    <rPh sb="21" eb="24">
      <t>ジチタイ</t>
    </rPh>
    <rPh sb="25" eb="26">
      <t>クラ</t>
    </rPh>
    <rPh sb="28" eb="30">
      <t>ソウキ</t>
    </rPh>
    <rPh sb="31" eb="33">
      <t>カンリョウ</t>
    </rPh>
    <rPh sb="35" eb="37">
      <t>アンシン</t>
    </rPh>
    <rPh sb="38" eb="40">
      <t>アンゼン</t>
    </rPh>
    <rPh sb="41" eb="45">
      <t>キョウイクカンキョウ</t>
    </rPh>
    <rPh sb="46" eb="48">
      <t>セイビ</t>
    </rPh>
    <rPh sb="49" eb="51">
      <t>コウケン</t>
    </rPh>
    <phoneticPr fontId="1"/>
  </si>
  <si>
    <t>③労働環境の改善に向けた対策
・○○業界は、これまで長時間労働が問題となっており、人材不足が叫ばれていた。
・氏は全国でもいち早く、○○システムを導入するよう、組合内の事業者に積極的に働きかけたことで、労働時間の平均が以前の約３分の２に削減された。
・結果、県内の従事者数は平成○年以降、増加し続けている。</t>
    <rPh sb="26" eb="29">
      <t>チョウジカン</t>
    </rPh>
    <rPh sb="29" eb="31">
      <t>ロウドウ</t>
    </rPh>
    <rPh sb="32" eb="34">
      <t>モンダイ</t>
    </rPh>
    <rPh sb="41" eb="45">
      <t>ジンザイブソク</t>
    </rPh>
    <rPh sb="46" eb="47">
      <t>サケ</t>
    </rPh>
    <rPh sb="55" eb="56">
      <t>シ</t>
    </rPh>
    <rPh sb="57" eb="59">
      <t>ゼンコク</t>
    </rPh>
    <rPh sb="73" eb="75">
      <t>ドウニュウ</t>
    </rPh>
    <rPh sb="80" eb="83">
      <t>クミアイナイ</t>
    </rPh>
    <rPh sb="84" eb="87">
      <t>ジギョウシャ</t>
    </rPh>
    <rPh sb="88" eb="91">
      <t>セッキョクテキ</t>
    </rPh>
    <rPh sb="92" eb="93">
      <t>ハタラ</t>
    </rPh>
    <rPh sb="101" eb="105">
      <t>ロウドウジカン</t>
    </rPh>
    <rPh sb="106" eb="108">
      <t>ヘイキン</t>
    </rPh>
    <rPh sb="109" eb="111">
      <t>イゼン</t>
    </rPh>
    <rPh sb="112" eb="113">
      <t>ヤク</t>
    </rPh>
    <rPh sb="118" eb="120">
      <t>サクゲン</t>
    </rPh>
    <rPh sb="126" eb="128">
      <t>ケッカ</t>
    </rPh>
    <rPh sb="129" eb="131">
      <t>ケンナイ</t>
    </rPh>
    <rPh sb="132" eb="136">
      <t>ジュウジシャスウ</t>
    </rPh>
    <rPh sb="137" eb="139">
      <t>ヘイセイ</t>
    </rPh>
    <rPh sb="139" eb="141">
      <t>マルネン</t>
    </rPh>
    <rPh sb="141" eb="143">
      <t>イコウ</t>
    </rPh>
    <rPh sb="144" eb="146">
      <t>ゾウカ</t>
    </rPh>
    <rPh sb="147" eb="148">
      <t>ツヅ</t>
    </rPh>
    <phoneticPr fontId="1"/>
  </si>
  <si>
    <t>叙勲候補者推薦チェックシート</t>
    <rPh sb="0" eb="2">
      <t>ジョクン</t>
    </rPh>
    <rPh sb="2" eb="5">
      <t>コウホシャ</t>
    </rPh>
    <rPh sb="5" eb="7">
      <t>スイセン</t>
    </rPh>
    <phoneticPr fontId="1"/>
  </si>
  <si>
    <t>基準職が現職の候補者を推薦する場合は、退任予定日を備考欄に記載しているか。
基準職に応じて、
①在任期間中の国勢調査人口＜市町村長、公務員、行政委員＞
②市町村合併＜公選職、公務員＞
③任期途中で退任したことにより、その任期を満了していない場合、又は任期の間に空白期間がある場合は、その理由（例：H○.○.○　×○選挙出馬（健康上の理由…）のため退任など）＜公選職＞
④管内人口・吏員（団員）数＜消防吏員・消防団員＞
を備考欄に記載しているか。</t>
    <rPh sb="25" eb="28">
      <t>ビコウラン</t>
    </rPh>
    <rPh sb="38" eb="41">
      <t>キジュンショク</t>
    </rPh>
    <rPh sb="93" eb="97">
      <t>ニンキトチュウ</t>
    </rPh>
    <rPh sb="98" eb="100">
      <t>タイニン</t>
    </rPh>
    <rPh sb="110" eb="112">
      <t>ニンキ</t>
    </rPh>
    <rPh sb="113" eb="115">
      <t>マンリョウ</t>
    </rPh>
    <rPh sb="120" eb="122">
      <t>バアイ</t>
    </rPh>
    <rPh sb="123" eb="124">
      <t>マタ</t>
    </rPh>
    <rPh sb="125" eb="127">
      <t>ニンキ</t>
    </rPh>
    <rPh sb="128" eb="129">
      <t>アイダ</t>
    </rPh>
    <rPh sb="130" eb="132">
      <t>クウハク</t>
    </rPh>
    <rPh sb="132" eb="134">
      <t>キカン</t>
    </rPh>
    <rPh sb="137" eb="139">
      <t>バアイ</t>
    </rPh>
    <rPh sb="143" eb="145">
      <t>リユウ</t>
    </rPh>
    <rPh sb="146" eb="147">
      <t>レイ</t>
    </rPh>
    <rPh sb="157" eb="159">
      <t>センキョ</t>
    </rPh>
    <rPh sb="159" eb="161">
      <t>シュツバ</t>
    </rPh>
    <rPh sb="162" eb="165">
      <t>ケンコウジョウ</t>
    </rPh>
    <rPh sb="166" eb="168">
      <t>リユウ</t>
    </rPh>
    <rPh sb="173" eb="175">
      <t>タイニン</t>
    </rPh>
    <rPh sb="179" eb="182">
      <t>コウセンショク</t>
    </rPh>
    <rPh sb="210" eb="213">
      <t>ビコウラン</t>
    </rPh>
    <phoneticPr fontId="1"/>
  </si>
  <si>
    <t>経歴に応じ、基準に従って入力しているか。
（換算率を考慮する必要がない場合は、１／１と入力すること。）</t>
    <rPh sb="0" eb="2">
      <t>ケイレキ</t>
    </rPh>
    <rPh sb="3" eb="4">
      <t>オウ</t>
    </rPh>
    <rPh sb="6" eb="8">
      <t>キジュン</t>
    </rPh>
    <rPh sb="9" eb="10">
      <t>シタガ</t>
    </rPh>
    <rPh sb="12" eb="14">
      <t>ニュウリョク</t>
    </rPh>
    <rPh sb="22" eb="25">
      <t>カンサンリツ</t>
    </rPh>
    <rPh sb="26" eb="28">
      <t>コウリョ</t>
    </rPh>
    <rPh sb="30" eb="32">
      <t>ヒツヨウ</t>
    </rPh>
    <rPh sb="35" eb="37">
      <t>バアイ</t>
    </rPh>
    <rPh sb="43" eb="45">
      <t>ニュウリョク</t>
    </rPh>
    <phoneticPr fontId="1"/>
  </si>
  <si>
    <t>【厚生労働省・厚生分野Ⅱ類候補者のみ】
基準職として記載している期間について、「従事業務証明書」を提出し、業務に従事していたことを証明できるか。
（証明できない場合、基準年数として通算不可。）
複数の職歴がある場合、それぞれの事業所ごとに証明書を作成し、提出しているか。</t>
    <rPh sb="1" eb="6">
      <t>コウセイロウドウショウ</t>
    </rPh>
    <rPh sb="7" eb="11">
      <t>コウセイブンヤ</t>
    </rPh>
    <rPh sb="12" eb="13">
      <t>ルイ</t>
    </rPh>
    <rPh sb="13" eb="16">
      <t>コウホシャ</t>
    </rPh>
    <rPh sb="20" eb="23">
      <t>キジュンショク</t>
    </rPh>
    <rPh sb="26" eb="28">
      <t>キサイ</t>
    </rPh>
    <rPh sb="32" eb="34">
      <t>キカン</t>
    </rPh>
    <rPh sb="40" eb="47">
      <t>ジュウジギョウムショウメイショ</t>
    </rPh>
    <rPh sb="49" eb="51">
      <t>テイシュツ</t>
    </rPh>
    <rPh sb="53" eb="55">
      <t>ギョウム</t>
    </rPh>
    <rPh sb="56" eb="58">
      <t>ジュウジ</t>
    </rPh>
    <rPh sb="65" eb="67">
      <t>ショウメイ</t>
    </rPh>
    <rPh sb="74" eb="76">
      <t>ショウメイ</t>
    </rPh>
    <rPh sb="80" eb="82">
      <t>バアイ</t>
    </rPh>
    <rPh sb="83" eb="87">
      <t>キジュンネンスウ</t>
    </rPh>
    <rPh sb="90" eb="92">
      <t>ツウサン</t>
    </rPh>
    <rPh sb="92" eb="94">
      <t>フカ</t>
    </rPh>
    <rPh sb="97" eb="99">
      <t>フクスウ</t>
    </rPh>
    <rPh sb="100" eb="102">
      <t>ショクレキ</t>
    </rPh>
    <rPh sb="105" eb="107">
      <t>バアイ</t>
    </rPh>
    <rPh sb="113" eb="116">
      <t>ジギョウショ</t>
    </rPh>
    <rPh sb="119" eb="122">
      <t>ショウメイショ</t>
    </rPh>
    <rPh sb="123" eb="125">
      <t>サクセイ</t>
    </rPh>
    <rPh sb="127" eb="129">
      <t>テイシュツ</t>
    </rPh>
    <phoneticPr fontId="1"/>
  </si>
  <si>
    <t>基準職関係で各種資格、免許等を取得している場合は、取得日及び登録番号を記載しているか。</t>
    <rPh sb="0" eb="5">
      <t>キジュンショクカンケイ</t>
    </rPh>
    <rPh sb="13" eb="14">
      <t>トウ</t>
    </rPh>
    <phoneticPr fontId="1"/>
  </si>
  <si>
    <t>団体規模調書（様式５）</t>
    <rPh sb="0" eb="6">
      <t>ダンタイキボチョウショ</t>
    </rPh>
    <rPh sb="7" eb="9">
      <t>ヨウシキ</t>
    </rPh>
    <phoneticPr fontId="1"/>
  </si>
  <si>
    <t>高齢者福祉課</t>
    <rPh sb="0" eb="6">
      <t>コウレイシャフクシカ</t>
    </rPh>
    <phoneticPr fontId="1"/>
  </si>
  <si>
    <t xml:space="preserve">過去に叙勲・褒章の推薦取下げ歴はないか確認したか。
ある場合、いつの叙勲・褒章で、どのような理由・経緯で取り下げたか確認したか。
</t>
    <rPh sb="0" eb="2">
      <t>カコ</t>
    </rPh>
    <rPh sb="3" eb="5">
      <t>ジョクン</t>
    </rPh>
    <rPh sb="6" eb="8">
      <t>ホウショウ</t>
    </rPh>
    <rPh sb="9" eb="11">
      <t>スイセン</t>
    </rPh>
    <rPh sb="11" eb="13">
      <t>トリサ</t>
    </rPh>
    <rPh sb="14" eb="15">
      <t>レキ</t>
    </rPh>
    <rPh sb="19" eb="21">
      <t>カクニン</t>
    </rPh>
    <rPh sb="28" eb="30">
      <t>バアイ</t>
    </rPh>
    <rPh sb="34" eb="36">
      <t>ジョクン</t>
    </rPh>
    <rPh sb="37" eb="39">
      <t>ホウショウ</t>
    </rPh>
    <rPh sb="46" eb="48">
      <t>リユウ</t>
    </rPh>
    <rPh sb="49" eb="51">
      <t>ケイイ</t>
    </rPh>
    <rPh sb="52" eb="53">
      <t>ト</t>
    </rPh>
    <rPh sb="54" eb="55">
      <t>サ</t>
    </rPh>
    <rPh sb="58" eb="60">
      <t>カクニン</t>
    </rPh>
    <phoneticPr fontId="1"/>
  </si>
  <si>
    <r>
      <t xml:space="preserve">候補者本人及び関係団体等を含めて、事前協議※に該当する事案がないか調査したか。
（事前協議に該当する候補者の推薦を予定している場合は、事前に相談すること。）
</t>
    </r>
    <r>
      <rPr>
        <b/>
        <sz val="10"/>
        <color theme="1"/>
        <rFont val="ＭＳ Ｐゴシック"/>
        <family val="3"/>
        <charset val="128"/>
      </rPr>
      <t>※事前協議該当事項
①刑罰を受けた場合、②警察等の取り調べを受けた場合、③所得税法、法人税法等に基づく重加算税を賦課された場合、④独禁法に基づく調査、審決、命令等を受けた場合、⑤許認可取消、営業停止等の行政処分を受けた場合、⑥訴訟が継続中である場合、⑦不祥事等について報道があった場合、⑧事故を起こした場合、⑨懲戒処分を受けた場合、⑩法人等の経営状態に問題がある場合、⑪暴力団員等との関係が疑われる場合、⑫破産宣告又は破産手続開始決定を受けた場合、⑬その他栄典を授与することが不適当であると判断される場合</t>
    </r>
    <rPh sb="0" eb="3">
      <t>コウホシャ</t>
    </rPh>
    <rPh sb="3" eb="5">
      <t>ホンニン</t>
    </rPh>
    <rPh sb="5" eb="6">
      <t>オヨ</t>
    </rPh>
    <rPh sb="7" eb="11">
      <t>カンケイダンタイ</t>
    </rPh>
    <rPh sb="11" eb="12">
      <t>トウ</t>
    </rPh>
    <rPh sb="13" eb="14">
      <t>フク</t>
    </rPh>
    <rPh sb="17" eb="21">
      <t>ジゼンキョウギ</t>
    </rPh>
    <rPh sb="23" eb="25">
      <t>ガイトウ</t>
    </rPh>
    <rPh sb="27" eb="29">
      <t>ジアン</t>
    </rPh>
    <rPh sb="33" eb="35">
      <t>チョウサ</t>
    </rPh>
    <rPh sb="41" eb="45">
      <t>ジゼンキョウギ</t>
    </rPh>
    <rPh sb="46" eb="48">
      <t>ガイトウ</t>
    </rPh>
    <rPh sb="50" eb="53">
      <t>コウホシャ</t>
    </rPh>
    <rPh sb="54" eb="56">
      <t>スイセン</t>
    </rPh>
    <rPh sb="57" eb="59">
      <t>ヨテイ</t>
    </rPh>
    <rPh sb="63" eb="65">
      <t>バアイ</t>
    </rPh>
    <rPh sb="67" eb="69">
      <t>ジゼン</t>
    </rPh>
    <rPh sb="70" eb="72">
      <t>ソウダン</t>
    </rPh>
    <rPh sb="81" eb="85">
      <t>ジゼンキョウギ</t>
    </rPh>
    <rPh sb="85" eb="89">
      <t>ガイトウジコウ</t>
    </rPh>
    <phoneticPr fontId="1"/>
  </si>
  <si>
    <t>審査票（様式２）</t>
    <rPh sb="0" eb="3">
      <t>シンサヒョウ</t>
    </rPh>
    <rPh sb="4" eb="6">
      <t>ヨウシキ</t>
    </rPh>
    <phoneticPr fontId="1"/>
  </si>
  <si>
    <t>８秋</t>
    <rPh sb="1" eb="2">
      <t>アキ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</si>
</sst>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
    <numFmt numFmtId="178" formatCode="[&lt;=999]000;[&lt;=99999]000\-00;000\-0000"/>
    <numFmt numFmtId="179" formatCode="[$-411]ge\.m\.d;@"/>
    <numFmt numFmtId="180" formatCode="#"/>
  </numFmts>
  <fonts count="29">
    <font>
      <sz val="11"/>
      <color theme="1"/>
      <name val="ＭＳ Ｐゴシック"/>
      <family val="2"/>
      <charset val="128"/>
    </font>
    <font>
      <sz val="6"/>
      <name val="ＭＳ Ｐゴシック"/>
      <family val="2"/>
      <charset val="128"/>
    </font>
    <font>
      <sz val="11"/>
      <color theme="1"/>
      <name val="ＭＳ Ｐゴシック"/>
      <family val="3"/>
      <charset val="128"/>
    </font>
    <font>
      <sz val="10"/>
      <color theme="1"/>
      <name val="ＭＳ Ｐゴシック"/>
      <family val="3"/>
      <charset val="128"/>
    </font>
    <font>
      <sz val="16"/>
      <color theme="1"/>
      <name val="ＭＳ Ｐゴシック"/>
      <family val="3"/>
      <charset val="128"/>
    </font>
    <font>
      <sz val="14"/>
      <color theme="1"/>
      <name val="ＭＳ Ｐゴシック"/>
      <family val="3"/>
      <charset val="128"/>
    </font>
    <font>
      <sz val="9"/>
      <color theme="1"/>
      <name val="ＭＳ Ｐゴシック"/>
      <family val="3"/>
      <charset val="128"/>
    </font>
    <font>
      <b/>
      <sz val="12"/>
      <color theme="1"/>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9"/>
      <name val="ＭＳ 明朝"/>
      <family val="1"/>
      <charset val="128"/>
    </font>
    <font>
      <sz val="6"/>
      <name val="ＭＳ Ｐゴシック"/>
      <family val="3"/>
      <charset val="128"/>
    </font>
    <font>
      <sz val="8"/>
      <name val="ＭＳ 明朝"/>
      <family val="1"/>
      <charset val="128"/>
    </font>
    <font>
      <sz val="8"/>
      <color indexed="10"/>
      <name val="ＭＳ 明朝"/>
      <family val="1"/>
      <charset val="128"/>
    </font>
    <font>
      <sz val="6"/>
      <name val="ＭＳ 明朝"/>
      <family val="1"/>
      <charset val="128"/>
    </font>
    <font>
      <sz val="8"/>
      <color theme="1"/>
      <name val="ＭＳ 明朝"/>
      <family val="1"/>
      <charset val="128"/>
    </font>
    <font>
      <b/>
      <sz val="11"/>
      <name val="ＭＳ 明朝"/>
      <family val="1"/>
      <charset val="128"/>
    </font>
    <font>
      <sz val="18"/>
      <name val="ＭＳ 明朝"/>
      <family val="1"/>
      <charset val="128"/>
    </font>
    <font>
      <sz val="12"/>
      <color theme="1"/>
      <name val="ＭＳ Ｐゴシック"/>
      <family val="3"/>
      <charset val="128"/>
    </font>
    <font>
      <b/>
      <sz val="14"/>
      <color theme="1"/>
      <name val="ＭＳ Ｐゴシック"/>
      <family val="3"/>
      <charset val="128"/>
    </font>
    <font>
      <b/>
      <u/>
      <sz val="12"/>
      <color theme="1"/>
      <name val="ＭＳ Ｐゴシック"/>
      <family val="3"/>
      <charset val="128"/>
    </font>
    <font>
      <b/>
      <u/>
      <sz val="11"/>
      <color theme="1"/>
      <name val="ＭＳ Ｐゴシック"/>
      <family val="3"/>
      <charset val="128"/>
    </font>
    <font>
      <sz val="6"/>
      <color indexed="81"/>
      <name val="MS P ゴシック"/>
      <family val="3"/>
      <charset val="128"/>
    </font>
    <font>
      <b/>
      <sz val="9"/>
      <color indexed="81"/>
      <name val="MS P ゴシック"/>
      <family val="3"/>
      <charset val="128"/>
    </font>
    <font>
      <sz val="9"/>
      <color indexed="81"/>
      <name val="MS P ゴシック"/>
      <family val="3"/>
      <charset val="128"/>
    </font>
    <font>
      <b/>
      <sz val="10"/>
      <color theme="1"/>
      <name val="ＭＳ Ｐゴシック"/>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indexed="41"/>
        <bgColor indexed="64"/>
      </patternFill>
    </fill>
    <fill>
      <patternFill patternType="solid">
        <fgColor indexed="43"/>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indexed="42"/>
        <bgColor indexed="64"/>
      </patternFill>
    </fill>
    <fill>
      <patternFill patternType="solid">
        <fgColor indexed="47"/>
        <bgColor indexed="64"/>
      </patternFill>
    </fill>
    <fill>
      <patternFill patternType="solid">
        <fgColor rgb="FFDDEBF7"/>
        <bgColor indexed="64"/>
      </patternFill>
    </fill>
  </fills>
  <borders count="127">
    <border>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right style="thin">
        <color indexed="64"/>
      </right>
      <top/>
      <bottom style="medium">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dotted">
        <color indexed="64"/>
      </left>
      <right style="thin">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dotted">
        <color indexed="64"/>
      </left>
      <right style="thin">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top/>
      <bottom style="dotted">
        <color indexed="64"/>
      </bottom>
      <diagonal/>
    </border>
    <border>
      <left style="thin">
        <color indexed="64"/>
      </left>
      <right/>
      <top/>
      <bottom style="dotted">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tted">
        <color indexed="64"/>
      </bottom>
      <diagonal/>
    </border>
    <border>
      <left style="dotted">
        <color indexed="64"/>
      </left>
      <right/>
      <top style="medium">
        <color indexed="64"/>
      </top>
      <bottom style="thin">
        <color indexed="64"/>
      </bottom>
      <diagonal/>
    </border>
    <border>
      <left style="medium">
        <color indexed="64"/>
      </left>
      <right/>
      <top style="medium">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dotted">
        <color indexed="64"/>
      </top>
      <bottom/>
      <diagonal/>
    </border>
    <border>
      <left/>
      <right/>
      <top style="dotted">
        <color indexed="64"/>
      </top>
      <bottom/>
      <diagonal/>
    </border>
    <border>
      <left style="medium">
        <color indexed="64"/>
      </left>
      <right style="thin">
        <color indexed="64"/>
      </right>
      <top style="medium">
        <color indexed="64"/>
      </top>
      <bottom style="thin">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dotted">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diagonalDown="1">
      <left style="thick">
        <color indexed="64"/>
      </left>
      <right style="thick">
        <color indexed="64"/>
      </right>
      <top style="thin">
        <color indexed="64"/>
      </top>
      <bottom style="thin">
        <color indexed="64"/>
      </bottom>
      <diagonal style="medium">
        <color indexed="64"/>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ck">
        <color indexed="64"/>
      </bottom>
      <diagonal/>
    </border>
  </borders>
  <cellStyleXfs count="2">
    <xf numFmtId="0" fontId="0" fillId="0" borderId="0">
      <alignment vertical="center"/>
    </xf>
    <xf numFmtId="0" fontId="8" fillId="0" borderId="0"/>
  </cellStyleXfs>
  <cellXfs count="575">
    <xf numFmtId="0" fontId="0" fillId="0" borderId="0" xfId="0">
      <alignment vertical="center"/>
    </xf>
    <xf numFmtId="0" fontId="0" fillId="0" borderId="0" xfId="0"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57" fontId="0" fillId="0" borderId="6" xfId="0" applyNumberFormat="1" applyBorder="1" applyAlignment="1">
      <alignment horizontal="left"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57" fontId="0" fillId="0" borderId="15" xfId="0" applyNumberFormat="1" applyBorder="1" applyAlignment="1">
      <alignment horizontal="left" vertical="center"/>
    </xf>
    <xf numFmtId="0" fontId="0" fillId="2" borderId="20" xfId="0" applyFill="1" applyBorder="1" applyAlignment="1">
      <alignment horizontal="center" vertical="center"/>
    </xf>
    <xf numFmtId="0" fontId="0" fillId="0" borderId="2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40" xfId="0" applyBorder="1" applyAlignment="1">
      <alignment horizontal="center" vertical="center"/>
    </xf>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7" xfId="0" applyBorder="1" applyAlignment="1">
      <alignment horizontal="center" vertical="center"/>
    </xf>
    <xf numFmtId="0" fontId="0" fillId="0" borderId="33" xfId="0" applyBorder="1" applyAlignment="1">
      <alignment horizontal="center" vertical="center"/>
    </xf>
    <xf numFmtId="0" fontId="0" fillId="0" borderId="54" xfId="0" applyBorder="1" applyAlignment="1">
      <alignment horizontal="center" vertical="center"/>
    </xf>
    <xf numFmtId="0" fontId="7" fillId="0" borderId="56" xfId="0" applyFont="1" applyBorder="1" applyAlignment="1">
      <alignment horizontal="center" vertical="center"/>
    </xf>
    <xf numFmtId="0" fontId="9" fillId="0" borderId="0" xfId="1" applyFont="1"/>
    <xf numFmtId="49" fontId="9" fillId="0" borderId="0" xfId="1" applyNumberFormat="1" applyFont="1"/>
    <xf numFmtId="0" fontId="9" fillId="0" borderId="0" xfId="1" applyFont="1" applyAlignment="1">
      <alignment horizontal="center"/>
    </xf>
    <xf numFmtId="57" fontId="9" fillId="0" borderId="0" xfId="1" applyNumberFormat="1" applyFont="1"/>
    <xf numFmtId="57" fontId="9" fillId="0" borderId="0" xfId="1" applyNumberFormat="1" applyFont="1" applyAlignment="1">
      <alignment vertical="center"/>
    </xf>
    <xf numFmtId="57" fontId="9" fillId="3" borderId="0" xfId="1" applyNumberFormat="1" applyFont="1" applyFill="1" applyAlignment="1">
      <alignment vertical="center"/>
    </xf>
    <xf numFmtId="57" fontId="9" fillId="4" borderId="0" xfId="1" applyNumberFormat="1" applyFont="1" applyFill="1" applyAlignment="1">
      <alignment vertical="center"/>
    </xf>
    <xf numFmtId="0" fontId="10" fillId="0" borderId="0" xfId="1" applyFont="1" applyAlignment="1">
      <alignment vertical="center"/>
    </xf>
    <xf numFmtId="57" fontId="11" fillId="0" borderId="0" xfId="1" applyNumberFormat="1" applyFont="1" applyAlignment="1">
      <alignment vertical="center"/>
    </xf>
    <xf numFmtId="0" fontId="10" fillId="0" borderId="57" xfId="1" applyFont="1" applyBorder="1" applyAlignment="1">
      <alignment vertical="center"/>
    </xf>
    <xf numFmtId="0" fontId="10" fillId="0" borderId="17" xfId="1" applyFont="1" applyBorder="1" applyAlignment="1">
      <alignment vertical="center"/>
    </xf>
    <xf numFmtId="0" fontId="10" fillId="0" borderId="58" xfId="1" applyFont="1" applyBorder="1" applyAlignment="1">
      <alignment horizontal="center" vertical="center"/>
    </xf>
    <xf numFmtId="0" fontId="10" fillId="0" borderId="23" xfId="1" applyFont="1" applyBorder="1" applyAlignment="1">
      <alignment horizontal="center" vertical="center"/>
    </xf>
    <xf numFmtId="0" fontId="8" fillId="0" borderId="0" xfId="1"/>
    <xf numFmtId="0" fontId="12" fillId="5" borderId="1" xfId="1" applyFont="1" applyFill="1" applyBorder="1" applyAlignment="1">
      <alignment horizontal="center"/>
    </xf>
    <xf numFmtId="0" fontId="8" fillId="0" borderId="27" xfId="1" applyBorder="1" applyAlignment="1">
      <alignment horizontal="center"/>
    </xf>
    <xf numFmtId="57" fontId="9" fillId="6" borderId="0" xfId="1" applyNumberFormat="1" applyFont="1" applyFill="1" applyAlignment="1">
      <alignment vertical="center"/>
    </xf>
    <xf numFmtId="0" fontId="10" fillId="0" borderId="18" xfId="1" applyFont="1" applyBorder="1" applyAlignment="1">
      <alignment horizontal="center" vertical="center"/>
    </xf>
    <xf numFmtId="0" fontId="10" fillId="0" borderId="12" xfId="1" applyFont="1" applyBorder="1" applyAlignment="1">
      <alignment horizontal="center" vertical="center"/>
    </xf>
    <xf numFmtId="0" fontId="12" fillId="5" borderId="22" xfId="1" applyFont="1" applyFill="1" applyBorder="1" applyAlignment="1">
      <alignment horizontal="center"/>
    </xf>
    <xf numFmtId="0" fontId="9" fillId="0" borderId="23" xfId="1" applyFont="1" applyBorder="1"/>
    <xf numFmtId="0" fontId="8" fillId="0" borderId="23" xfId="1" applyBorder="1" applyAlignment="1">
      <alignment horizontal="center"/>
    </xf>
    <xf numFmtId="0" fontId="12" fillId="0" borderId="70" xfId="1" applyFont="1" applyBorder="1" applyAlignment="1">
      <alignment horizontal="center" vertical="center"/>
    </xf>
    <xf numFmtId="0" fontId="13" fillId="0" borderId="27" xfId="1" applyFont="1" applyBorder="1" applyAlignment="1">
      <alignment horizontal="center" vertical="center"/>
    </xf>
    <xf numFmtId="0" fontId="12" fillId="0" borderId="68" xfId="1" applyFont="1" applyBorder="1" applyAlignment="1">
      <alignment vertical="center" textRotation="255"/>
    </xf>
    <xf numFmtId="0" fontId="12" fillId="0" borderId="79" xfId="1" applyFont="1" applyBorder="1" applyAlignment="1">
      <alignment horizontal="center" vertical="center"/>
    </xf>
    <xf numFmtId="0" fontId="13" fillId="0" borderId="85" xfId="1" applyFont="1" applyBorder="1" applyAlignment="1">
      <alignment horizontal="center" vertical="center"/>
    </xf>
    <xf numFmtId="0" fontId="13" fillId="0" borderId="86" xfId="1" applyFont="1" applyBorder="1" applyAlignment="1">
      <alignment horizontal="center" vertical="center"/>
    </xf>
    <xf numFmtId="0" fontId="12" fillId="0" borderId="16" xfId="1" applyFont="1" applyBorder="1" applyAlignment="1">
      <alignment vertical="center" textRotation="255"/>
    </xf>
    <xf numFmtId="0" fontId="9" fillId="5" borderId="0" xfId="1" applyFont="1" applyFill="1"/>
    <xf numFmtId="57" fontId="9" fillId="5" borderId="0" xfId="1" applyNumberFormat="1" applyFont="1" applyFill="1"/>
    <xf numFmtId="57" fontId="9" fillId="5" borderId="0" xfId="1" applyNumberFormat="1" applyFont="1" applyFill="1" applyAlignment="1">
      <alignment vertical="center"/>
    </xf>
    <xf numFmtId="0" fontId="10" fillId="5" borderId="0" xfId="1" applyFont="1" applyFill="1" applyAlignment="1">
      <alignment vertical="center"/>
    </xf>
    <xf numFmtId="57" fontId="11" fillId="5" borderId="0" xfId="1" applyNumberFormat="1" applyFont="1" applyFill="1" applyAlignment="1">
      <alignment vertical="center"/>
    </xf>
    <xf numFmtId="0" fontId="10" fillId="5" borderId="57" xfId="1" applyFont="1" applyFill="1" applyBorder="1" applyAlignment="1">
      <alignment vertical="center"/>
    </xf>
    <xf numFmtId="0" fontId="10" fillId="5" borderId="17" xfId="1" applyFont="1" applyFill="1" applyBorder="1" applyAlignment="1">
      <alignment vertical="center"/>
    </xf>
    <xf numFmtId="0" fontId="10" fillId="5" borderId="58" xfId="1" applyFont="1" applyFill="1" applyBorder="1" applyAlignment="1">
      <alignment horizontal="center" vertical="center"/>
    </xf>
    <xf numFmtId="0" fontId="10" fillId="5" borderId="23" xfId="1" applyFont="1" applyFill="1" applyBorder="1" applyAlignment="1">
      <alignment horizontal="center" vertical="center"/>
    </xf>
    <xf numFmtId="0" fontId="8" fillId="5" borderId="0" xfId="1" applyFill="1"/>
    <xf numFmtId="0" fontId="13" fillId="7" borderId="27" xfId="1" applyFont="1" applyFill="1" applyBorder="1" applyAlignment="1">
      <alignment horizontal="center" vertical="center"/>
    </xf>
    <xf numFmtId="0" fontId="10" fillId="5" borderId="18" xfId="1" applyFont="1" applyFill="1" applyBorder="1" applyAlignment="1">
      <alignment horizontal="center" vertical="center"/>
    </xf>
    <xf numFmtId="0" fontId="10" fillId="5" borderId="12" xfId="1" applyFont="1" applyFill="1" applyBorder="1" applyAlignment="1">
      <alignment horizontal="center" vertical="center"/>
    </xf>
    <xf numFmtId="0" fontId="13" fillId="7" borderId="85" xfId="1" applyFont="1" applyFill="1" applyBorder="1" applyAlignment="1">
      <alignment horizontal="center" vertical="center"/>
    </xf>
    <xf numFmtId="0" fontId="13" fillId="7" borderId="86" xfId="1" applyFont="1" applyFill="1" applyBorder="1" applyAlignment="1">
      <alignment horizontal="center" vertical="center"/>
    </xf>
    <xf numFmtId="0" fontId="10" fillId="0" borderId="67" xfId="1" applyFont="1" applyBorder="1" applyAlignment="1">
      <alignment vertical="center"/>
    </xf>
    <xf numFmtId="0" fontId="10" fillId="0" borderId="27" xfId="1" applyFont="1" applyBorder="1" applyAlignment="1">
      <alignment vertical="center"/>
    </xf>
    <xf numFmtId="0" fontId="10" fillId="0" borderId="28" xfId="1" applyFont="1" applyBorder="1" applyAlignment="1">
      <alignment vertical="center"/>
    </xf>
    <xf numFmtId="0" fontId="10" fillId="0" borderId="67" xfId="1" applyFont="1" applyBorder="1" applyAlignment="1">
      <alignment horizontal="center" vertical="center"/>
    </xf>
    <xf numFmtId="0" fontId="10" fillId="0" borderId="27" xfId="1" applyFont="1" applyBorder="1" applyAlignment="1">
      <alignment horizontal="center" vertical="center"/>
    </xf>
    <xf numFmtId="0" fontId="10" fillId="0" borderId="58" xfId="1" applyFont="1" applyBorder="1" applyAlignment="1">
      <alignment vertical="center"/>
    </xf>
    <xf numFmtId="0" fontId="10" fillId="0" borderId="23" xfId="1" applyFont="1" applyBorder="1" applyAlignment="1">
      <alignment vertical="center"/>
    </xf>
    <xf numFmtId="0" fontId="10" fillId="0" borderId="24" xfId="1" applyFont="1" applyBorder="1" applyAlignment="1">
      <alignment vertical="center"/>
    </xf>
    <xf numFmtId="0" fontId="9" fillId="0" borderId="0" xfId="1" applyFont="1" applyAlignment="1">
      <alignment vertical="center"/>
    </xf>
    <xf numFmtId="49" fontId="11" fillId="0" borderId="15" xfId="1" applyNumberFormat="1" applyFont="1" applyBorder="1" applyAlignment="1">
      <alignment vertical="center"/>
    </xf>
    <xf numFmtId="49" fontId="11" fillId="0" borderId="18" xfId="1" applyNumberFormat="1" applyFont="1" applyBorder="1" applyAlignment="1">
      <alignment vertical="center"/>
    </xf>
    <xf numFmtId="49" fontId="9" fillId="0" borderId="15" xfId="1" applyNumberFormat="1" applyFont="1" applyBorder="1" applyAlignment="1">
      <alignment vertical="center"/>
    </xf>
    <xf numFmtId="0" fontId="13" fillId="0" borderId="92" xfId="1" applyFont="1" applyBorder="1" applyAlignment="1">
      <alignment horizontal="center" vertical="center"/>
    </xf>
    <xf numFmtId="0" fontId="13" fillId="0" borderId="93" xfId="1" applyFont="1" applyBorder="1" applyAlignment="1">
      <alignment horizontal="center" vertical="center"/>
    </xf>
    <xf numFmtId="0" fontId="9" fillId="0" borderId="67" xfId="1" applyFont="1" applyBorder="1" applyAlignment="1">
      <alignment vertical="center"/>
    </xf>
    <xf numFmtId="0" fontId="9" fillId="0" borderId="27" xfId="1" applyFont="1" applyBorder="1" applyAlignment="1">
      <alignment vertical="center"/>
    </xf>
    <xf numFmtId="0" fontId="9" fillId="0" borderId="28" xfId="1" applyFont="1" applyBorder="1" applyAlignment="1">
      <alignment vertical="center"/>
    </xf>
    <xf numFmtId="0" fontId="9" fillId="8" borderId="18" xfId="1" applyFont="1" applyFill="1" applyBorder="1" applyAlignment="1">
      <alignment horizontal="center" vertical="center"/>
    </xf>
    <xf numFmtId="0" fontId="9" fillId="8" borderId="12" xfId="1" applyFont="1" applyFill="1" applyBorder="1" applyAlignment="1">
      <alignment horizontal="center" vertical="center"/>
    </xf>
    <xf numFmtId="0" fontId="9" fillId="8" borderId="19" xfId="1" applyFont="1" applyFill="1" applyBorder="1" applyAlignment="1">
      <alignment horizontal="left" vertical="center"/>
    </xf>
    <xf numFmtId="0" fontId="9" fillId="9" borderId="18" xfId="1" applyFont="1" applyFill="1" applyBorder="1" applyAlignment="1">
      <alignment horizontal="center" vertical="center"/>
    </xf>
    <xf numFmtId="0" fontId="9" fillId="9" borderId="12" xfId="1" applyFont="1" applyFill="1" applyBorder="1" applyAlignment="1">
      <alignment horizontal="center" vertical="center"/>
    </xf>
    <xf numFmtId="0" fontId="9" fillId="9" borderId="19" xfId="1" applyFont="1" applyFill="1" applyBorder="1" applyAlignment="1">
      <alignment horizontal="left" vertical="center"/>
    </xf>
    <xf numFmtId="0" fontId="9" fillId="3" borderId="18" xfId="1" applyFont="1" applyFill="1" applyBorder="1" applyAlignment="1">
      <alignment horizontal="center" vertical="center"/>
    </xf>
    <xf numFmtId="0" fontId="9" fillId="3" borderId="12" xfId="1" applyFont="1" applyFill="1" applyBorder="1" applyAlignment="1">
      <alignment horizontal="center" vertical="center"/>
    </xf>
    <xf numFmtId="0" fontId="9" fillId="3" borderId="19" xfId="1" applyFont="1" applyFill="1" applyBorder="1" applyAlignment="1">
      <alignment horizontal="left" vertical="center"/>
    </xf>
    <xf numFmtId="0" fontId="9" fillId="4" borderId="18" xfId="1" applyFont="1" applyFill="1" applyBorder="1" applyAlignment="1">
      <alignment horizontal="center" vertical="center"/>
    </xf>
    <xf numFmtId="0" fontId="9" fillId="4" borderId="12" xfId="1" applyFont="1" applyFill="1" applyBorder="1" applyAlignment="1">
      <alignment horizontal="center" vertical="center"/>
    </xf>
    <xf numFmtId="0" fontId="9" fillId="4" borderId="19" xfId="1" applyFont="1" applyFill="1" applyBorder="1" applyAlignment="1">
      <alignment horizontal="left" vertical="center"/>
    </xf>
    <xf numFmtId="49" fontId="9" fillId="0" borderId="0" xfId="1" applyNumberFormat="1" applyFont="1" applyAlignment="1">
      <alignment vertical="center"/>
    </xf>
    <xf numFmtId="49" fontId="15" fillId="0" borderId="94" xfId="1" applyNumberFormat="1" applyFont="1" applyBorder="1" applyAlignment="1">
      <alignment horizontal="center" vertical="center" wrapText="1"/>
    </xf>
    <xf numFmtId="0" fontId="13" fillId="0" borderId="0" xfId="1" applyFont="1" applyAlignment="1">
      <alignment horizontal="center" vertical="center" wrapText="1"/>
    </xf>
    <xf numFmtId="0" fontId="17" fillId="0" borderId="27" xfId="1" applyFont="1" applyBorder="1" applyAlignment="1">
      <alignment horizontal="center" vertical="center" wrapText="1"/>
    </xf>
    <xf numFmtId="0" fontId="13" fillId="0" borderId="21" xfId="1" applyFont="1" applyBorder="1" applyAlignment="1">
      <alignment horizontal="center" vertical="center" wrapText="1"/>
    </xf>
    <xf numFmtId="0" fontId="15" fillId="0" borderId="31" xfId="1" applyFont="1" applyBorder="1" applyAlignment="1">
      <alignment horizontal="center" vertical="center"/>
    </xf>
    <xf numFmtId="0" fontId="15" fillId="0" borderId="46" xfId="1" applyFont="1" applyBorder="1" applyAlignment="1">
      <alignment horizontal="center" vertical="center"/>
    </xf>
    <xf numFmtId="0" fontId="19" fillId="0" borderId="0" xfId="1" applyFont="1" applyAlignment="1">
      <alignment vertical="center"/>
    </xf>
    <xf numFmtId="0" fontId="9" fillId="7" borderId="0" xfId="1" applyFont="1" applyFill="1" applyAlignment="1">
      <alignment vertical="center"/>
    </xf>
    <xf numFmtId="179" fontId="9" fillId="6" borderId="88" xfId="1" applyNumberFormat="1" applyFont="1" applyFill="1" applyBorder="1" applyAlignment="1">
      <alignment horizontal="center" vertical="center"/>
    </xf>
    <xf numFmtId="49" fontId="12" fillId="0" borderId="94" xfId="1" applyNumberFormat="1" applyFont="1" applyBorder="1" applyAlignment="1">
      <alignment horizontal="center" vertical="center" wrapText="1"/>
    </xf>
    <xf numFmtId="0" fontId="21" fillId="0" borderId="49" xfId="0" applyFont="1" applyBorder="1" applyAlignment="1">
      <alignment horizontal="center" vertical="center"/>
    </xf>
    <xf numFmtId="0" fontId="21" fillId="0" borderId="40" xfId="0" applyFont="1" applyBorder="1" applyAlignment="1">
      <alignment horizontal="center" vertical="center"/>
    </xf>
    <xf numFmtId="0" fontId="21" fillId="0" borderId="53" xfId="0" applyFont="1" applyBorder="1">
      <alignment vertical="center"/>
    </xf>
    <xf numFmtId="0" fontId="2" fillId="0" borderId="0" xfId="0" applyFont="1" applyAlignment="1">
      <alignment horizontal="center" vertical="center"/>
    </xf>
    <xf numFmtId="0" fontId="2" fillId="0" borderId="0" xfId="0" applyFont="1">
      <alignment vertical="center"/>
    </xf>
    <xf numFmtId="0" fontId="21" fillId="0" borderId="11" xfId="0" applyFont="1" applyBorder="1" applyAlignment="1">
      <alignment vertical="center" wrapText="1"/>
    </xf>
    <xf numFmtId="0" fontId="21" fillId="0" borderId="0" xfId="0" applyFont="1" applyAlignment="1">
      <alignment vertical="center" wrapText="1"/>
    </xf>
    <xf numFmtId="0" fontId="21" fillId="0" borderId="0" xfId="0" applyFont="1">
      <alignment vertical="center"/>
    </xf>
    <xf numFmtId="0" fontId="21" fillId="0" borderId="10" xfId="0" applyFont="1" applyBorder="1">
      <alignment vertical="center"/>
    </xf>
    <xf numFmtId="0" fontId="21" fillId="0" borderId="11" xfId="0" applyFont="1" applyBorder="1">
      <alignment vertical="center"/>
    </xf>
    <xf numFmtId="0" fontId="2" fillId="0" borderId="0" xfId="0" applyFont="1" applyAlignment="1">
      <alignment vertical="center" wrapText="1"/>
    </xf>
    <xf numFmtId="0" fontId="2" fillId="0" borderId="0" xfId="0" quotePrefix="1" applyFont="1" applyAlignment="1">
      <alignment horizontal="center" vertical="center"/>
    </xf>
    <xf numFmtId="0" fontId="2" fillId="0" borderId="11" xfId="0" applyFont="1" applyBorder="1">
      <alignment vertical="center"/>
    </xf>
    <xf numFmtId="0" fontId="2" fillId="0" borderId="10" xfId="0" applyFont="1" applyBorder="1">
      <alignment vertical="center"/>
    </xf>
    <xf numFmtId="176" fontId="21" fillId="0" borderId="0" xfId="0" applyNumberFormat="1" applyFont="1">
      <alignment vertical="center"/>
    </xf>
    <xf numFmtId="0" fontId="21" fillId="0" borderId="11" xfId="0" applyFont="1" applyBorder="1" applyAlignment="1">
      <alignment vertical="center" textRotation="255"/>
    </xf>
    <xf numFmtId="0" fontId="2" fillId="0" borderId="0" xfId="0" quotePrefix="1" applyFont="1" applyAlignment="1">
      <alignment horizontal="center" vertical="center" shrinkToFit="1"/>
    </xf>
    <xf numFmtId="0" fontId="21" fillId="0" borderId="11" xfId="0" applyFont="1" applyBorder="1" applyAlignment="1">
      <alignment vertical="top"/>
    </xf>
    <xf numFmtId="0" fontId="2" fillId="0" borderId="0" xfId="0" quotePrefix="1" applyFont="1">
      <alignment vertical="center"/>
    </xf>
    <xf numFmtId="0" fontId="21" fillId="0" borderId="11" xfId="0" applyFont="1" applyBorder="1" applyAlignment="1">
      <alignment vertical="center" textRotation="255" wrapText="1"/>
    </xf>
    <xf numFmtId="49" fontId="2" fillId="0" borderId="0" xfId="0" quotePrefix="1" applyNumberFormat="1" applyFont="1">
      <alignment vertical="center"/>
    </xf>
    <xf numFmtId="0" fontId="21" fillId="0" borderId="0" xfId="0" applyFont="1" applyAlignment="1">
      <alignment horizontal="center" vertical="center" wrapText="1"/>
    </xf>
    <xf numFmtId="49" fontId="2" fillId="0" borderId="0" xfId="0" quotePrefix="1" applyNumberFormat="1" applyFont="1" applyAlignment="1">
      <alignment vertical="center" wrapText="1"/>
    </xf>
    <xf numFmtId="0" fontId="2" fillId="0" borderId="0" xfId="0" applyFont="1" applyAlignment="1">
      <alignment horizontal="left" vertical="center" shrinkToFit="1"/>
    </xf>
    <xf numFmtId="0" fontId="21" fillId="0" borderId="2" xfId="0" applyFont="1" applyBorder="1">
      <alignment vertical="center"/>
    </xf>
    <xf numFmtId="0" fontId="21" fillId="0" borderId="2" xfId="0" applyFont="1" applyBorder="1" applyAlignment="1">
      <alignment vertical="center" textRotation="255" wrapText="1"/>
    </xf>
    <xf numFmtId="0" fontId="21" fillId="0" borderId="0" xfId="0" applyFont="1" applyAlignment="1">
      <alignment vertical="top" wrapText="1"/>
    </xf>
    <xf numFmtId="0" fontId="13" fillId="0" borderId="0" xfId="1" applyFont="1" applyAlignment="1">
      <alignment vertical="center" wrapText="1"/>
    </xf>
    <xf numFmtId="49" fontId="12" fillId="5" borderId="94" xfId="1" applyNumberFormat="1" applyFont="1" applyFill="1" applyBorder="1" applyAlignment="1">
      <alignment horizontal="center" vertical="center" wrapText="1"/>
    </xf>
    <xf numFmtId="0" fontId="12" fillId="0" borderId="8" xfId="1" applyFont="1" applyBorder="1" applyAlignment="1">
      <alignment vertical="center" wrapText="1"/>
    </xf>
    <xf numFmtId="179" fontId="9" fillId="5" borderId="88" xfId="1" applyNumberFormat="1" applyFont="1" applyFill="1" applyBorder="1" applyAlignment="1">
      <alignment horizontal="center" vertical="center"/>
    </xf>
    <xf numFmtId="0" fontId="12" fillId="2" borderId="79" xfId="1" applyFont="1" applyFill="1" applyBorder="1" applyAlignment="1">
      <alignment horizontal="center" vertical="center"/>
    </xf>
    <xf numFmtId="0" fontId="12" fillId="2" borderId="70" xfId="1" applyFont="1" applyFill="1" applyBorder="1" applyAlignment="1">
      <alignment horizontal="center" vertical="center"/>
    </xf>
    <xf numFmtId="0" fontId="8" fillId="2" borderId="23" xfId="1" applyFill="1" applyBorder="1" applyAlignment="1">
      <alignment horizontal="center"/>
    </xf>
    <xf numFmtId="0" fontId="9" fillId="2" borderId="23" xfId="1" applyFont="1" applyFill="1" applyBorder="1"/>
    <xf numFmtId="0" fontId="12" fillId="2" borderId="22" xfId="1" applyFont="1" applyFill="1" applyBorder="1" applyAlignment="1">
      <alignment horizontal="center"/>
    </xf>
    <xf numFmtId="0" fontId="8" fillId="2" borderId="27" xfId="1" applyFill="1" applyBorder="1" applyAlignment="1">
      <alignment horizontal="center"/>
    </xf>
    <xf numFmtId="0" fontId="12" fillId="2" borderId="1" xfId="1" applyFont="1" applyFill="1" applyBorder="1" applyAlignment="1">
      <alignment horizontal="center"/>
    </xf>
    <xf numFmtId="57" fontId="0" fillId="0" borderId="40" xfId="0" applyNumberFormat="1" applyBorder="1" applyAlignment="1">
      <alignment horizontal="left" vertical="center"/>
    </xf>
    <xf numFmtId="0" fontId="0" fillId="2" borderId="107" xfId="0" applyFill="1" applyBorder="1" applyAlignment="1">
      <alignment horizontal="center" vertical="center"/>
    </xf>
    <xf numFmtId="0" fontId="0" fillId="2" borderId="108" xfId="0" applyFill="1" applyBorder="1" applyAlignment="1">
      <alignment horizontal="center" vertical="center"/>
    </xf>
    <xf numFmtId="0" fontId="0" fillId="2" borderId="18" xfId="0" applyFill="1" applyBorder="1" applyAlignment="1">
      <alignment horizontal="center" vertical="center"/>
    </xf>
    <xf numFmtId="0" fontId="0" fillId="2" borderId="30" xfId="0" applyFill="1" applyBorder="1" applyAlignment="1">
      <alignment horizontal="center" vertical="center"/>
    </xf>
    <xf numFmtId="0" fontId="0" fillId="2" borderId="29" xfId="0" applyFill="1" applyBorder="1" applyAlignment="1">
      <alignment horizontal="center" vertical="center"/>
    </xf>
    <xf numFmtId="0" fontId="0" fillId="2" borderId="67" xfId="0" applyFill="1" applyBorder="1" applyAlignment="1">
      <alignment horizontal="center" vertical="center"/>
    </xf>
    <xf numFmtId="0" fontId="0" fillId="0" borderId="36" xfId="0" applyBorder="1">
      <alignment vertical="center"/>
    </xf>
    <xf numFmtId="0" fontId="0" fillId="0" borderId="112" xfId="0" applyBorder="1">
      <alignment vertical="center"/>
    </xf>
    <xf numFmtId="0" fontId="0" fillId="0" borderId="103" xfId="0" applyBorder="1">
      <alignment vertical="center"/>
    </xf>
    <xf numFmtId="0" fontId="0" fillId="0" borderId="104" xfId="0" applyBorder="1">
      <alignment vertical="center"/>
    </xf>
    <xf numFmtId="0" fontId="0" fillId="0" borderId="68" xfId="0" applyBorder="1" applyAlignment="1">
      <alignment horizontal="center" vertical="center"/>
    </xf>
    <xf numFmtId="0" fontId="0" fillId="0" borderId="78" xfId="0" applyBorder="1" applyAlignment="1">
      <alignment horizontal="center" vertical="center"/>
    </xf>
    <xf numFmtId="0" fontId="0" fillId="0" borderId="46" xfId="0" applyBorder="1" applyAlignment="1">
      <alignment horizontal="center" vertical="center" wrapText="1"/>
    </xf>
    <xf numFmtId="0" fontId="0" fillId="2" borderId="113" xfId="0" applyFill="1" applyBorder="1" applyAlignment="1">
      <alignment horizontal="center" vertical="center"/>
    </xf>
    <xf numFmtId="0" fontId="0" fillId="2" borderId="114" xfId="0" applyFill="1" applyBorder="1" applyAlignment="1">
      <alignment horizontal="center" vertical="center"/>
    </xf>
    <xf numFmtId="0" fontId="0" fillId="2" borderId="118" xfId="0" applyFill="1" applyBorder="1" applyAlignment="1">
      <alignment horizontal="center" vertical="center"/>
    </xf>
    <xf numFmtId="0" fontId="0" fillId="0" borderId="116" xfId="0" applyBorder="1" applyAlignment="1">
      <alignment horizontal="center" vertical="center"/>
    </xf>
    <xf numFmtId="0" fontId="0" fillId="0" borderId="67" xfId="0" applyBorder="1" applyAlignment="1">
      <alignment horizontal="center" vertical="center"/>
    </xf>
    <xf numFmtId="0" fontId="0" fillId="0" borderId="58" xfId="0" applyBorder="1" applyAlignment="1">
      <alignment horizontal="center" vertical="center"/>
    </xf>
    <xf numFmtId="0" fontId="0" fillId="0" borderId="18" xfId="0" applyBorder="1" applyAlignment="1">
      <alignment horizontal="center" vertical="center" wrapText="1"/>
    </xf>
    <xf numFmtId="0" fontId="0" fillId="0" borderId="15" xfId="0" applyBorder="1" applyAlignment="1">
      <alignment horizontal="left" vertical="center"/>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0" borderId="0" xfId="0" applyAlignment="1">
      <alignment horizontal="left" vertical="center"/>
    </xf>
    <xf numFmtId="0" fontId="0" fillId="0" borderId="25" xfId="0" applyBorder="1" applyAlignment="1">
      <alignment horizontal="left" vertical="center"/>
    </xf>
    <xf numFmtId="0" fontId="5" fillId="0" borderId="0" xfId="0" applyFont="1" applyAlignment="1">
      <alignment horizontal="center" vertical="center"/>
    </xf>
    <xf numFmtId="0" fontId="0" fillId="0" borderId="18" xfId="0" applyBorder="1" applyAlignment="1">
      <alignment horizontal="left" vertical="center" wrapText="1"/>
    </xf>
    <xf numFmtId="0" fontId="0" fillId="0" borderId="25" xfId="0" applyBorder="1" applyAlignment="1">
      <alignment horizontal="center" vertical="center"/>
    </xf>
    <xf numFmtId="0" fontId="0" fillId="0" borderId="31" xfId="0" applyBorder="1" applyAlignment="1">
      <alignment horizontal="center" vertical="center"/>
    </xf>
    <xf numFmtId="0" fontId="22" fillId="0" borderId="0" xfId="0" applyFont="1" applyAlignment="1">
      <alignment horizontal="right" vertical="center"/>
    </xf>
    <xf numFmtId="0" fontId="21" fillId="0" borderId="0" xfId="0" applyFont="1" applyAlignment="1">
      <alignment horizontal="left" vertical="center"/>
    </xf>
    <xf numFmtId="0" fontId="0" fillId="0" borderId="0" xfId="0" applyAlignment="1">
      <alignment vertical="center" wrapText="1"/>
    </xf>
    <xf numFmtId="0" fontId="0" fillId="0" borderId="28" xfId="0" applyBorder="1">
      <alignment vertical="center"/>
    </xf>
    <xf numFmtId="0" fontId="21" fillId="0" borderId="10" xfId="0" applyFont="1" applyBorder="1" applyAlignment="1">
      <alignment vertical="top" wrapText="1"/>
    </xf>
    <xf numFmtId="0" fontId="21" fillId="0" borderId="8" xfId="0" applyFont="1" applyBorder="1" applyAlignment="1">
      <alignment vertical="top" wrapText="1"/>
    </xf>
    <xf numFmtId="0" fontId="21" fillId="0" borderId="1" xfId="0" applyFont="1" applyBorder="1" applyAlignment="1">
      <alignment vertical="top" wrapText="1"/>
    </xf>
    <xf numFmtId="0" fontId="21" fillId="0" borderId="49" xfId="0" applyFont="1" applyBorder="1" applyAlignment="1">
      <alignment vertical="top" wrapText="1"/>
    </xf>
    <xf numFmtId="0" fontId="21" fillId="0" borderId="48" xfId="0" applyFont="1" applyBorder="1" applyAlignment="1">
      <alignment vertical="top" wrapText="1"/>
    </xf>
    <xf numFmtId="0" fontId="0" fillId="0" borderId="15" xfId="0" applyBorder="1" applyAlignment="1">
      <alignment vertical="center" wrapText="1" shrinkToFit="1"/>
    </xf>
    <xf numFmtId="0" fontId="21" fillId="0" borderId="0" xfId="0" applyFont="1" applyAlignment="1">
      <alignment vertical="top"/>
    </xf>
    <xf numFmtId="0" fontId="21" fillId="0" borderId="10" xfId="0" applyFont="1" applyBorder="1" applyAlignment="1">
      <alignment vertical="top"/>
    </xf>
    <xf numFmtId="0" fontId="0" fillId="0" borderId="58" xfId="0" applyBorder="1" applyAlignment="1">
      <alignment horizontal="center" vertical="center" wrapText="1"/>
    </xf>
    <xf numFmtId="0" fontId="0" fillId="0" borderId="18" xfId="0" applyBorder="1" applyAlignment="1">
      <alignment horizontal="left" vertical="center"/>
    </xf>
    <xf numFmtId="0" fontId="0" fillId="0" borderId="18" xfId="0" applyBorder="1" applyAlignment="1">
      <alignment horizontal="center" vertical="center"/>
    </xf>
    <xf numFmtId="0" fontId="0" fillId="0" borderId="15" xfId="0" applyBorder="1" applyAlignment="1">
      <alignment horizontal="center" vertical="center" shrinkToFit="1"/>
    </xf>
    <xf numFmtId="0" fontId="0" fillId="0" borderId="18" xfId="0" applyBorder="1" applyAlignment="1">
      <alignment horizontal="center" vertical="center" shrinkToFit="1"/>
    </xf>
    <xf numFmtId="0" fontId="0" fillId="0" borderId="24" xfId="0" applyBorder="1" applyAlignment="1">
      <alignment horizontal="center" vertical="center" wrapText="1"/>
    </xf>
    <xf numFmtId="0" fontId="0" fillId="0" borderId="58" xfId="0" applyBorder="1" applyAlignment="1">
      <alignment horizontal="center" vertical="center" wrapText="1"/>
    </xf>
    <xf numFmtId="0" fontId="0" fillId="0" borderId="28" xfId="0" applyBorder="1" applyAlignment="1">
      <alignment horizontal="center" vertical="center" wrapText="1"/>
    </xf>
    <xf numFmtId="0" fontId="0" fillId="0" borderId="67" xfId="0" applyBorder="1" applyAlignment="1">
      <alignment horizontal="center" vertical="center" wrapText="1"/>
    </xf>
    <xf numFmtId="0" fontId="0" fillId="0" borderId="19" xfId="0" applyBorder="1" applyAlignment="1">
      <alignment horizontal="left" vertical="center" wrapText="1"/>
    </xf>
    <xf numFmtId="0" fontId="0" fillId="0" borderId="12" xfId="0" applyBorder="1" applyAlignment="1">
      <alignment horizontal="left" vertical="center" wrapText="1"/>
    </xf>
    <xf numFmtId="0" fontId="0" fillId="0" borderId="25" xfId="0" applyBorder="1" applyAlignment="1">
      <alignment horizontal="center" vertical="center" textRotation="255"/>
    </xf>
    <xf numFmtId="0" fontId="0" fillId="0" borderId="120" xfId="0" applyBorder="1" applyAlignment="1">
      <alignment horizontal="center" vertical="center" textRotation="255"/>
    </xf>
    <xf numFmtId="0" fontId="0" fillId="0" borderId="15" xfId="0" applyBorder="1" applyAlignment="1">
      <alignment horizontal="left" vertical="center" wrapText="1"/>
    </xf>
    <xf numFmtId="0" fontId="0" fillId="0" borderId="15" xfId="0" applyBorder="1" applyAlignment="1">
      <alignment horizontal="left" vertical="center"/>
    </xf>
    <xf numFmtId="0" fontId="0" fillId="0" borderId="19" xfId="0" applyBorder="1" applyAlignment="1">
      <alignment horizontal="left" vertical="center"/>
    </xf>
    <xf numFmtId="0" fontId="0" fillId="0" borderId="15" xfId="0" applyBorder="1" applyAlignment="1">
      <alignment horizontal="center" vertical="center"/>
    </xf>
    <xf numFmtId="0" fontId="0" fillId="0" borderId="25" xfId="0" applyBorder="1" applyAlignment="1">
      <alignment horizontal="center" vertical="center" wrapText="1"/>
    </xf>
    <xf numFmtId="0" fontId="0" fillId="0" borderId="120" xfId="0" applyBorder="1" applyAlignment="1">
      <alignment horizontal="center" vertical="center" wrapText="1"/>
    </xf>
    <xf numFmtId="0" fontId="0" fillId="0" borderId="17" xfId="0" applyBorder="1" applyAlignment="1">
      <alignment horizontal="center" vertical="center"/>
    </xf>
    <xf numFmtId="0" fontId="0" fillId="0" borderId="0" xfId="0" applyAlignment="1">
      <alignment horizontal="left" vertical="center"/>
    </xf>
    <xf numFmtId="0" fontId="0" fillId="0" borderId="15" xfId="0" applyBorder="1" applyAlignment="1">
      <alignment horizontal="center" vertical="center" textRotation="255"/>
    </xf>
    <xf numFmtId="0" fontId="0" fillId="0" borderId="25" xfId="0" applyBorder="1" applyAlignment="1">
      <alignment horizontal="center" vertical="center"/>
    </xf>
    <xf numFmtId="0" fontId="0" fillId="0" borderId="120" xfId="0" applyBorder="1" applyAlignment="1">
      <alignment horizontal="center" vertical="center"/>
    </xf>
    <xf numFmtId="0" fontId="0" fillId="0" borderId="0" xfId="0" applyAlignment="1">
      <alignment horizontal="left" vertical="top" wrapText="1"/>
    </xf>
    <xf numFmtId="0" fontId="0" fillId="0" borderId="15" xfId="0" applyBorder="1" applyAlignment="1">
      <alignment horizontal="center" vertical="center" wrapText="1"/>
    </xf>
    <xf numFmtId="0" fontId="4" fillId="0" borderId="0" xfId="0" applyFont="1" applyAlignment="1">
      <alignment horizontal="center" vertical="center"/>
    </xf>
    <xf numFmtId="0" fontId="5" fillId="2" borderId="27" xfId="0" applyFont="1" applyFill="1" applyBorder="1" applyAlignment="1">
      <alignment horizontal="center" vertical="center"/>
    </xf>
    <xf numFmtId="0" fontId="0" fillId="0" borderId="31"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58"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left" vertical="center"/>
    </xf>
    <xf numFmtId="0" fontId="0" fillId="0" borderId="27" xfId="0" applyBorder="1" applyAlignment="1">
      <alignment horizontal="left" vertical="center"/>
    </xf>
    <xf numFmtId="0" fontId="0" fillId="0" borderId="20" xfId="0" applyBorder="1" applyAlignment="1">
      <alignment horizontal="left" vertical="center"/>
    </xf>
    <xf numFmtId="0" fontId="0" fillId="0" borderId="12" xfId="0" applyBorder="1" applyAlignment="1">
      <alignment horizontal="left" vertical="center"/>
    </xf>
    <xf numFmtId="0" fontId="0" fillId="0" borderId="121" xfId="0" applyBorder="1" applyAlignment="1">
      <alignment horizontal="left" vertical="center"/>
    </xf>
    <xf numFmtId="0" fontId="0" fillId="0" borderId="24" xfId="0" applyBorder="1" applyAlignment="1">
      <alignment horizontal="left" vertical="center"/>
    </xf>
    <xf numFmtId="0" fontId="0" fillId="0" borderId="23" xfId="0" applyBorder="1" applyAlignment="1">
      <alignment horizontal="left" vertical="center"/>
    </xf>
    <xf numFmtId="0" fontId="0" fillId="0" borderId="22" xfId="0" applyBorder="1" applyAlignment="1">
      <alignment horizontal="left" vertical="center"/>
    </xf>
    <xf numFmtId="0" fontId="0" fillId="0" borderId="17" xfId="0" applyBorder="1" applyAlignment="1">
      <alignment horizontal="left" vertical="center"/>
    </xf>
    <xf numFmtId="0" fontId="0" fillId="0" borderId="10" xfId="0" applyBorder="1" applyAlignment="1">
      <alignment horizontal="left" vertical="center"/>
    </xf>
    <xf numFmtId="0" fontId="0" fillId="0" borderId="78" xfId="0"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left" vertical="center" shrinkToFit="1"/>
    </xf>
    <xf numFmtId="0" fontId="0" fillId="0" borderId="0" xfId="0" applyAlignment="1">
      <alignment horizontal="left" vertical="center" shrinkToFit="1"/>
    </xf>
    <xf numFmtId="0" fontId="0" fillId="0" borderId="10" xfId="0" applyBorder="1" applyAlignment="1">
      <alignment horizontal="left" vertical="center" shrinkToFit="1"/>
    </xf>
    <xf numFmtId="0" fontId="0" fillId="0" borderId="68" xfId="0" applyBorder="1" applyAlignment="1">
      <alignment horizontal="center" vertical="center"/>
    </xf>
    <xf numFmtId="0" fontId="0" fillId="0" borderId="43" xfId="0" applyBorder="1" applyAlignment="1">
      <alignment horizontal="center" vertical="center"/>
    </xf>
    <xf numFmtId="0" fontId="0" fillId="0" borderId="31" xfId="0" applyBorder="1" applyAlignment="1">
      <alignment horizontal="left" vertical="center" wrapText="1"/>
    </xf>
    <xf numFmtId="0" fontId="0" fillId="0" borderId="45" xfId="0" applyBorder="1" applyAlignment="1">
      <alignment horizontal="left" vertical="center" wrapText="1"/>
    </xf>
    <xf numFmtId="0" fontId="0" fillId="0" borderId="6" xfId="0" applyBorder="1" applyAlignment="1">
      <alignment horizontal="left" vertical="center" wrapText="1"/>
    </xf>
    <xf numFmtId="0" fontId="0" fillId="0" borderId="105" xfId="0" applyBorder="1" applyAlignment="1">
      <alignment horizontal="left" vertical="center" wrapText="1"/>
    </xf>
    <xf numFmtId="0" fontId="0" fillId="0" borderId="42" xfId="0" applyBorder="1" applyAlignment="1">
      <alignment horizontal="left" vertical="center" wrapTex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6" xfId="0" applyFont="1" applyBorder="1" applyAlignment="1">
      <alignment horizontal="center" vertical="center"/>
    </xf>
    <xf numFmtId="0" fontId="0" fillId="0" borderId="53" xfId="0" applyBorder="1" applyAlignment="1">
      <alignment horizontal="center" vertical="center"/>
    </xf>
    <xf numFmtId="0" fontId="0" fillId="0" borderId="49" xfId="0" applyBorder="1" applyAlignment="1">
      <alignment horizontal="center" vertical="center"/>
    </xf>
    <xf numFmtId="0" fontId="0" fillId="0" borderId="48" xfId="0" applyBorder="1" applyAlignment="1">
      <alignment horizontal="center" vertical="center"/>
    </xf>
    <xf numFmtId="179" fontId="0" fillId="0" borderId="26" xfId="0" quotePrefix="1" applyNumberFormat="1" applyBorder="1" applyAlignment="1">
      <alignment horizontal="left" vertical="center"/>
    </xf>
    <xf numFmtId="179" fontId="0" fillId="0" borderId="23" xfId="0" quotePrefix="1" applyNumberFormat="1" applyBorder="1" applyAlignment="1">
      <alignment horizontal="left" vertical="center"/>
    </xf>
    <xf numFmtId="179" fontId="0" fillId="0" borderId="22" xfId="0" applyNumberFormat="1" applyBorder="1" applyAlignment="1">
      <alignment horizontal="left" vertical="center"/>
    </xf>
    <xf numFmtId="0" fontId="0" fillId="0" borderId="11" xfId="0" quotePrefix="1" applyBorder="1" applyAlignment="1">
      <alignment horizontal="left" vertical="top" wrapText="1"/>
    </xf>
    <xf numFmtId="0" fontId="0" fillId="0" borderId="0" xfId="0" quotePrefix="1" applyAlignment="1">
      <alignment horizontal="left" vertical="top" wrapText="1"/>
    </xf>
    <xf numFmtId="0" fontId="0" fillId="0" borderId="10" xfId="0" applyBorder="1" applyAlignment="1">
      <alignment horizontal="left" vertical="top" wrapText="1"/>
    </xf>
    <xf numFmtId="0" fontId="0" fillId="0" borderId="21" xfId="0" applyBorder="1" applyAlignment="1">
      <alignment horizontal="left" vertical="top" wrapText="1"/>
    </xf>
    <xf numFmtId="0" fontId="0" fillId="0" borderId="27" xfId="0" applyBorder="1" applyAlignment="1">
      <alignment horizontal="left" vertical="top" wrapText="1"/>
    </xf>
    <xf numFmtId="0" fontId="0" fillId="0" borderId="20" xfId="0" applyBorder="1" applyAlignment="1">
      <alignment horizontal="left" vertical="top" wrapText="1"/>
    </xf>
    <xf numFmtId="179" fontId="0" fillId="0" borderId="11" xfId="0" quotePrefix="1" applyNumberFormat="1" applyBorder="1" applyAlignment="1">
      <alignment horizontal="left" vertical="center"/>
    </xf>
    <xf numFmtId="179" fontId="0" fillId="0" borderId="0" xfId="0" quotePrefix="1" applyNumberFormat="1" applyAlignment="1">
      <alignment horizontal="left" vertical="center"/>
    </xf>
    <xf numFmtId="179" fontId="0" fillId="0" borderId="10" xfId="0" applyNumberFormat="1" applyBorder="1" applyAlignment="1">
      <alignment horizontal="left" vertical="center"/>
    </xf>
    <xf numFmtId="0" fontId="0" fillId="0" borderId="15" xfId="0" applyBorder="1">
      <alignment vertical="center"/>
    </xf>
    <xf numFmtId="0" fontId="6" fillId="0" borderId="5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1" xfId="0" applyFont="1" applyBorder="1" applyAlignment="1">
      <alignment horizontal="center" vertical="center" wrapText="1"/>
    </xf>
    <xf numFmtId="0" fontId="0" fillId="0" borderId="33" xfId="0" applyBorder="1" applyAlignment="1">
      <alignment horizontal="center" vertical="center"/>
    </xf>
    <xf numFmtId="0" fontId="0" fillId="0" borderId="97" xfId="0" applyBorder="1" applyAlignment="1">
      <alignment horizontal="center" vertical="center"/>
    </xf>
    <xf numFmtId="0" fontId="0" fillId="0" borderId="117" xfId="0" applyBorder="1" applyAlignment="1">
      <alignment horizontal="center" vertical="center"/>
    </xf>
    <xf numFmtId="0" fontId="0" fillId="0" borderId="11" xfId="0" applyBorder="1" applyAlignment="1">
      <alignment horizontal="center" vertical="center"/>
    </xf>
    <xf numFmtId="0" fontId="0" fillId="0" borderId="57" xfId="0" applyBorder="1" applyAlignment="1">
      <alignment horizontal="center" vertical="center"/>
    </xf>
    <xf numFmtId="0" fontId="0" fillId="0" borderId="2" xfId="0" applyBorder="1" applyAlignment="1">
      <alignment horizontal="center" vertical="center"/>
    </xf>
    <xf numFmtId="0" fontId="0" fillId="0" borderId="62" xfId="0" applyBorder="1" applyAlignment="1">
      <alignment horizontal="center" vertical="center"/>
    </xf>
    <xf numFmtId="0" fontId="5" fillId="0" borderId="49" xfId="0" applyFont="1" applyBorder="1" applyAlignment="1">
      <alignment horizontal="left" vertical="center"/>
    </xf>
    <xf numFmtId="0" fontId="5" fillId="0" borderId="48"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4" fillId="0" borderId="1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0" fillId="0" borderId="26" xfId="0" applyBorder="1" applyAlignment="1">
      <alignment horizontal="center" vertical="center"/>
    </xf>
    <xf numFmtId="0" fontId="0" fillId="0" borderId="41" xfId="0" applyBorder="1" applyAlignment="1">
      <alignment horizontal="center" vertical="center" textRotation="255"/>
    </xf>
    <xf numFmtId="0" fontId="0" fillId="0" borderId="16" xfId="0" applyBorder="1" applyAlignment="1">
      <alignment horizontal="center" vertical="center" textRotation="255"/>
    </xf>
    <xf numFmtId="0" fontId="0" fillId="0" borderId="7" xfId="0" applyBorder="1" applyAlignment="1">
      <alignment horizontal="center" vertical="center" textRotation="255"/>
    </xf>
    <xf numFmtId="0" fontId="0" fillId="0" borderId="40" xfId="0" applyBorder="1" applyAlignment="1">
      <alignment horizontal="center" vertical="center"/>
    </xf>
    <xf numFmtId="0" fontId="0" fillId="0" borderId="34" xfId="0" applyBorder="1" applyAlignment="1">
      <alignment horizontal="center" vertical="center"/>
    </xf>
    <xf numFmtId="0" fontId="0" fillId="0" borderId="20" xfId="0" applyBorder="1" applyAlignment="1">
      <alignment horizontal="center" vertical="center"/>
    </xf>
    <xf numFmtId="0" fontId="0" fillId="0" borderId="46" xfId="0" applyBorder="1" applyAlignment="1">
      <alignment horizontal="center" vertical="center"/>
    </xf>
    <xf numFmtId="0" fontId="0" fillId="0" borderId="46" xfId="0" applyBorder="1" applyAlignment="1">
      <alignment horizontal="center" vertical="center" wrapText="1"/>
    </xf>
    <xf numFmtId="176" fontId="0" fillId="0" borderId="24" xfId="0" applyNumberFormat="1" applyBorder="1" applyAlignment="1">
      <alignment horizontal="center" vertical="center"/>
    </xf>
    <xf numFmtId="176" fontId="0" fillId="0" borderId="23" xfId="0" applyNumberFormat="1" applyBorder="1" applyAlignment="1">
      <alignment horizontal="center" vertical="center"/>
    </xf>
    <xf numFmtId="176" fontId="0" fillId="0" borderId="28" xfId="0" applyNumberFormat="1" applyBorder="1" applyAlignment="1">
      <alignment horizontal="center" vertical="center"/>
    </xf>
    <xf numFmtId="176" fontId="0" fillId="0" borderId="27" xfId="0" applyNumberFormat="1" applyBorder="1" applyAlignment="1">
      <alignment horizontal="center" vertical="center"/>
    </xf>
    <xf numFmtId="0" fontId="0" fillId="2" borderId="23" xfId="0" applyFill="1" applyBorder="1" applyAlignment="1">
      <alignment horizontal="center" vertical="center"/>
    </xf>
    <xf numFmtId="0" fontId="0" fillId="2" borderId="22" xfId="0" applyFill="1" applyBorder="1" applyAlignment="1">
      <alignment horizontal="center" vertical="center"/>
    </xf>
    <xf numFmtId="0" fontId="0" fillId="2" borderId="27" xfId="0" applyFill="1" applyBorder="1" applyAlignment="1">
      <alignment horizontal="center" vertical="center"/>
    </xf>
    <xf numFmtId="0" fontId="0" fillId="2" borderId="20" xfId="0" applyFill="1" applyBorder="1" applyAlignment="1">
      <alignment horizontal="center" vertical="center"/>
    </xf>
    <xf numFmtId="0" fontId="0" fillId="0" borderId="25" xfId="0" applyBorder="1" applyAlignment="1">
      <alignment horizontal="left" vertical="center"/>
    </xf>
    <xf numFmtId="0" fontId="0" fillId="0" borderId="77" xfId="0" applyBorder="1" applyAlignment="1">
      <alignment horizontal="left" vertical="center"/>
    </xf>
    <xf numFmtId="0" fontId="0" fillId="0" borderId="68" xfId="0" applyBorder="1" applyAlignment="1">
      <alignment horizontal="center" vertical="center" wrapText="1"/>
    </xf>
    <xf numFmtId="0" fontId="0" fillId="0" borderId="66" xfId="0" applyBorder="1" applyAlignment="1">
      <alignment horizontal="left" vertical="center" wrapText="1"/>
    </xf>
    <xf numFmtId="0" fontId="0" fillId="0" borderId="6" xfId="0" applyBorder="1">
      <alignment vertical="center"/>
    </xf>
    <xf numFmtId="179" fontId="0" fillId="0" borderId="11" xfId="0" quotePrefix="1" applyNumberFormat="1" applyBorder="1" applyAlignment="1">
      <alignment horizontal="left" vertical="center" wrapText="1"/>
    </xf>
    <xf numFmtId="179" fontId="0" fillId="0" borderId="0" xfId="0" quotePrefix="1" applyNumberFormat="1" applyAlignment="1">
      <alignment horizontal="left" vertical="center" wrapText="1"/>
    </xf>
    <xf numFmtId="179" fontId="0" fillId="0" borderId="10" xfId="0" applyNumberFormat="1" applyBorder="1" applyAlignment="1">
      <alignment horizontal="left" vertical="center" wrapText="1"/>
    </xf>
    <xf numFmtId="0" fontId="0" fillId="0" borderId="41" xfId="0" applyBorder="1" applyAlignment="1">
      <alignment horizontal="center" vertical="center" textRotation="255" wrapText="1"/>
    </xf>
    <xf numFmtId="0" fontId="0" fillId="0" borderId="16" xfId="0"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40" xfId="0" applyBorder="1">
      <alignment vertical="center"/>
    </xf>
    <xf numFmtId="0" fontId="0" fillId="0" borderId="45" xfId="0" applyBorder="1" applyAlignment="1">
      <alignment horizontal="left" vertical="center"/>
    </xf>
    <xf numFmtId="0" fontId="0" fillId="0" borderId="18" xfId="0" applyBorder="1" applyAlignment="1">
      <alignment horizontal="left" vertical="center"/>
    </xf>
    <xf numFmtId="0" fontId="2" fillId="0" borderId="15" xfId="0" applyFont="1" applyBorder="1" applyAlignment="1">
      <alignment horizontal="left" vertical="center"/>
    </xf>
    <xf numFmtId="179" fontId="0" fillId="0" borderId="26" xfId="0" applyNumberFormat="1" applyBorder="1" applyAlignment="1">
      <alignment horizontal="center" vertical="center" wrapText="1"/>
    </xf>
    <xf numFmtId="179" fontId="0" fillId="0" borderId="23" xfId="0" applyNumberFormat="1" applyBorder="1" applyAlignment="1">
      <alignment horizontal="center" vertical="center" wrapText="1"/>
    </xf>
    <xf numFmtId="179" fontId="0" fillId="0" borderId="22" xfId="0" applyNumberFormat="1" applyBorder="1" applyAlignment="1">
      <alignment horizontal="center" vertical="center" wrapText="1"/>
    </xf>
    <xf numFmtId="0" fontId="0" fillId="0" borderId="11" xfId="0" applyBorder="1" applyAlignment="1">
      <alignment horizontal="left" vertical="top" wrapText="1"/>
    </xf>
    <xf numFmtId="0" fontId="0" fillId="0" borderId="19" xfId="0" applyBorder="1">
      <alignment vertical="center"/>
    </xf>
    <xf numFmtId="0" fontId="0" fillId="0" borderId="12" xfId="0" applyBorder="1">
      <alignment vertical="center"/>
    </xf>
    <xf numFmtId="0" fontId="0" fillId="0" borderId="18" xfId="0" applyBorder="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0" fillId="0" borderId="2"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9" xfId="0" applyBorder="1" applyAlignment="1">
      <alignment horizontal="left" vertical="center" shrinkToFit="1"/>
    </xf>
    <xf numFmtId="0" fontId="0" fillId="0" borderId="8" xfId="0" applyBorder="1" applyAlignment="1">
      <alignment horizontal="left" vertical="center" shrinkToFit="1"/>
    </xf>
    <xf numFmtId="0" fontId="0" fillId="0" borderId="1" xfId="0" applyBorder="1" applyAlignment="1">
      <alignment horizontal="left" vertical="center" shrinkToFit="1"/>
    </xf>
    <xf numFmtId="0" fontId="0" fillId="0" borderId="105" xfId="0" applyBorder="1">
      <alignment vertical="center"/>
    </xf>
    <xf numFmtId="0" fontId="0" fillId="0" borderId="3" xfId="0" applyBorder="1">
      <alignment vertical="center"/>
    </xf>
    <xf numFmtId="0" fontId="0" fillId="0" borderId="106" xfId="0" applyBorder="1">
      <alignment vertical="center"/>
    </xf>
    <xf numFmtId="0" fontId="0" fillId="0" borderId="17" xfId="0" applyBorder="1" applyAlignment="1">
      <alignment horizontal="center" vertical="center" wrapText="1" shrinkToFit="1"/>
    </xf>
    <xf numFmtId="0" fontId="0" fillId="0" borderId="0" xfId="0" applyAlignment="1">
      <alignment horizontal="center" vertical="center" wrapText="1" shrinkToFit="1"/>
    </xf>
    <xf numFmtId="0" fontId="0" fillId="0" borderId="10" xfId="0" applyBorder="1" applyAlignment="1">
      <alignment horizontal="center" vertical="center" wrapText="1" shrinkToFit="1"/>
    </xf>
    <xf numFmtId="0" fontId="21" fillId="0" borderId="100" xfId="0" applyFont="1" applyBorder="1" applyAlignment="1">
      <alignment horizontal="center" vertical="center" wrapText="1"/>
    </xf>
    <xf numFmtId="0" fontId="21" fillId="0" borderId="101" xfId="0" applyFont="1" applyBorder="1" applyAlignment="1">
      <alignment horizontal="center" vertical="center" wrapText="1"/>
    </xf>
    <xf numFmtId="180" fontId="21" fillId="2" borderId="40" xfId="0" applyNumberFormat="1" applyFont="1" applyFill="1" applyBorder="1" applyAlignment="1">
      <alignment horizontal="center" vertical="center"/>
    </xf>
    <xf numFmtId="180" fontId="21" fillId="2" borderId="102" xfId="0" applyNumberFormat="1" applyFont="1" applyFill="1" applyBorder="1" applyAlignment="1">
      <alignment horizontal="center" vertical="center"/>
    </xf>
    <xf numFmtId="0" fontId="21" fillId="0" borderId="53" xfId="0" applyFont="1" applyBorder="1" applyAlignment="1">
      <alignment horizontal="left" vertical="center" wrapText="1"/>
    </xf>
    <xf numFmtId="0" fontId="21" fillId="0" borderId="49" xfId="0" applyFont="1" applyBorder="1" applyAlignment="1">
      <alignment horizontal="left" vertical="center" wrapText="1"/>
    </xf>
    <xf numFmtId="0" fontId="21" fillId="0" borderId="48" xfId="0" applyFont="1" applyBorder="1" applyAlignment="1">
      <alignment horizontal="left" vertical="center" wrapText="1"/>
    </xf>
    <xf numFmtId="0" fontId="21" fillId="0" borderId="53" xfId="0" applyFont="1" applyBorder="1" applyAlignment="1">
      <alignment horizontal="left" vertical="center"/>
    </xf>
    <xf numFmtId="0" fontId="21" fillId="0" borderId="49" xfId="0" applyFont="1" applyBorder="1" applyAlignment="1">
      <alignment horizontal="left" vertical="center"/>
    </xf>
    <xf numFmtId="0" fontId="21" fillId="0" borderId="48" xfId="0" applyFont="1" applyBorder="1" applyAlignment="1">
      <alignment horizontal="left" vertical="center"/>
    </xf>
    <xf numFmtId="180" fontId="4" fillId="2" borderId="11" xfId="0" applyNumberFormat="1" applyFont="1" applyFill="1" applyBorder="1" applyAlignment="1">
      <alignment horizontal="left" vertical="center" wrapText="1" indent="1"/>
    </xf>
    <xf numFmtId="180" fontId="4" fillId="2" borderId="0" xfId="0" applyNumberFormat="1" applyFont="1" applyFill="1" applyAlignment="1">
      <alignment horizontal="left" vertical="center" wrapText="1" indent="1"/>
    </xf>
    <xf numFmtId="180" fontId="4" fillId="2" borderId="10" xfId="0" applyNumberFormat="1" applyFont="1" applyFill="1" applyBorder="1" applyAlignment="1">
      <alignment horizontal="left" vertical="center" wrapText="1" indent="1"/>
    </xf>
    <xf numFmtId="180" fontId="4" fillId="2" borderId="2" xfId="0" applyNumberFormat="1" applyFont="1" applyFill="1" applyBorder="1" applyAlignment="1">
      <alignment horizontal="left" vertical="center" wrapText="1" indent="1"/>
    </xf>
    <xf numFmtId="180" fontId="4" fillId="2" borderId="8" xfId="0" applyNumberFormat="1" applyFont="1" applyFill="1" applyBorder="1" applyAlignment="1">
      <alignment horizontal="left" vertical="center" wrapText="1" indent="1"/>
    </xf>
    <xf numFmtId="180" fontId="4" fillId="2" borderId="1" xfId="0" applyNumberFormat="1" applyFont="1" applyFill="1" applyBorder="1" applyAlignment="1">
      <alignment horizontal="left" vertical="center" wrapText="1" indent="1"/>
    </xf>
    <xf numFmtId="180" fontId="5" fillId="2" borderId="11" xfId="0" applyNumberFormat="1" applyFont="1" applyFill="1" applyBorder="1" applyAlignment="1">
      <alignment horizontal="left" vertical="center" indent="1"/>
    </xf>
    <xf numFmtId="180" fontId="5" fillId="2" borderId="0" xfId="0" applyNumberFormat="1" applyFont="1" applyFill="1" applyAlignment="1">
      <alignment horizontal="left" vertical="center" indent="1"/>
    </xf>
    <xf numFmtId="180" fontId="5" fillId="2" borderId="10" xfId="0" applyNumberFormat="1" applyFont="1" applyFill="1" applyBorder="1" applyAlignment="1">
      <alignment horizontal="left" vertical="center" indent="1"/>
    </xf>
    <xf numFmtId="180" fontId="5" fillId="2" borderId="2" xfId="0" applyNumberFormat="1" applyFont="1" applyFill="1" applyBorder="1" applyAlignment="1">
      <alignment horizontal="left" vertical="center" indent="1"/>
    </xf>
    <xf numFmtId="180" fontId="5" fillId="2" borderId="8" xfId="0" applyNumberFormat="1" applyFont="1" applyFill="1" applyBorder="1" applyAlignment="1">
      <alignment horizontal="left" vertical="center" indent="1"/>
    </xf>
    <xf numFmtId="180" fontId="5" fillId="2" borderId="1" xfId="0" applyNumberFormat="1" applyFont="1" applyFill="1" applyBorder="1" applyAlignment="1">
      <alignment horizontal="left" vertical="center" indent="1"/>
    </xf>
    <xf numFmtId="0" fontId="15" fillId="0" borderId="28" xfId="1" applyFont="1" applyBorder="1" applyAlignment="1">
      <alignment horizontal="center" vertical="center" wrapText="1"/>
    </xf>
    <xf numFmtId="0" fontId="15" fillId="0" borderId="27" xfId="1" applyFont="1" applyBorder="1" applyAlignment="1">
      <alignment horizontal="center" vertical="center"/>
    </xf>
    <xf numFmtId="0" fontId="15" fillId="0" borderId="67" xfId="1" applyFont="1" applyBorder="1" applyAlignment="1">
      <alignment horizontal="center" vertical="center"/>
    </xf>
    <xf numFmtId="0" fontId="15" fillId="0" borderId="20" xfId="1" applyFont="1" applyBorder="1" applyAlignment="1">
      <alignment horizontal="center" vertical="center"/>
    </xf>
    <xf numFmtId="0" fontId="20" fillId="0" borderId="0" xfId="1" applyFont="1" applyAlignment="1">
      <alignment horizontal="center" vertical="top"/>
    </xf>
    <xf numFmtId="0" fontId="12" fillId="0" borderId="99" xfId="1" applyFont="1" applyBorder="1" applyAlignment="1">
      <alignment horizontal="center" vertical="center"/>
    </xf>
    <xf numFmtId="0" fontId="12" fillId="0" borderId="33" xfId="1" applyFont="1" applyBorder="1" applyAlignment="1">
      <alignment horizontal="center" vertical="center"/>
    </xf>
    <xf numFmtId="0" fontId="12" fillId="2" borderId="98"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95" xfId="1" applyFont="1" applyFill="1" applyBorder="1" applyAlignment="1">
      <alignment horizontal="center" vertical="center"/>
    </xf>
    <xf numFmtId="0" fontId="12" fillId="0" borderId="35" xfId="1" applyFont="1" applyBorder="1" applyAlignment="1">
      <alignment horizontal="center" vertical="center" wrapText="1"/>
    </xf>
    <xf numFmtId="0" fontId="12" fillId="0" borderId="33" xfId="1" applyFont="1" applyBorder="1" applyAlignment="1">
      <alignment horizontal="center" vertical="center" wrapText="1"/>
    </xf>
    <xf numFmtId="0" fontId="12" fillId="0" borderId="9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0" xfId="1" applyFont="1" applyAlignment="1">
      <alignment horizontal="center" vertical="center" wrapText="1"/>
    </xf>
    <xf numFmtId="0" fontId="13" fillId="0" borderId="2" xfId="1" applyFont="1" applyBorder="1" applyAlignment="1">
      <alignment horizontal="center" vertical="center" wrapText="1"/>
    </xf>
    <xf numFmtId="0" fontId="13" fillId="0" borderId="8" xfId="1" applyFont="1" applyBorder="1" applyAlignment="1">
      <alignment horizontal="center" vertical="center" wrapText="1"/>
    </xf>
    <xf numFmtId="0" fontId="15" fillId="0" borderId="96" xfId="1" applyFont="1" applyBorder="1" applyAlignment="1">
      <alignment horizontal="center" vertical="center"/>
    </xf>
    <xf numFmtId="0" fontId="15" fillId="0" borderId="12" xfId="1" applyFont="1" applyBorder="1" applyAlignment="1">
      <alignment horizontal="center" vertical="center"/>
    </xf>
    <xf numFmtId="176" fontId="12" fillId="2" borderId="32" xfId="1" applyNumberFormat="1" applyFont="1" applyFill="1" applyBorder="1" applyAlignment="1">
      <alignment horizontal="center" vertical="center"/>
    </xf>
    <xf numFmtId="176" fontId="12" fillId="2" borderId="12" xfId="1" applyNumberFormat="1" applyFont="1" applyFill="1" applyBorder="1" applyAlignment="1">
      <alignment horizontal="center" vertical="center"/>
    </xf>
    <xf numFmtId="176" fontId="12" fillId="2" borderId="18" xfId="1" applyNumberFormat="1" applyFont="1" applyFill="1" applyBorder="1" applyAlignment="1">
      <alignment horizontal="center" vertical="center"/>
    </xf>
    <xf numFmtId="178" fontId="9" fillId="2" borderId="28" xfId="1" applyNumberFormat="1" applyFont="1" applyFill="1" applyBorder="1" applyAlignment="1">
      <alignment horizontal="center" vertical="center"/>
    </xf>
    <xf numFmtId="178" fontId="9" fillId="2" borderId="27" xfId="1" applyNumberFormat="1" applyFont="1" applyFill="1" applyBorder="1" applyAlignment="1">
      <alignment horizontal="center" vertical="center"/>
    </xf>
    <xf numFmtId="178" fontId="9" fillId="2" borderId="20" xfId="1" applyNumberFormat="1" applyFont="1" applyFill="1" applyBorder="1" applyAlignment="1">
      <alignment horizontal="center" vertical="center"/>
    </xf>
    <xf numFmtId="49" fontId="12" fillId="5" borderId="81" xfId="1" applyNumberFormat="1" applyFont="1" applyFill="1" applyBorder="1" applyAlignment="1">
      <alignment horizontal="center" vertical="center" shrinkToFit="1"/>
    </xf>
    <xf numFmtId="49" fontId="12" fillId="5" borderId="72" xfId="1" applyNumberFormat="1" applyFont="1" applyFill="1" applyBorder="1" applyAlignment="1">
      <alignment horizontal="center" vertical="center" shrinkToFit="1"/>
    </xf>
    <xf numFmtId="57" fontId="12" fillId="2" borderId="76" xfId="1" applyNumberFormat="1" applyFont="1" applyFill="1" applyBorder="1" applyAlignment="1">
      <alignment horizontal="left" vertical="center" shrinkToFit="1"/>
    </xf>
    <xf numFmtId="57" fontId="12" fillId="2" borderId="75" xfId="1" applyNumberFormat="1" applyFont="1" applyFill="1" applyBorder="1" applyAlignment="1">
      <alignment horizontal="left" vertical="center" shrinkToFit="1"/>
    </xf>
    <xf numFmtId="0" fontId="12" fillId="2" borderId="24" xfId="1" applyFont="1" applyFill="1" applyBorder="1" applyAlignment="1">
      <alignment horizontal="left" vertical="center" shrinkToFit="1"/>
    </xf>
    <xf numFmtId="0" fontId="8" fillId="2" borderId="23" xfId="1" applyFill="1" applyBorder="1" applyAlignment="1">
      <alignment shrinkToFit="1"/>
    </xf>
    <xf numFmtId="0" fontId="8" fillId="2" borderId="58" xfId="1" applyFill="1" applyBorder="1" applyAlignment="1">
      <alignment shrinkToFit="1"/>
    </xf>
    <xf numFmtId="0" fontId="8" fillId="2" borderId="28" xfId="1" applyFill="1" applyBorder="1" applyAlignment="1">
      <alignment shrinkToFit="1"/>
    </xf>
    <xf numFmtId="0" fontId="8" fillId="2" borderId="27" xfId="1" applyFill="1" applyBorder="1" applyAlignment="1">
      <alignment shrinkToFit="1"/>
    </xf>
    <xf numFmtId="0" fontId="8" fillId="2" borderId="67" xfId="1" applyFill="1" applyBorder="1" applyAlignment="1">
      <alignment shrinkToFit="1"/>
    </xf>
    <xf numFmtId="57" fontId="12" fillId="2" borderId="85" xfId="1" applyNumberFormat="1" applyFont="1" applyFill="1" applyBorder="1" applyAlignment="1">
      <alignment horizontal="left" vertical="center" shrinkToFit="1"/>
    </xf>
    <xf numFmtId="57" fontId="12" fillId="2" borderId="84" xfId="1" applyNumberFormat="1" applyFont="1" applyFill="1" applyBorder="1" applyAlignment="1">
      <alignment horizontal="left" vertical="center" shrinkToFit="1"/>
    </xf>
    <xf numFmtId="49" fontId="12" fillId="5" borderId="83" xfId="1" applyNumberFormat="1" applyFont="1" applyFill="1" applyBorder="1" applyAlignment="1">
      <alignment horizontal="center" vertical="center" shrinkToFit="1"/>
    </xf>
    <xf numFmtId="49" fontId="12" fillId="5" borderId="74" xfId="1" applyNumberFormat="1" applyFont="1" applyFill="1" applyBorder="1" applyAlignment="1">
      <alignment horizontal="center" vertical="center" shrinkToFit="1"/>
    </xf>
    <xf numFmtId="0" fontId="15" fillId="0" borderId="19" xfId="1" applyFont="1" applyBorder="1" applyAlignment="1">
      <alignment horizontal="center" vertical="center"/>
    </xf>
    <xf numFmtId="0" fontId="15" fillId="0" borderId="18" xfId="1" applyFont="1" applyBorder="1" applyAlignment="1">
      <alignment horizontal="center" vertical="center"/>
    </xf>
    <xf numFmtId="0" fontId="15" fillId="5" borderId="39" xfId="1" applyFont="1" applyFill="1" applyBorder="1" applyAlignment="1">
      <alignment horizontal="center" vertical="center"/>
    </xf>
    <xf numFmtId="0" fontId="15" fillId="5" borderId="38" xfId="1" applyFont="1" applyFill="1" applyBorder="1" applyAlignment="1">
      <alignment horizontal="center" vertical="center"/>
    </xf>
    <xf numFmtId="0" fontId="15" fillId="5" borderId="95" xfId="1" applyFont="1" applyFill="1" applyBorder="1" applyAlignment="1">
      <alignment horizontal="center" vertical="center"/>
    </xf>
    <xf numFmtId="49" fontId="12" fillId="5" borderId="82" xfId="1" applyNumberFormat="1" applyFont="1" applyFill="1" applyBorder="1" applyAlignment="1">
      <alignment horizontal="center" vertical="center" shrinkToFit="1"/>
    </xf>
    <xf numFmtId="49" fontId="12" fillId="5" borderId="73" xfId="1" applyNumberFormat="1" applyFont="1" applyFill="1" applyBorder="1" applyAlignment="1">
      <alignment horizontal="center" vertical="center" shrinkToFit="1"/>
    </xf>
    <xf numFmtId="0" fontId="12" fillId="0" borderId="23" xfId="1" applyFont="1" applyBorder="1" applyAlignment="1">
      <alignment horizontal="center" vertical="center"/>
    </xf>
    <xf numFmtId="0" fontId="12" fillId="0" borderId="27" xfId="1" applyFont="1" applyBorder="1" applyAlignment="1">
      <alignment horizontal="center" vertical="center"/>
    </xf>
    <xf numFmtId="0" fontId="12" fillId="0" borderId="64" xfId="1" applyFont="1" applyBorder="1" applyAlignment="1">
      <alignment horizontal="center" vertical="center"/>
    </xf>
    <xf numFmtId="0" fontId="12" fillId="0" borderId="29" xfId="1" applyFont="1" applyBorder="1" applyAlignment="1">
      <alignment horizontal="center" vertical="center"/>
    </xf>
    <xf numFmtId="177" fontId="12" fillId="6" borderId="0" xfId="1" applyNumberFormat="1" applyFont="1" applyFill="1" applyAlignment="1">
      <alignment horizontal="center" vertical="center"/>
    </xf>
    <xf numFmtId="49" fontId="11" fillId="0" borderId="89" xfId="1" applyNumberFormat="1" applyFont="1" applyBorder="1" applyAlignment="1">
      <alignment vertical="center"/>
    </xf>
    <xf numFmtId="0" fontId="9" fillId="0" borderId="89" xfId="1" applyFont="1" applyBorder="1" applyAlignment="1">
      <alignment vertical="center"/>
    </xf>
    <xf numFmtId="0" fontId="11" fillId="0" borderId="11" xfId="1" applyFont="1" applyBorder="1" applyAlignment="1">
      <alignment vertical="center"/>
    </xf>
    <xf numFmtId="0" fontId="9" fillId="0" borderId="11" xfId="1" applyFont="1" applyBorder="1" applyAlignment="1">
      <alignment vertical="center"/>
    </xf>
    <xf numFmtId="0" fontId="12" fillId="2" borderId="65" xfId="1" applyFont="1" applyFill="1" applyBorder="1" applyAlignment="1">
      <alignment horizontal="center" vertical="center"/>
    </xf>
    <xf numFmtId="0" fontId="12" fillId="2" borderId="30" xfId="1" applyFont="1" applyFill="1" applyBorder="1" applyAlignment="1">
      <alignment horizontal="center" vertical="center"/>
    </xf>
    <xf numFmtId="0" fontId="12" fillId="2" borderId="64" xfId="1" applyFont="1" applyFill="1" applyBorder="1" applyAlignment="1">
      <alignment horizontal="center" vertical="center"/>
    </xf>
    <xf numFmtId="0" fontId="12" fillId="2" borderId="29" xfId="1" applyFont="1" applyFill="1" applyBorder="1" applyAlignment="1">
      <alignment horizontal="center" vertical="center"/>
    </xf>
    <xf numFmtId="0" fontId="12" fillId="2" borderId="63" xfId="1" applyFont="1" applyFill="1" applyBorder="1" applyAlignment="1">
      <alignment horizontal="center" vertical="center"/>
    </xf>
    <xf numFmtId="0" fontId="12" fillId="2" borderId="69" xfId="1" applyFont="1" applyFill="1" applyBorder="1" applyAlignment="1">
      <alignment horizontal="center" vertical="center"/>
    </xf>
    <xf numFmtId="0" fontId="9" fillId="6" borderId="15" xfId="1" applyFont="1" applyFill="1" applyBorder="1" applyAlignment="1">
      <alignment horizontal="center" vertical="center"/>
    </xf>
    <xf numFmtId="0" fontId="11" fillId="6" borderId="15" xfId="1" applyFont="1" applyFill="1" applyBorder="1" applyAlignment="1">
      <alignment horizontal="center" vertical="center"/>
    </xf>
    <xf numFmtId="177" fontId="12" fillId="6" borderId="17" xfId="1" applyNumberFormat="1" applyFont="1" applyFill="1" applyBorder="1" applyAlignment="1">
      <alignment horizontal="center" vertical="center"/>
    </xf>
    <xf numFmtId="0" fontId="12" fillId="2" borderId="80" xfId="1" applyFont="1" applyFill="1" applyBorder="1" applyAlignment="1">
      <alignment horizontal="center" vertical="center"/>
    </xf>
    <xf numFmtId="0" fontId="12" fillId="2" borderId="71" xfId="1" applyFont="1" applyFill="1" applyBorder="1" applyAlignment="1">
      <alignment horizontal="center" vertical="center"/>
    </xf>
    <xf numFmtId="49" fontId="9" fillId="0" borderId="89" xfId="1" applyNumberFormat="1" applyFont="1" applyBorder="1" applyAlignment="1">
      <alignment vertical="center"/>
    </xf>
    <xf numFmtId="57" fontId="12" fillId="0" borderId="76" xfId="1" applyNumberFormat="1" applyFont="1" applyBorder="1" applyAlignment="1">
      <alignment horizontal="left" vertical="center" shrinkToFit="1"/>
    </xf>
    <xf numFmtId="57" fontId="12" fillId="0" borderId="75" xfId="1" applyNumberFormat="1" applyFont="1" applyBorder="1" applyAlignment="1">
      <alignment horizontal="left" vertical="center" shrinkToFit="1"/>
    </xf>
    <xf numFmtId="0" fontId="12" fillId="0" borderId="65" xfId="1" applyFont="1" applyBorder="1" applyAlignment="1">
      <alignment horizontal="center" vertical="center"/>
    </xf>
    <xf numFmtId="0" fontId="12" fillId="0" borderId="30" xfId="1" applyFont="1" applyBorder="1" applyAlignment="1">
      <alignment horizontal="center" vertical="center"/>
    </xf>
    <xf numFmtId="0" fontId="12" fillId="0" borderId="91" xfId="1" applyFont="1" applyBorder="1" applyAlignment="1">
      <alignment horizontal="center" vertical="center"/>
    </xf>
    <xf numFmtId="0" fontId="12" fillId="0" borderId="90" xfId="1" applyFont="1" applyBorder="1" applyAlignment="1">
      <alignment horizontal="center" vertical="center"/>
    </xf>
    <xf numFmtId="49" fontId="9" fillId="0" borderId="88" xfId="1" applyNumberFormat="1" applyFont="1" applyBorder="1" applyAlignment="1">
      <alignment vertical="center"/>
    </xf>
    <xf numFmtId="0" fontId="12" fillId="0" borderId="24" xfId="1" applyFont="1" applyBorder="1" applyAlignment="1">
      <alignment horizontal="left" vertical="center" shrinkToFit="1"/>
    </xf>
    <xf numFmtId="0" fontId="12" fillId="0" borderId="23" xfId="1" applyFont="1" applyBorder="1" applyAlignment="1">
      <alignment horizontal="left" vertical="center" shrinkToFit="1"/>
    </xf>
    <xf numFmtId="0" fontId="12" fillId="0" borderId="58" xfId="1" applyFont="1" applyBorder="1" applyAlignment="1">
      <alignment horizontal="left" vertical="center" shrinkToFit="1"/>
    </xf>
    <xf numFmtId="0" fontId="12" fillId="0" borderId="28" xfId="1" applyFont="1" applyBorder="1" applyAlignment="1">
      <alignment horizontal="left" vertical="center" shrinkToFit="1"/>
    </xf>
    <xf numFmtId="0" fontId="12" fillId="0" borderId="27" xfId="1" applyFont="1" applyBorder="1" applyAlignment="1">
      <alignment horizontal="left" vertical="center" shrinkToFit="1"/>
    </xf>
    <xf numFmtId="0" fontId="12" fillId="0" borderId="67" xfId="1" applyFont="1" applyBorder="1" applyAlignment="1">
      <alignment horizontal="left" vertical="center" shrinkToFit="1"/>
    </xf>
    <xf numFmtId="57" fontId="12" fillId="0" borderId="85" xfId="1" applyNumberFormat="1" applyFont="1" applyBorder="1" applyAlignment="1">
      <alignment horizontal="left" vertical="center" shrinkToFit="1"/>
    </xf>
    <xf numFmtId="57" fontId="12" fillId="0" borderId="84" xfId="1" applyNumberFormat="1" applyFont="1" applyBorder="1" applyAlignment="1">
      <alignment horizontal="left" vertical="center" shrinkToFit="1"/>
    </xf>
    <xf numFmtId="0" fontId="13" fillId="0" borderId="26" xfId="1" applyFont="1" applyBorder="1" applyAlignment="1">
      <alignment horizontal="center" vertical="center"/>
    </xf>
    <xf numFmtId="0" fontId="13" fillId="0" borderId="23" xfId="1" applyFont="1" applyBorder="1" applyAlignment="1">
      <alignment horizontal="center" vertical="center"/>
    </xf>
    <xf numFmtId="0" fontId="13" fillId="0" borderId="2" xfId="1" applyFont="1" applyBorder="1" applyAlignment="1">
      <alignment horizontal="center" vertical="center"/>
    </xf>
    <xf numFmtId="0" fontId="13" fillId="0" borderId="8" xfId="1" applyFont="1" applyBorder="1" applyAlignment="1">
      <alignment horizontal="center" vertical="center"/>
    </xf>
    <xf numFmtId="0" fontId="12" fillId="0" borderId="24" xfId="1" applyFont="1" applyBorder="1" applyAlignment="1">
      <alignment horizontal="center" vertical="center"/>
    </xf>
    <xf numFmtId="0" fontId="12" fillId="0" borderId="58" xfId="1" applyFont="1" applyBorder="1" applyAlignment="1">
      <alignment horizontal="center" vertical="center"/>
    </xf>
    <xf numFmtId="0" fontId="12" fillId="0" borderId="9" xfId="1" applyFont="1" applyBorder="1" applyAlignment="1">
      <alignment horizontal="center" vertical="center"/>
    </xf>
    <xf numFmtId="0" fontId="12" fillId="0" borderId="8" xfId="1" applyFont="1" applyBorder="1" applyAlignment="1">
      <alignment horizontal="center" vertical="center"/>
    </xf>
    <xf numFmtId="0" fontId="12" fillId="0" borderId="62" xfId="1" applyFont="1" applyBorder="1" applyAlignment="1">
      <alignment horizontal="center" vertical="center"/>
    </xf>
    <xf numFmtId="0" fontId="12" fillId="2" borderId="61" xfId="1" applyFont="1" applyFill="1" applyBorder="1" applyAlignment="1">
      <alignment horizontal="center" vertical="center"/>
    </xf>
    <xf numFmtId="0" fontId="12" fillId="2" borderId="60" xfId="1" applyFont="1" applyFill="1" applyBorder="1" applyAlignment="1">
      <alignment horizontal="center" vertical="center"/>
    </xf>
    <xf numFmtId="0" fontId="12" fillId="2" borderId="59" xfId="1" applyFont="1" applyFill="1" applyBorder="1" applyAlignment="1">
      <alignment horizontal="center" vertical="center"/>
    </xf>
    <xf numFmtId="0" fontId="8" fillId="2" borderId="24" xfId="1" applyFill="1" applyBorder="1" applyAlignment="1">
      <alignment horizontal="center" vertical="center" wrapText="1"/>
    </xf>
    <xf numFmtId="0" fontId="8" fillId="2" borderId="28" xfId="1" applyFill="1" applyBorder="1" applyAlignment="1">
      <alignment horizontal="center" vertical="center" wrapText="1"/>
    </xf>
    <xf numFmtId="0" fontId="8" fillId="0" borderId="0" xfId="1" applyAlignment="1">
      <alignment horizontal="center"/>
    </xf>
    <xf numFmtId="0" fontId="12" fillId="0" borderId="63" xfId="1" applyFont="1" applyBorder="1" applyAlignment="1">
      <alignment horizontal="center" vertical="center"/>
    </xf>
    <xf numFmtId="0" fontId="12" fillId="0" borderId="69" xfId="1" applyFont="1" applyBorder="1" applyAlignment="1">
      <alignment horizontal="center" vertical="center"/>
    </xf>
    <xf numFmtId="0" fontId="11" fillId="6" borderId="78" xfId="1" applyFont="1" applyFill="1" applyBorder="1" applyAlignment="1">
      <alignment horizontal="center" vertical="center"/>
    </xf>
    <xf numFmtId="0" fontId="11" fillId="6" borderId="68" xfId="1" applyFont="1" applyFill="1" applyBorder="1" applyAlignment="1">
      <alignment horizontal="center" vertical="center"/>
    </xf>
    <xf numFmtId="0" fontId="11" fillId="6" borderId="25" xfId="1" applyFont="1" applyFill="1" applyBorder="1" applyAlignment="1">
      <alignment horizontal="center" vertical="center"/>
    </xf>
    <xf numFmtId="0" fontId="11" fillId="6" borderId="31" xfId="1" applyFont="1" applyFill="1" applyBorder="1" applyAlignment="1">
      <alignment horizontal="center" vertical="center"/>
    </xf>
    <xf numFmtId="177" fontId="12" fillId="6" borderId="57" xfId="1" applyNumberFormat="1" applyFont="1" applyFill="1" applyBorder="1" applyAlignment="1">
      <alignment horizontal="center" vertical="center"/>
    </xf>
    <xf numFmtId="49" fontId="11" fillId="7" borderId="87" xfId="1" applyNumberFormat="1" applyFont="1" applyFill="1" applyBorder="1" applyAlignment="1">
      <alignment vertical="center"/>
    </xf>
    <xf numFmtId="49" fontId="11" fillId="7" borderId="66" xfId="1" applyNumberFormat="1" applyFont="1" applyFill="1" applyBorder="1" applyAlignment="1">
      <alignment vertical="center"/>
    </xf>
    <xf numFmtId="0" fontId="12" fillId="0" borderId="80" xfId="1" applyFont="1" applyBorder="1" applyAlignment="1">
      <alignment horizontal="center" vertical="center"/>
    </xf>
    <xf numFmtId="0" fontId="12" fillId="0" borderId="71" xfId="1" applyFont="1" applyBorder="1" applyAlignment="1">
      <alignment horizontal="center" vertical="center"/>
    </xf>
    <xf numFmtId="0" fontId="12" fillId="0" borderId="78" xfId="1" applyFont="1" applyBorder="1" applyAlignment="1">
      <alignment horizontal="center" vertical="center" textRotation="255"/>
    </xf>
    <xf numFmtId="0" fontId="12" fillId="0" borderId="16" xfId="1" applyFont="1" applyBorder="1" applyAlignment="1">
      <alignment horizontal="center" vertical="center" textRotation="255"/>
    </xf>
    <xf numFmtId="0" fontId="18" fillId="0" borderId="19" xfId="1" applyFont="1" applyBorder="1" applyAlignment="1">
      <alignment horizontal="center" vertical="center"/>
    </xf>
    <xf numFmtId="0" fontId="18" fillId="0" borderId="12" xfId="1" applyFont="1" applyBorder="1" applyAlignment="1">
      <alignment horizontal="center" vertical="center"/>
    </xf>
    <xf numFmtId="0" fontId="18" fillId="0" borderId="67" xfId="1" applyFont="1" applyBorder="1" applyAlignment="1">
      <alignment horizontal="center" vertical="center"/>
    </xf>
    <xf numFmtId="0" fontId="18" fillId="5" borderId="39" xfId="1" applyFont="1" applyFill="1" applyBorder="1" applyAlignment="1">
      <alignment horizontal="center" vertical="center"/>
    </xf>
    <xf numFmtId="0" fontId="18" fillId="5" borderId="38" xfId="1" applyFont="1" applyFill="1" applyBorder="1" applyAlignment="1">
      <alignment horizontal="center" vertical="center"/>
    </xf>
    <xf numFmtId="0" fontId="18" fillId="5" borderId="95" xfId="1" applyFont="1" applyFill="1" applyBorder="1" applyAlignment="1">
      <alignment horizontal="center" vertical="center"/>
    </xf>
    <xf numFmtId="0" fontId="18" fillId="0" borderId="27" xfId="1" applyFont="1" applyBorder="1" applyAlignment="1">
      <alignment horizontal="center" vertical="center"/>
    </xf>
    <xf numFmtId="0" fontId="12" fillId="0" borderId="2" xfId="1" applyFont="1" applyBorder="1" applyAlignment="1">
      <alignment horizontal="left" vertical="center" wrapText="1"/>
    </xf>
    <xf numFmtId="0" fontId="12" fillId="0" borderId="8" xfId="1" applyFont="1" applyBorder="1" applyAlignment="1">
      <alignment horizontal="left" vertical="center" wrapText="1"/>
    </xf>
    <xf numFmtId="49" fontId="12" fillId="2" borderId="83" xfId="1" applyNumberFormat="1" applyFont="1" applyFill="1" applyBorder="1" applyAlignment="1">
      <alignment horizontal="center" vertical="center" shrinkToFit="1"/>
    </xf>
    <xf numFmtId="49" fontId="12" fillId="2" borderId="74" xfId="1" applyNumberFormat="1" applyFont="1" applyFill="1" applyBorder="1" applyAlignment="1">
      <alignment horizontal="center" vertical="center" shrinkToFit="1"/>
    </xf>
    <xf numFmtId="49" fontId="12" fillId="2" borderId="82" xfId="1" applyNumberFormat="1" applyFont="1" applyFill="1" applyBorder="1" applyAlignment="1">
      <alignment horizontal="center" vertical="center" shrinkToFit="1"/>
    </xf>
    <xf numFmtId="49" fontId="12" fillId="2" borderId="73" xfId="1" applyNumberFormat="1" applyFont="1" applyFill="1" applyBorder="1" applyAlignment="1">
      <alignment horizontal="center" vertical="center" shrinkToFit="1"/>
    </xf>
    <xf numFmtId="49" fontId="12" fillId="2" borderId="81" xfId="1" applyNumberFormat="1" applyFont="1" applyFill="1" applyBorder="1" applyAlignment="1">
      <alignment horizontal="center" vertical="center" shrinkToFit="1"/>
    </xf>
    <xf numFmtId="49" fontId="12" fillId="2" borderId="72" xfId="1" applyNumberFormat="1" applyFont="1" applyFill="1" applyBorder="1" applyAlignment="1">
      <alignment horizontal="center" vertical="center" shrinkToFit="1"/>
    </xf>
    <xf numFmtId="0" fontId="12" fillId="2" borderId="23" xfId="1" applyFont="1" applyFill="1" applyBorder="1" applyAlignment="1">
      <alignment horizontal="left" vertical="center" shrinkToFit="1"/>
    </xf>
    <xf numFmtId="0" fontId="12" fillId="2" borderId="58" xfId="1" applyFont="1" applyFill="1" applyBorder="1" applyAlignment="1">
      <alignment horizontal="left" vertical="center" shrinkToFit="1"/>
    </xf>
    <xf numFmtId="0" fontId="12" fillId="2" borderId="28" xfId="1" applyFont="1" applyFill="1" applyBorder="1" applyAlignment="1">
      <alignment horizontal="left" vertical="center" shrinkToFit="1"/>
    </xf>
    <xf numFmtId="0" fontId="12" fillId="2" borderId="27" xfId="1" applyFont="1" applyFill="1" applyBorder="1" applyAlignment="1">
      <alignment horizontal="left" vertical="center" shrinkToFit="1"/>
    </xf>
    <xf numFmtId="0" fontId="12" fillId="2" borderId="67" xfId="1" applyFont="1" applyFill="1" applyBorder="1" applyAlignment="1">
      <alignment horizontal="left" vertical="center" shrinkToFit="1"/>
    </xf>
    <xf numFmtId="0" fontId="12" fillId="2" borderId="23" xfId="1" applyFont="1" applyFill="1" applyBorder="1" applyAlignment="1">
      <alignment horizontal="center" vertical="center"/>
    </xf>
    <xf numFmtId="0" fontId="12" fillId="2" borderId="27" xfId="1" applyFont="1" applyFill="1" applyBorder="1" applyAlignment="1">
      <alignment horizontal="center" vertical="center"/>
    </xf>
    <xf numFmtId="0" fontId="12" fillId="2" borderId="91" xfId="1" applyFont="1" applyFill="1" applyBorder="1" applyAlignment="1">
      <alignment horizontal="center" vertical="center"/>
    </xf>
    <xf numFmtId="0" fontId="12" fillId="2" borderId="90"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28" xfId="1" applyFont="1" applyFill="1" applyBorder="1" applyAlignment="1">
      <alignment horizontal="center" vertical="center"/>
    </xf>
    <xf numFmtId="0" fontId="11" fillId="5" borderId="11" xfId="1" applyFont="1" applyFill="1" applyBorder="1" applyAlignment="1">
      <alignment vertical="center"/>
    </xf>
    <xf numFmtId="0" fontId="9" fillId="5" borderId="11" xfId="1" applyFont="1" applyFill="1" applyBorder="1" applyAlignment="1">
      <alignment vertical="center"/>
    </xf>
    <xf numFmtId="0" fontId="9" fillId="5" borderId="15" xfId="1" applyFont="1" applyFill="1" applyBorder="1" applyAlignment="1">
      <alignment horizontal="center" vertical="center"/>
    </xf>
    <xf numFmtId="0" fontId="11" fillId="5" borderId="15" xfId="1" applyFont="1" applyFill="1" applyBorder="1" applyAlignment="1">
      <alignment horizontal="center" vertical="center"/>
    </xf>
    <xf numFmtId="177" fontId="12" fillId="5" borderId="17" xfId="1" applyNumberFormat="1" applyFont="1" applyFill="1" applyBorder="1" applyAlignment="1">
      <alignment horizontal="center" vertical="center"/>
    </xf>
    <xf numFmtId="177" fontId="12" fillId="5" borderId="0" xfId="1" applyNumberFormat="1" applyFont="1" applyFill="1" applyAlignment="1">
      <alignment horizontal="center" vertical="center"/>
    </xf>
    <xf numFmtId="0" fontId="9" fillId="0" borderId="88" xfId="1" applyFont="1" applyBorder="1" applyAlignment="1">
      <alignment vertical="center"/>
    </xf>
    <xf numFmtId="0" fontId="12" fillId="5" borderId="65" xfId="1" applyFont="1" applyFill="1" applyBorder="1" applyAlignment="1">
      <alignment horizontal="center" vertical="center"/>
    </xf>
    <xf numFmtId="0" fontId="12" fillId="5" borderId="30" xfId="1" applyFont="1" applyFill="1" applyBorder="1" applyAlignment="1">
      <alignment horizontal="center" vertical="center"/>
    </xf>
    <xf numFmtId="0" fontId="12" fillId="5" borderId="64" xfId="1" applyFont="1" applyFill="1" applyBorder="1" applyAlignment="1">
      <alignment horizontal="center" vertical="center"/>
    </xf>
    <xf numFmtId="0" fontId="12" fillId="5" borderId="29" xfId="1" applyFont="1" applyFill="1" applyBorder="1" applyAlignment="1">
      <alignment horizontal="center" vertical="center"/>
    </xf>
    <xf numFmtId="0" fontId="12" fillId="5" borderId="80" xfId="1" applyFont="1" applyFill="1" applyBorder="1" applyAlignment="1">
      <alignment horizontal="center" vertical="center"/>
    </xf>
    <xf numFmtId="0" fontId="12" fillId="5" borderId="71" xfId="1" applyFont="1" applyFill="1" applyBorder="1" applyAlignment="1">
      <alignment horizontal="center" vertical="center"/>
    </xf>
    <xf numFmtId="0" fontId="12" fillId="5" borderId="63" xfId="1" applyFont="1" applyFill="1" applyBorder="1" applyAlignment="1">
      <alignment horizontal="center" vertical="center"/>
    </xf>
    <xf numFmtId="0" fontId="12" fillId="5" borderId="69" xfId="1" applyFont="1" applyFill="1" applyBorder="1" applyAlignment="1">
      <alignment horizontal="center" vertical="center"/>
    </xf>
    <xf numFmtId="0" fontId="9" fillId="6" borderId="78" xfId="1" applyFont="1" applyFill="1" applyBorder="1" applyAlignment="1">
      <alignment horizontal="center" vertical="center"/>
    </xf>
    <xf numFmtId="0" fontId="9" fillId="6" borderId="68" xfId="1" applyFont="1" applyFill="1" applyBorder="1" applyAlignment="1">
      <alignment horizontal="center" vertical="center"/>
    </xf>
    <xf numFmtId="49" fontId="11" fillId="7" borderId="77" xfId="1" applyNumberFormat="1" applyFont="1" applyFill="1" applyBorder="1" applyAlignment="1">
      <alignment vertical="center"/>
    </xf>
    <xf numFmtId="0" fontId="8" fillId="0" borderId="24" xfId="1" applyBorder="1" applyAlignment="1">
      <alignment horizontal="center" vertical="center" wrapText="1"/>
    </xf>
    <xf numFmtId="0" fontId="8" fillId="0" borderId="28" xfId="1" applyBorder="1" applyAlignment="1">
      <alignment horizontal="center" vertical="center" wrapText="1"/>
    </xf>
    <xf numFmtId="177" fontId="12" fillId="6" borderId="67" xfId="1" applyNumberFormat="1" applyFont="1" applyFill="1" applyBorder="1" applyAlignment="1">
      <alignment horizontal="center" vertical="center"/>
    </xf>
    <xf numFmtId="0" fontId="12" fillId="5" borderId="24" xfId="1" applyFont="1" applyFill="1" applyBorder="1" applyAlignment="1">
      <alignment horizontal="center" vertical="center"/>
    </xf>
    <xf numFmtId="0" fontId="12" fillId="5" borderId="23" xfId="1" applyFont="1" applyFill="1" applyBorder="1" applyAlignment="1">
      <alignment horizontal="center" vertical="center"/>
    </xf>
    <xf numFmtId="0" fontId="12" fillId="5" borderId="58" xfId="1" applyFont="1" applyFill="1" applyBorder="1" applyAlignment="1">
      <alignment horizontal="center" vertical="center"/>
    </xf>
    <xf numFmtId="0" fontId="12" fillId="5" borderId="9" xfId="1" applyFont="1" applyFill="1" applyBorder="1" applyAlignment="1">
      <alignment horizontal="center" vertical="center"/>
    </xf>
    <xf numFmtId="0" fontId="12" fillId="5" borderId="8" xfId="1" applyFont="1" applyFill="1" applyBorder="1" applyAlignment="1">
      <alignment horizontal="center" vertical="center"/>
    </xf>
    <xf numFmtId="0" fontId="12" fillId="5" borderId="62" xfId="1" applyFont="1" applyFill="1" applyBorder="1" applyAlignment="1">
      <alignment horizontal="center" vertical="center"/>
    </xf>
    <xf numFmtId="0" fontId="12" fillId="5" borderId="61" xfId="1" applyFont="1" applyFill="1" applyBorder="1" applyAlignment="1">
      <alignment horizontal="center" vertical="center"/>
    </xf>
    <xf numFmtId="0" fontId="12" fillId="5" borderId="60" xfId="1" applyFont="1" applyFill="1" applyBorder="1" applyAlignment="1">
      <alignment horizontal="center" vertical="center"/>
    </xf>
    <xf numFmtId="0" fontId="12" fillId="5" borderId="59" xfId="1" applyFont="1" applyFill="1" applyBorder="1" applyAlignment="1">
      <alignment horizontal="center" vertical="center"/>
    </xf>
    <xf numFmtId="177" fontId="12" fillId="6" borderId="28" xfId="1" applyNumberFormat="1" applyFont="1" applyFill="1" applyBorder="1" applyAlignment="1">
      <alignment horizontal="center" vertical="center"/>
    </xf>
    <xf numFmtId="0" fontId="0" fillId="0" borderId="120" xfId="0" applyBorder="1" applyAlignment="1">
      <alignment horizontal="left" vertical="center"/>
    </xf>
    <xf numFmtId="0" fontId="0" fillId="0" borderId="24" xfId="0" applyBorder="1" applyAlignment="1">
      <alignment horizontal="left" vertical="center" wrapText="1"/>
    </xf>
    <xf numFmtId="0" fontId="0" fillId="0" borderId="18" xfId="0" applyBorder="1" applyAlignment="1">
      <alignment horizontal="center" vertical="center" wrapText="1"/>
    </xf>
    <xf numFmtId="0" fontId="0" fillId="0" borderId="28" xfId="0" applyBorder="1" applyAlignment="1">
      <alignment horizontal="left" vertical="center" wrapText="1"/>
    </xf>
    <xf numFmtId="0" fontId="0" fillId="0" borderId="17" xfId="0" applyBorder="1" applyAlignment="1">
      <alignment horizontal="left" vertical="center" wrapText="1" shrinkToFit="1"/>
    </xf>
    <xf numFmtId="0" fontId="0" fillId="0" borderId="0" xfId="0" applyAlignment="1">
      <alignment horizontal="left" vertical="center" wrapText="1" shrinkToFit="1"/>
    </xf>
    <xf numFmtId="0" fontId="0" fillId="0" borderId="10" xfId="0" applyBorder="1" applyAlignment="1">
      <alignment horizontal="left" vertical="center" wrapText="1" shrinkToFit="1"/>
    </xf>
    <xf numFmtId="0" fontId="0" fillId="0" borderId="15" xfId="0" applyBorder="1" applyAlignment="1">
      <alignment horizontal="left" vertical="center" wrapText="1" shrinkToFit="1"/>
    </xf>
    <xf numFmtId="0" fontId="0" fillId="0" borderId="45" xfId="0" applyBorder="1" applyAlignment="1">
      <alignment horizontal="left" vertical="center" wrapText="1" shrinkToFit="1"/>
    </xf>
    <xf numFmtId="0" fontId="0" fillId="0" borderId="18" xfId="0" applyBorder="1" applyAlignment="1">
      <alignment horizontal="center" vertical="center"/>
    </xf>
    <xf numFmtId="179" fontId="0" fillId="0" borderId="110" xfId="0" quotePrefix="1" applyNumberFormat="1" applyBorder="1" applyAlignment="1">
      <alignment horizontal="left" vertical="center"/>
    </xf>
    <xf numFmtId="179" fontId="0" fillId="0" borderId="111" xfId="0" quotePrefix="1" applyNumberFormat="1" applyBorder="1" applyAlignment="1">
      <alignment horizontal="left" vertical="center"/>
    </xf>
    <xf numFmtId="179" fontId="0" fillId="0" borderId="109" xfId="0" applyNumberFormat="1" applyBorder="1" applyAlignment="1">
      <alignment horizontal="left" vertical="center"/>
    </xf>
    <xf numFmtId="0" fontId="6" fillId="0" borderId="55"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4" xfId="0" applyFont="1" applyBorder="1" applyAlignment="1">
      <alignment horizontal="center" vertical="center" wrapText="1"/>
    </xf>
    <xf numFmtId="0" fontId="0" fillId="0" borderId="0" xfId="0" applyAlignment="1">
      <alignment horizontal="center" vertical="center"/>
    </xf>
    <xf numFmtId="0" fontId="5" fillId="0" borderId="53" xfId="0" applyFont="1" applyBorder="1" applyAlignment="1">
      <alignment horizontal="left" vertical="center"/>
    </xf>
    <xf numFmtId="0" fontId="5" fillId="0" borderId="11" xfId="0" applyFont="1" applyBorder="1" applyAlignment="1">
      <alignment horizontal="left" vertical="center"/>
    </xf>
    <xf numFmtId="0" fontId="0" fillId="0" borderId="115" xfId="0" applyBorder="1" applyAlignment="1">
      <alignment horizontal="center" vertical="center"/>
    </xf>
    <xf numFmtId="0" fontId="0" fillId="0" borderId="47" xfId="0" applyBorder="1" applyAlignment="1">
      <alignment horizontal="center" vertical="center"/>
    </xf>
    <xf numFmtId="0" fontId="0" fillId="0" borderId="119" xfId="0" applyBorder="1" applyAlignment="1">
      <alignment horizontal="center" vertical="center"/>
    </xf>
    <xf numFmtId="0" fontId="4" fillId="2" borderId="11" xfId="0" applyFont="1" applyFill="1" applyBorder="1" applyAlignment="1">
      <alignment horizontal="left" vertical="center" wrapText="1" indent="1"/>
    </xf>
    <xf numFmtId="0" fontId="4" fillId="2" borderId="0" xfId="0" applyFont="1" applyFill="1" applyAlignment="1">
      <alignment horizontal="left" vertical="center" wrapText="1" indent="1"/>
    </xf>
    <xf numFmtId="0" fontId="4" fillId="2" borderId="10" xfId="0" applyFont="1" applyFill="1" applyBorder="1" applyAlignment="1">
      <alignment horizontal="left" vertical="center" wrapText="1" indent="1"/>
    </xf>
    <xf numFmtId="0" fontId="4" fillId="2" borderId="2" xfId="0" applyFont="1" applyFill="1" applyBorder="1" applyAlignment="1">
      <alignment horizontal="left" vertical="center" wrapText="1" indent="1"/>
    </xf>
    <xf numFmtId="0" fontId="4" fillId="2" borderId="8" xfId="0" applyFont="1" applyFill="1" applyBorder="1" applyAlignment="1">
      <alignment horizontal="left" vertical="center" wrapText="1" indent="1"/>
    </xf>
    <xf numFmtId="0" fontId="4" fillId="2" borderId="1" xfId="0" applyFont="1" applyFill="1" applyBorder="1" applyAlignment="1">
      <alignment horizontal="left" vertical="center" wrapText="1" indent="1"/>
    </xf>
    <xf numFmtId="0" fontId="5" fillId="2" borderId="11" xfId="0" applyFont="1" applyFill="1" applyBorder="1">
      <alignment vertical="center"/>
    </xf>
    <xf numFmtId="0" fontId="5" fillId="2" borderId="0" xfId="0" applyFont="1" applyFill="1">
      <alignment vertical="center"/>
    </xf>
    <xf numFmtId="0" fontId="5" fillId="2" borderId="10" xfId="0" applyFont="1" applyFill="1" applyBorder="1">
      <alignment vertical="center"/>
    </xf>
    <xf numFmtId="0" fontId="5" fillId="2" borderId="2" xfId="0" applyFont="1" applyFill="1" applyBorder="1">
      <alignment vertical="center"/>
    </xf>
    <xf numFmtId="0" fontId="5" fillId="2" borderId="8" xfId="0" applyFont="1" applyFill="1" applyBorder="1">
      <alignment vertical="center"/>
    </xf>
    <xf numFmtId="0" fontId="5" fillId="2" borderId="1" xfId="0" applyFont="1" applyFill="1" applyBorder="1">
      <alignment vertical="center"/>
    </xf>
    <xf numFmtId="0" fontId="21" fillId="2" borderId="100" xfId="0" applyFont="1" applyFill="1" applyBorder="1" applyAlignment="1">
      <alignment horizontal="center" vertical="center" wrapText="1"/>
    </xf>
    <xf numFmtId="0" fontId="21" fillId="2" borderId="101" xfId="0" applyFont="1" applyFill="1" applyBorder="1" applyAlignment="1">
      <alignment horizontal="center" vertical="center" wrapText="1"/>
    </xf>
    <xf numFmtId="0" fontId="21" fillId="2" borderId="40" xfId="0" applyFont="1" applyFill="1" applyBorder="1" applyAlignment="1">
      <alignment horizontal="center" vertical="center"/>
    </xf>
    <xf numFmtId="0" fontId="21" fillId="2" borderId="102" xfId="0" applyFont="1" applyFill="1" applyBorder="1" applyAlignment="1">
      <alignment horizontal="center" vertical="center"/>
    </xf>
    <xf numFmtId="0" fontId="21" fillId="0" borderId="0" xfId="0" applyFont="1" applyAlignment="1">
      <alignment horizontal="left" vertical="top" wrapText="1"/>
    </xf>
    <xf numFmtId="0" fontId="21" fillId="0" borderId="10" xfId="0" applyFont="1" applyBorder="1" applyAlignment="1">
      <alignment horizontal="left" vertical="top" wrapText="1"/>
    </xf>
    <xf numFmtId="0" fontId="21" fillId="0" borderId="11" xfId="0" applyFont="1" applyBorder="1" applyAlignment="1">
      <alignment horizontal="left" vertical="center" wrapText="1"/>
    </xf>
    <xf numFmtId="0" fontId="21" fillId="0" borderId="0" xfId="0" applyFont="1" applyAlignment="1">
      <alignment horizontal="left" vertical="center" wrapText="1"/>
    </xf>
    <xf numFmtId="0" fontId="21" fillId="0" borderId="10" xfId="0" applyFont="1" applyBorder="1" applyAlignment="1">
      <alignment horizontal="left" vertical="center" wrapText="1"/>
    </xf>
    <xf numFmtId="0" fontId="21" fillId="0" borderId="8" xfId="0" applyFont="1" applyBorder="1" applyAlignment="1">
      <alignment horizontal="left" vertical="top" wrapText="1"/>
    </xf>
    <xf numFmtId="0" fontId="21" fillId="0" borderId="1" xfId="0" applyFont="1" applyBorder="1" applyAlignment="1">
      <alignment horizontal="left" vertical="top" wrapText="1"/>
    </xf>
    <xf numFmtId="0" fontId="0" fillId="10" borderId="122" xfId="0" applyFill="1" applyBorder="1" applyAlignment="1">
      <alignment horizontal="center" vertical="center" shrinkToFit="1"/>
    </xf>
    <xf numFmtId="0" fontId="0" fillId="0" borderId="123" xfId="0" applyBorder="1" applyAlignment="1">
      <alignment horizontal="center" vertical="center"/>
    </xf>
    <xf numFmtId="0" fontId="0" fillId="0" borderId="124" xfId="0" applyBorder="1" applyAlignment="1">
      <alignment horizontal="left" vertical="center" wrapText="1"/>
    </xf>
    <xf numFmtId="0" fontId="0" fillId="0" borderId="124" xfId="0" applyBorder="1" applyAlignment="1">
      <alignment horizontal="left" vertical="center"/>
    </xf>
    <xf numFmtId="0" fontId="0" fillId="0" borderId="123" xfId="0" applyBorder="1" applyAlignment="1">
      <alignment horizontal="left" vertical="center" wrapText="1"/>
    </xf>
    <xf numFmtId="0" fontId="0" fillId="0" borderId="125" xfId="0" applyBorder="1" applyAlignment="1">
      <alignment horizontal="center" vertical="center" wrapText="1"/>
    </xf>
    <xf numFmtId="0" fontId="0" fillId="0" borderId="124" xfId="0" applyBorder="1" applyAlignment="1">
      <alignment horizontal="center" vertical="center" wrapText="1"/>
    </xf>
    <xf numFmtId="0" fontId="0" fillId="0" borderId="126" xfId="0" applyBorder="1" applyAlignment="1">
      <alignment horizontal="left" vertical="center" wrapText="1"/>
    </xf>
  </cellXfs>
  <cellStyles count="2">
    <cellStyle name="標準" xfId="0" builtinId="0"/>
    <cellStyle name="標準 2" xfId="1" xr:uid="{4D6E9E52-9AE1-4A42-8F64-432E957BFDA5}"/>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15447\Box\&#9733;02%20&#26628;&#20856;&#25285;&#24403;\R08&#24180;&#24230;\02%20&#26149;&#12398;&#21465;&#21234;\&#20196;&#21644;&#65304;&#24180;&#26149;\01%20&#36984;&#32771;\&#20462;&#27491;&#26696;\&#23529;&#26619;&#31080;&#65288;&#27096;&#24335;&#65297;&#12289;&#65301;&#12289;&#12481;&#12455;&#12483;&#12463;&#12471;&#12540;&#12488;&#12289;&#35352;&#36617;&#20363;&#65289;.xlsx" TargetMode="External"/><Relationship Id="rId1" Type="http://schemas.openxmlformats.org/officeDocument/2006/relationships/externalLinkPath" Target="/Users/115447/Box/&#9733;02%20&#26628;&#20856;&#25285;&#24403;/R08&#24180;&#24230;/02%20&#26149;&#12398;&#21465;&#21234;/&#20196;&#21644;&#65304;&#24180;&#26149;/01%20&#36984;&#32771;/&#20462;&#27491;&#26696;/&#23529;&#26619;&#31080;&#65288;&#27096;&#24335;&#65297;&#12289;&#65301;&#12289;&#12481;&#12455;&#12483;&#12463;&#12471;&#12540;&#12488;&#12289;&#35352;&#3661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シート"/>
      <sheetName val="様式１"/>
      <sheetName val="様式5"/>
      <sheetName val="計算シート①"/>
      <sheetName val="計算シート②"/>
      <sheetName val="様式１（記入例）"/>
      <sheetName val="様式５（記入例）"/>
      <sheetName val="計算シート①（記入例）"/>
      <sheetName val="計算シート②（記入例）"/>
    </sheetNames>
    <sheetDataSet>
      <sheetData sheetId="0" refreshError="1"/>
      <sheetData sheetId="1" refreshError="1"/>
      <sheetData sheetId="2" refreshError="1"/>
      <sheetData sheetId="3">
        <row r="2">
          <cell r="C2" t="str">
            <v xml:space="preserve">  </v>
          </cell>
        </row>
      </sheetData>
      <sheetData sheetId="4" refreshError="1"/>
      <sheetData sheetId="5">
        <row r="1">
          <cell r="A1" t="str">
            <v>８春</v>
          </cell>
          <cell r="Q1" t="str">
            <v>○○部</v>
          </cell>
        </row>
      </sheetData>
      <sheetData sheetId="6"/>
      <sheetData sheetId="7" refreshError="1"/>
      <sheetData sheetId="8" refreshError="1"/>
    </sheetDataSet>
  </externalBook>
</externalLink>
</file>

<file path=xl/persons/person.xml><?xml version="1.0" encoding="utf-8"?>
<personList xmlns="http://schemas.microsoft.com/office/spreadsheetml/2018/threadedcomments" xmlns:x="http://schemas.openxmlformats.org/spreadsheetml/2006/main">
  <person displayName="埼玉県人事課" id="{8A24AF67-E367-4B45-BA64-19409D596331}" userId="埼玉県人事課" providerId="Non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11" dT="2025-04-22T10:47:07.57" personId="{8A24AF67-E367-4B45-BA64-19409D596331}" id="{5703A9E2-112A-4153-89C0-F4ECDA8C87D6}">
    <text>各推薦元において、各項目を確認してください。
この欄には各推薦元の名称を記載してください。（例：団体名、○○市○○課、県○○課など）
※適宜、行を増やしていただいて構いません。</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31876-958C-4A73-93CF-51B58D24F968}">
  <sheetPr>
    <tabColor rgb="FFFF0000"/>
    <pageSetUpPr fitToPage="1"/>
  </sheetPr>
  <dimension ref="A1:AA39"/>
  <sheetViews>
    <sheetView tabSelected="1" view="pageBreakPreview" topLeftCell="A29" zoomScale="110" zoomScaleNormal="130" zoomScaleSheetLayoutView="110" workbookViewId="0">
      <selection activeCell="S15" sqref="S15"/>
    </sheetView>
  </sheetViews>
  <sheetFormatPr defaultRowHeight="13"/>
  <cols>
    <col min="1" max="1" width="1.36328125" customWidth="1"/>
    <col min="2" max="2" width="6.08984375" customWidth="1"/>
    <col min="3" max="3" width="10" style="1" customWidth="1"/>
    <col min="4" max="4" width="5.453125" style="1" bestFit="1" customWidth="1"/>
    <col min="5" max="5" width="7.453125" style="166" customWidth="1"/>
    <col min="6" max="15" width="7.453125" customWidth="1"/>
    <col min="16" max="16" width="12.1796875" customWidth="1"/>
    <col min="17" max="18" width="12.54296875" customWidth="1"/>
    <col min="19" max="19" width="12.54296875" style="1" customWidth="1"/>
    <col min="20" max="20" width="16.1796875" style="166" customWidth="1"/>
    <col min="21" max="21" width="6.6328125" customWidth="1"/>
    <col min="22" max="27" width="14.81640625" customWidth="1"/>
  </cols>
  <sheetData>
    <row r="1" spans="1:27" ht="16.5">
      <c r="T1" s="172"/>
    </row>
    <row r="2" spans="1:27" ht="19">
      <c r="A2" s="210" t="s">
        <v>185</v>
      </c>
      <c r="B2" s="210"/>
      <c r="C2" s="210"/>
      <c r="D2" s="210"/>
      <c r="E2" s="210"/>
      <c r="F2" s="210"/>
      <c r="G2" s="210"/>
      <c r="H2" s="210"/>
      <c r="I2" s="210"/>
      <c r="J2" s="210"/>
      <c r="K2" s="210"/>
      <c r="L2" s="210"/>
      <c r="M2" s="210"/>
      <c r="N2" s="210"/>
      <c r="O2" s="210"/>
      <c r="P2" s="210"/>
      <c r="Q2" s="210"/>
      <c r="R2" s="210"/>
      <c r="S2" s="210"/>
      <c r="T2" s="210"/>
    </row>
    <row r="3" spans="1:27" ht="16.5">
      <c r="A3" s="168"/>
      <c r="B3" s="168"/>
      <c r="C3" s="168"/>
      <c r="D3" s="168"/>
      <c r="E3" s="168"/>
      <c r="F3" s="168"/>
      <c r="G3" s="168"/>
      <c r="H3" s="168"/>
      <c r="I3" s="168"/>
      <c r="J3" s="168"/>
      <c r="K3" s="168"/>
      <c r="L3" s="168"/>
      <c r="M3" s="168"/>
      <c r="N3" s="168"/>
      <c r="O3" s="168"/>
      <c r="P3" s="168"/>
      <c r="Q3" s="168"/>
      <c r="R3" s="168"/>
      <c r="S3" s="168"/>
      <c r="T3" s="168"/>
    </row>
    <row r="4" spans="1:27" ht="16.5">
      <c r="A4" s="168"/>
      <c r="B4" s="173" t="s">
        <v>119</v>
      </c>
      <c r="C4" s="173"/>
      <c r="D4" s="168"/>
      <c r="E4" s="168"/>
      <c r="F4" s="168"/>
      <c r="G4" s="168"/>
      <c r="H4" s="168"/>
      <c r="I4" s="168"/>
      <c r="J4" s="168"/>
      <c r="K4" s="168"/>
      <c r="L4" s="168"/>
      <c r="M4" s="168"/>
      <c r="N4" s="168"/>
      <c r="O4" s="168"/>
      <c r="P4" s="168"/>
      <c r="Q4" s="168"/>
      <c r="R4" s="168"/>
      <c r="S4" s="168"/>
      <c r="T4" s="168"/>
    </row>
    <row r="5" spans="1:27" ht="16.5">
      <c r="A5" s="168"/>
      <c r="B5" s="173" t="s">
        <v>120</v>
      </c>
      <c r="C5" s="173"/>
      <c r="D5" s="168"/>
      <c r="E5" s="168"/>
      <c r="F5" s="168"/>
      <c r="G5" s="168"/>
      <c r="H5" s="168"/>
      <c r="I5" s="168"/>
      <c r="J5" s="168"/>
      <c r="K5" s="168"/>
      <c r="L5" s="168"/>
      <c r="M5" s="168"/>
      <c r="N5" s="168"/>
      <c r="O5" s="168"/>
      <c r="P5" s="168"/>
      <c r="Q5" s="168"/>
      <c r="R5" s="168"/>
      <c r="S5" s="168"/>
      <c r="T5" s="168"/>
    </row>
    <row r="6" spans="1:27" ht="16.5">
      <c r="A6" s="168"/>
      <c r="B6" s="173" t="s">
        <v>121</v>
      </c>
      <c r="C6" s="173"/>
      <c r="D6" s="168"/>
      <c r="E6" s="168"/>
      <c r="F6" s="168"/>
      <c r="G6" s="168"/>
      <c r="H6" s="168"/>
      <c r="I6" s="168"/>
      <c r="J6" s="168"/>
      <c r="K6" s="168"/>
      <c r="L6" s="168"/>
      <c r="M6" s="168"/>
      <c r="N6" s="168"/>
      <c r="O6" s="168"/>
      <c r="P6" s="168"/>
      <c r="Q6" s="168"/>
      <c r="R6" s="168"/>
      <c r="S6" s="168"/>
      <c r="T6" s="168"/>
    </row>
    <row r="7" spans="1:27" ht="5" customHeight="1">
      <c r="A7" s="168"/>
      <c r="B7" s="168"/>
      <c r="C7" s="173"/>
      <c r="D7" s="168"/>
      <c r="E7" s="168"/>
      <c r="F7" s="168"/>
      <c r="G7" s="168"/>
      <c r="H7" s="168"/>
      <c r="I7" s="168"/>
      <c r="J7" s="168"/>
      <c r="K7" s="168"/>
      <c r="L7" s="168"/>
      <c r="M7" s="168"/>
      <c r="N7" s="168"/>
      <c r="O7" s="168"/>
      <c r="P7" s="168"/>
      <c r="Q7" s="168"/>
      <c r="R7" s="168"/>
      <c r="S7" s="168"/>
      <c r="T7" s="168"/>
    </row>
    <row r="8" spans="1:27" ht="16.5">
      <c r="A8" s="168"/>
      <c r="B8" s="168"/>
      <c r="C8" s="173"/>
      <c r="D8" s="168"/>
      <c r="E8" s="168"/>
      <c r="F8" s="168"/>
      <c r="G8" s="168"/>
      <c r="H8" s="168"/>
      <c r="I8" s="168"/>
      <c r="J8" s="168"/>
      <c r="K8" s="168"/>
      <c r="L8" s="168"/>
      <c r="M8" s="168"/>
      <c r="N8" s="168"/>
      <c r="O8" s="168"/>
      <c r="P8" s="168"/>
      <c r="Q8" s="168" t="s">
        <v>122</v>
      </c>
      <c r="R8" s="211" t="str">
        <f>計算シート①!C2</f>
        <v xml:space="preserve">  </v>
      </c>
      <c r="S8" s="211"/>
      <c r="T8" s="211"/>
    </row>
    <row r="10" spans="1:27" ht="13.5" thickBot="1">
      <c r="B10" s="200" t="s">
        <v>123</v>
      </c>
      <c r="C10" s="206" t="s">
        <v>111</v>
      </c>
      <c r="D10" s="206" t="s">
        <v>112</v>
      </c>
      <c r="E10" s="213" t="s">
        <v>124</v>
      </c>
      <c r="F10" s="214"/>
      <c r="G10" s="214"/>
      <c r="H10" s="214"/>
      <c r="I10" s="214"/>
      <c r="J10" s="214"/>
      <c r="K10" s="214"/>
      <c r="L10" s="214"/>
      <c r="M10" s="214"/>
      <c r="N10" s="214"/>
      <c r="O10" s="214"/>
      <c r="P10" s="215"/>
      <c r="Q10" s="206" t="s">
        <v>113</v>
      </c>
      <c r="R10" s="200"/>
      <c r="S10" s="200"/>
      <c r="T10" s="206" t="s">
        <v>114</v>
      </c>
      <c r="U10" s="203" t="s">
        <v>116</v>
      </c>
      <c r="V10" s="204" t="s">
        <v>125</v>
      </c>
    </row>
    <row r="11" spans="1:27" ht="26.5" customHeight="1" thickTop="1">
      <c r="B11" s="200"/>
      <c r="C11" s="212"/>
      <c r="D11" s="212"/>
      <c r="E11" s="216"/>
      <c r="F11" s="217"/>
      <c r="G11" s="217"/>
      <c r="H11" s="217"/>
      <c r="I11" s="217"/>
      <c r="J11" s="217"/>
      <c r="K11" s="217"/>
      <c r="L11" s="217"/>
      <c r="M11" s="217"/>
      <c r="N11" s="217"/>
      <c r="O11" s="217"/>
      <c r="P11" s="217"/>
      <c r="Q11" s="567"/>
      <c r="R11" s="188" t="s">
        <v>191</v>
      </c>
      <c r="S11" s="187"/>
      <c r="T11" s="212"/>
      <c r="U11" s="203"/>
      <c r="V11" s="204"/>
    </row>
    <row r="12" spans="1:27" ht="49.5" customHeight="1">
      <c r="B12" s="205" t="s">
        <v>194</v>
      </c>
      <c r="C12" s="206" t="s">
        <v>115</v>
      </c>
      <c r="D12" s="171">
        <v>1</v>
      </c>
      <c r="E12" s="197" t="s">
        <v>126</v>
      </c>
      <c r="F12" s="197"/>
      <c r="G12" s="197"/>
      <c r="H12" s="197"/>
      <c r="I12" s="197"/>
      <c r="J12" s="197"/>
      <c r="K12" s="197"/>
      <c r="L12" s="197"/>
      <c r="M12" s="197"/>
      <c r="N12" s="197"/>
      <c r="O12" s="197"/>
      <c r="P12" s="193"/>
      <c r="Q12" s="568"/>
      <c r="R12" s="186"/>
      <c r="S12" s="164"/>
      <c r="T12" s="164"/>
      <c r="U12" s="1" t="s">
        <v>117</v>
      </c>
      <c r="V12" t="s">
        <v>127</v>
      </c>
    </row>
    <row r="13" spans="1:27" ht="48.5" customHeight="1">
      <c r="B13" s="205"/>
      <c r="C13" s="207"/>
      <c r="D13" s="164">
        <v>2</v>
      </c>
      <c r="E13" s="197" t="s">
        <v>128</v>
      </c>
      <c r="F13" s="197"/>
      <c r="G13" s="197"/>
      <c r="H13" s="197"/>
      <c r="I13" s="197"/>
      <c r="J13" s="197"/>
      <c r="K13" s="197"/>
      <c r="L13" s="197"/>
      <c r="M13" s="197"/>
      <c r="N13" s="197"/>
      <c r="O13" s="197"/>
      <c r="P13" s="193"/>
      <c r="Q13" s="569"/>
      <c r="R13" s="169"/>
      <c r="S13" s="164"/>
      <c r="T13" s="163"/>
    </row>
    <row r="14" spans="1:27" ht="41.5" customHeight="1">
      <c r="B14" s="205"/>
      <c r="C14" s="207"/>
      <c r="D14" s="171">
        <v>3</v>
      </c>
      <c r="E14" s="197" t="s">
        <v>192</v>
      </c>
      <c r="F14" s="197"/>
      <c r="G14" s="197"/>
      <c r="H14" s="197"/>
      <c r="I14" s="197"/>
      <c r="J14" s="197"/>
      <c r="K14" s="197"/>
      <c r="L14" s="197"/>
      <c r="M14" s="197"/>
      <c r="N14" s="197"/>
      <c r="O14" s="197"/>
      <c r="P14" s="193"/>
      <c r="Q14" s="569"/>
      <c r="R14" s="169"/>
      <c r="S14" s="164"/>
      <c r="T14" s="163"/>
      <c r="V14" t="s">
        <v>129</v>
      </c>
    </row>
    <row r="15" spans="1:27" ht="112" customHeight="1">
      <c r="B15" s="205"/>
      <c r="C15" s="207"/>
      <c r="D15" s="164">
        <v>4</v>
      </c>
      <c r="E15" s="197" t="s">
        <v>193</v>
      </c>
      <c r="F15" s="197"/>
      <c r="G15" s="197"/>
      <c r="H15" s="197"/>
      <c r="I15" s="197"/>
      <c r="J15" s="197"/>
      <c r="K15" s="197"/>
      <c r="L15" s="197"/>
      <c r="M15" s="197"/>
      <c r="N15" s="197"/>
      <c r="O15" s="197"/>
      <c r="P15" s="193"/>
      <c r="Q15" s="569"/>
      <c r="R15" s="169"/>
      <c r="S15" s="164"/>
      <c r="T15" s="163"/>
      <c r="V15" s="208" t="s">
        <v>130</v>
      </c>
      <c r="W15" s="208"/>
      <c r="X15" s="208"/>
      <c r="Y15" s="208"/>
      <c r="Z15" s="174"/>
      <c r="AA15" s="174"/>
    </row>
    <row r="16" spans="1:27" ht="48" customHeight="1">
      <c r="B16" s="205"/>
      <c r="C16" s="207"/>
      <c r="D16" s="171">
        <v>5</v>
      </c>
      <c r="E16" s="197" t="s">
        <v>131</v>
      </c>
      <c r="F16" s="197"/>
      <c r="G16" s="197"/>
      <c r="H16" s="197"/>
      <c r="I16" s="197"/>
      <c r="J16" s="197"/>
      <c r="K16" s="197"/>
      <c r="L16" s="197"/>
      <c r="M16" s="197"/>
      <c r="N16" s="197"/>
      <c r="O16" s="197"/>
      <c r="P16" s="193"/>
      <c r="Q16" s="569"/>
      <c r="R16" s="169"/>
      <c r="S16" s="164"/>
      <c r="T16" s="163"/>
      <c r="V16" s="208"/>
      <c r="W16" s="208"/>
      <c r="X16" s="208"/>
      <c r="Y16" s="208"/>
      <c r="Z16" s="174"/>
      <c r="AA16" s="174"/>
    </row>
    <row r="17" spans="2:27" ht="38.5" customHeight="1">
      <c r="B17" s="205"/>
      <c r="C17" s="207"/>
      <c r="D17" s="164">
        <v>6</v>
      </c>
      <c r="E17" s="197" t="s">
        <v>132</v>
      </c>
      <c r="F17" s="197"/>
      <c r="G17" s="197"/>
      <c r="H17" s="197"/>
      <c r="I17" s="197"/>
      <c r="J17" s="197"/>
      <c r="K17" s="197"/>
      <c r="L17" s="197"/>
      <c r="M17" s="197"/>
      <c r="N17" s="197"/>
      <c r="O17" s="197"/>
      <c r="P17" s="193"/>
      <c r="Q17" s="570"/>
      <c r="R17" s="185"/>
      <c r="S17" s="164"/>
      <c r="T17" s="163"/>
      <c r="V17" s="208"/>
      <c r="W17" s="208"/>
      <c r="X17" s="208"/>
      <c r="Y17" s="208"/>
      <c r="Z17" s="174"/>
      <c r="AA17" s="174"/>
    </row>
    <row r="18" spans="2:27" ht="33.5" customHeight="1">
      <c r="B18" s="205"/>
      <c r="C18" s="209" t="s">
        <v>118</v>
      </c>
      <c r="D18" s="171">
        <v>7</v>
      </c>
      <c r="E18" s="197" t="s">
        <v>133</v>
      </c>
      <c r="F18" s="198"/>
      <c r="G18" s="198"/>
      <c r="H18" s="198"/>
      <c r="I18" s="198"/>
      <c r="J18" s="198"/>
      <c r="K18" s="198"/>
      <c r="L18" s="198"/>
      <c r="M18" s="198"/>
      <c r="N18" s="198"/>
      <c r="O18" s="198"/>
      <c r="P18" s="199"/>
      <c r="Q18" s="570"/>
      <c r="R18" s="185"/>
      <c r="S18" s="164"/>
      <c r="T18" s="163"/>
    </row>
    <row r="19" spans="2:27" ht="34.5" customHeight="1">
      <c r="B19" s="205"/>
      <c r="C19" s="209"/>
      <c r="D19" s="164">
        <v>8</v>
      </c>
      <c r="E19" s="197" t="s">
        <v>134</v>
      </c>
      <c r="F19" s="197"/>
      <c r="G19" s="197"/>
      <c r="H19" s="197"/>
      <c r="I19" s="197"/>
      <c r="J19" s="197"/>
      <c r="K19" s="197"/>
      <c r="L19" s="197"/>
      <c r="M19" s="197"/>
      <c r="N19" s="197"/>
      <c r="O19" s="197"/>
      <c r="P19" s="193"/>
      <c r="Q19" s="571"/>
      <c r="R19" s="169"/>
      <c r="S19" s="164"/>
      <c r="T19" s="163"/>
    </row>
    <row r="20" spans="2:27" ht="32.15" customHeight="1">
      <c r="B20" s="205"/>
      <c r="C20" s="209"/>
      <c r="D20" s="171">
        <v>9</v>
      </c>
      <c r="E20" s="197" t="s">
        <v>135</v>
      </c>
      <c r="F20" s="197"/>
      <c r="G20" s="197"/>
      <c r="H20" s="197"/>
      <c r="I20" s="197"/>
      <c r="J20" s="197"/>
      <c r="K20" s="197"/>
      <c r="L20" s="197"/>
      <c r="M20" s="197"/>
      <c r="N20" s="197"/>
      <c r="O20" s="197"/>
      <c r="P20" s="193"/>
      <c r="Q20" s="569"/>
      <c r="R20" s="169"/>
      <c r="S20" s="164"/>
      <c r="T20" s="163"/>
    </row>
    <row r="21" spans="2:27" ht="30" customHeight="1">
      <c r="B21" s="205"/>
      <c r="C21" s="209"/>
      <c r="D21" s="164">
        <v>10</v>
      </c>
      <c r="E21" s="197" t="s">
        <v>136</v>
      </c>
      <c r="F21" s="197"/>
      <c r="G21" s="197"/>
      <c r="H21" s="197"/>
      <c r="I21" s="197"/>
      <c r="J21" s="197"/>
      <c r="K21" s="197"/>
      <c r="L21" s="197"/>
      <c r="M21" s="197"/>
      <c r="N21" s="197"/>
      <c r="O21" s="197"/>
      <c r="P21" s="193"/>
      <c r="Q21" s="569"/>
      <c r="R21" s="169"/>
      <c r="S21" s="164"/>
      <c r="T21" s="163"/>
    </row>
    <row r="22" spans="2:27" ht="126" customHeight="1">
      <c r="B22" s="205"/>
      <c r="C22" s="209"/>
      <c r="D22" s="171">
        <v>11</v>
      </c>
      <c r="E22" s="197" t="s">
        <v>186</v>
      </c>
      <c r="F22" s="197"/>
      <c r="G22" s="197"/>
      <c r="H22" s="197"/>
      <c r="I22" s="197"/>
      <c r="J22" s="197"/>
      <c r="K22" s="197"/>
      <c r="L22" s="197"/>
      <c r="M22" s="197"/>
      <c r="N22" s="197"/>
      <c r="O22" s="197"/>
      <c r="P22" s="193"/>
      <c r="Q22" s="569"/>
      <c r="R22" s="169"/>
      <c r="S22" s="164"/>
      <c r="T22" s="163"/>
    </row>
    <row r="23" spans="2:27" ht="44.15" customHeight="1">
      <c r="B23" s="205"/>
      <c r="C23" s="200" t="s">
        <v>137</v>
      </c>
      <c r="D23" s="164">
        <v>12</v>
      </c>
      <c r="E23" s="197" t="s">
        <v>138</v>
      </c>
      <c r="F23" s="197"/>
      <c r="G23" s="197"/>
      <c r="H23" s="197"/>
      <c r="I23" s="197"/>
      <c r="J23" s="197"/>
      <c r="K23" s="197"/>
      <c r="L23" s="197"/>
      <c r="M23" s="197"/>
      <c r="N23" s="197"/>
      <c r="O23" s="197"/>
      <c r="P23" s="193"/>
      <c r="Q23" s="569"/>
      <c r="R23" s="169"/>
      <c r="S23" s="164"/>
      <c r="T23" s="163"/>
    </row>
    <row r="24" spans="2:27" ht="44.15" customHeight="1">
      <c r="B24" s="205"/>
      <c r="C24" s="200"/>
      <c r="D24" s="171">
        <v>13</v>
      </c>
      <c r="E24" s="197" t="s">
        <v>139</v>
      </c>
      <c r="F24" s="197"/>
      <c r="G24" s="197"/>
      <c r="H24" s="197"/>
      <c r="I24" s="197"/>
      <c r="J24" s="197"/>
      <c r="K24" s="197"/>
      <c r="L24" s="197"/>
      <c r="M24" s="197"/>
      <c r="N24" s="197"/>
      <c r="O24" s="197"/>
      <c r="P24" s="193"/>
      <c r="Q24" s="569"/>
      <c r="R24" s="169"/>
      <c r="S24" s="164"/>
      <c r="T24" s="163"/>
    </row>
    <row r="25" spans="2:27" ht="65.5" customHeight="1">
      <c r="B25" s="205"/>
      <c r="C25" s="200"/>
      <c r="D25" s="164">
        <v>14</v>
      </c>
      <c r="E25" s="197" t="s">
        <v>140</v>
      </c>
      <c r="F25" s="198"/>
      <c r="G25" s="198"/>
      <c r="H25" s="198"/>
      <c r="I25" s="198"/>
      <c r="J25" s="198"/>
      <c r="K25" s="198"/>
      <c r="L25" s="198"/>
      <c r="M25" s="198"/>
      <c r="N25" s="198"/>
      <c r="O25" s="198"/>
      <c r="P25" s="199"/>
      <c r="Q25" s="570"/>
      <c r="R25" s="185"/>
      <c r="S25" s="164"/>
      <c r="T25" s="163"/>
    </row>
    <row r="26" spans="2:27" ht="32.5" customHeight="1">
      <c r="B26" s="205"/>
      <c r="C26" s="200"/>
      <c r="D26" s="171">
        <v>15</v>
      </c>
      <c r="E26" s="193" t="s">
        <v>141</v>
      </c>
      <c r="F26" s="194"/>
      <c r="G26" s="194"/>
      <c r="H26" s="194"/>
      <c r="I26" s="194"/>
      <c r="J26" s="194"/>
      <c r="K26" s="194"/>
      <c r="L26" s="194"/>
      <c r="M26" s="194"/>
      <c r="N26" s="194"/>
      <c r="O26" s="194"/>
      <c r="P26" s="194"/>
      <c r="Q26" s="570"/>
      <c r="R26" s="185"/>
      <c r="S26" s="164"/>
      <c r="T26" s="163"/>
    </row>
    <row r="27" spans="2:27" ht="167.5" customHeight="1">
      <c r="B27" s="205"/>
      <c r="C27" s="200"/>
      <c r="D27" s="164">
        <v>16</v>
      </c>
      <c r="E27" s="197" t="s">
        <v>142</v>
      </c>
      <c r="F27" s="197"/>
      <c r="G27" s="197"/>
      <c r="H27" s="197"/>
      <c r="I27" s="197"/>
      <c r="J27" s="197"/>
      <c r="K27" s="197"/>
      <c r="L27" s="197"/>
      <c r="M27" s="197"/>
      <c r="N27" s="197"/>
      <c r="O27" s="197"/>
      <c r="P27" s="193"/>
      <c r="Q27" s="572"/>
      <c r="R27" s="184"/>
      <c r="S27" s="170"/>
      <c r="T27" s="167"/>
    </row>
    <row r="28" spans="2:27" ht="35.15" customHeight="1">
      <c r="B28" s="205"/>
      <c r="C28" s="201" t="s">
        <v>143</v>
      </c>
      <c r="D28" s="171">
        <v>17</v>
      </c>
      <c r="E28" s="193" t="s">
        <v>144</v>
      </c>
      <c r="F28" s="194"/>
      <c r="G28" s="194"/>
      <c r="H28" s="194"/>
      <c r="I28" s="194"/>
      <c r="J28" s="194"/>
      <c r="K28" s="194"/>
      <c r="L28" s="194"/>
      <c r="M28" s="194"/>
      <c r="N28" s="194"/>
      <c r="O28" s="194"/>
      <c r="P28" s="194"/>
      <c r="Q28" s="569"/>
      <c r="R28" s="169"/>
      <c r="S28" s="164"/>
      <c r="T28" s="163"/>
    </row>
    <row r="29" spans="2:27" ht="39.5" customHeight="1">
      <c r="B29" s="205"/>
      <c r="C29" s="202"/>
      <c r="D29" s="164">
        <v>18</v>
      </c>
      <c r="E29" s="193" t="s">
        <v>145</v>
      </c>
      <c r="F29" s="194"/>
      <c r="G29" s="194"/>
      <c r="H29" s="194"/>
      <c r="I29" s="194"/>
      <c r="J29" s="194"/>
      <c r="K29" s="194"/>
      <c r="L29" s="194"/>
      <c r="M29" s="194"/>
      <c r="N29" s="194"/>
      <c r="O29" s="194"/>
      <c r="P29" s="194"/>
      <c r="Q29" s="570"/>
      <c r="R29" s="185"/>
      <c r="S29" s="164"/>
      <c r="T29" s="163"/>
    </row>
    <row r="30" spans="2:27" ht="38" customHeight="1">
      <c r="B30" s="205"/>
      <c r="C30" s="202"/>
      <c r="D30" s="171">
        <v>19</v>
      </c>
      <c r="E30" s="197" t="s">
        <v>187</v>
      </c>
      <c r="F30" s="198"/>
      <c r="G30" s="198"/>
      <c r="H30" s="198"/>
      <c r="I30" s="198"/>
      <c r="J30" s="198"/>
      <c r="K30" s="198"/>
      <c r="L30" s="198"/>
      <c r="M30" s="198"/>
      <c r="N30" s="198"/>
      <c r="O30" s="198"/>
      <c r="P30" s="199"/>
      <c r="Q30" s="569"/>
      <c r="R30" s="169"/>
      <c r="S30" s="164"/>
      <c r="T30" s="163"/>
    </row>
    <row r="31" spans="2:27" ht="28.5" customHeight="1">
      <c r="B31" s="205"/>
      <c r="C31" s="164" t="s">
        <v>18</v>
      </c>
      <c r="D31" s="164">
        <v>20</v>
      </c>
      <c r="E31" s="197" t="s">
        <v>146</v>
      </c>
      <c r="F31" s="197"/>
      <c r="G31" s="197"/>
      <c r="H31" s="197"/>
      <c r="I31" s="197"/>
      <c r="J31" s="197"/>
      <c r="K31" s="197"/>
      <c r="L31" s="197"/>
      <c r="M31" s="197"/>
      <c r="N31" s="197"/>
      <c r="O31" s="197"/>
      <c r="P31" s="193"/>
      <c r="Q31" s="569"/>
      <c r="R31" s="169"/>
      <c r="S31" s="164"/>
      <c r="T31" s="163"/>
    </row>
    <row r="32" spans="2:27" ht="32" customHeight="1">
      <c r="B32" s="205"/>
      <c r="C32" s="165" t="s">
        <v>147</v>
      </c>
      <c r="D32" s="171">
        <v>21</v>
      </c>
      <c r="E32" s="197" t="s">
        <v>189</v>
      </c>
      <c r="F32" s="198"/>
      <c r="G32" s="198"/>
      <c r="H32" s="198"/>
      <c r="I32" s="198"/>
      <c r="J32" s="198"/>
      <c r="K32" s="198"/>
      <c r="L32" s="198"/>
      <c r="M32" s="198"/>
      <c r="N32" s="198"/>
      <c r="O32" s="198"/>
      <c r="P32" s="199"/>
      <c r="Q32" s="570"/>
      <c r="R32" s="185"/>
      <c r="S32" s="164"/>
      <c r="T32" s="163"/>
    </row>
    <row r="33" spans="2:20" ht="37" customHeight="1">
      <c r="B33" s="189" t="s">
        <v>148</v>
      </c>
      <c r="C33" s="190"/>
      <c r="D33" s="164">
        <v>22</v>
      </c>
      <c r="E33" s="193" t="s">
        <v>149</v>
      </c>
      <c r="F33" s="194"/>
      <c r="G33" s="194"/>
      <c r="H33" s="194"/>
      <c r="I33" s="194"/>
      <c r="J33" s="194"/>
      <c r="K33" s="194"/>
      <c r="L33" s="194"/>
      <c r="M33" s="194"/>
      <c r="N33" s="194"/>
      <c r="O33" s="194"/>
      <c r="P33" s="194"/>
      <c r="Q33" s="569"/>
      <c r="R33" s="169"/>
      <c r="S33" s="164"/>
      <c r="T33" s="163"/>
    </row>
    <row r="34" spans="2:20" ht="37" customHeight="1">
      <c r="B34" s="191"/>
      <c r="C34" s="192"/>
      <c r="D34" s="171">
        <v>23</v>
      </c>
      <c r="E34" s="193" t="s">
        <v>150</v>
      </c>
      <c r="F34" s="194"/>
      <c r="G34" s="194"/>
      <c r="H34" s="194"/>
      <c r="I34" s="194"/>
      <c r="J34" s="194"/>
      <c r="K34" s="194"/>
      <c r="L34" s="194"/>
      <c r="M34" s="194"/>
      <c r="N34" s="194"/>
      <c r="O34" s="194"/>
      <c r="P34" s="194"/>
      <c r="Q34" s="573"/>
      <c r="R34" s="169"/>
      <c r="S34" s="164"/>
      <c r="T34" s="163"/>
    </row>
    <row r="35" spans="2:20" ht="36.5" customHeight="1">
      <c r="B35" s="195" t="s">
        <v>151</v>
      </c>
      <c r="C35" s="165" t="s">
        <v>152</v>
      </c>
      <c r="D35" s="164">
        <v>24</v>
      </c>
      <c r="E35" s="193" t="s">
        <v>153</v>
      </c>
      <c r="F35" s="194"/>
      <c r="G35" s="194"/>
      <c r="H35" s="194"/>
      <c r="I35" s="194"/>
      <c r="J35" s="194"/>
      <c r="K35" s="194"/>
      <c r="L35" s="194"/>
      <c r="M35" s="194"/>
      <c r="N35" s="194"/>
      <c r="O35" s="194"/>
      <c r="P35" s="194"/>
      <c r="Q35" s="571"/>
      <c r="R35" s="169"/>
      <c r="S35" s="164"/>
      <c r="T35" s="163"/>
    </row>
    <row r="36" spans="2:20" ht="36.5" customHeight="1">
      <c r="B36" s="196"/>
      <c r="C36" s="165" t="s">
        <v>154</v>
      </c>
      <c r="D36" s="171">
        <v>25</v>
      </c>
      <c r="E36" s="193" t="s">
        <v>155</v>
      </c>
      <c r="F36" s="194"/>
      <c r="G36" s="194"/>
      <c r="H36" s="194"/>
      <c r="I36" s="194"/>
      <c r="J36" s="194"/>
      <c r="K36" s="194"/>
      <c r="L36" s="194"/>
      <c r="M36" s="194"/>
      <c r="N36" s="194"/>
      <c r="O36" s="194"/>
      <c r="P36" s="194"/>
      <c r="Q36" s="571"/>
      <c r="R36" s="169"/>
      <c r="S36" s="164"/>
      <c r="T36" s="163"/>
    </row>
    <row r="37" spans="2:20" ht="50" customHeight="1">
      <c r="B37" s="196"/>
      <c r="C37" s="165" t="s">
        <v>190</v>
      </c>
      <c r="D37" s="164">
        <v>26</v>
      </c>
      <c r="E37" s="193" t="s">
        <v>156</v>
      </c>
      <c r="F37" s="194"/>
      <c r="G37" s="194"/>
      <c r="H37" s="194"/>
      <c r="I37" s="194"/>
      <c r="J37" s="194"/>
      <c r="K37" s="194"/>
      <c r="L37" s="194"/>
      <c r="M37" s="194"/>
      <c r="N37" s="194"/>
      <c r="O37" s="194"/>
      <c r="P37" s="194"/>
      <c r="Q37" s="569"/>
      <c r="R37" s="169"/>
      <c r="S37" s="164"/>
      <c r="T37" s="163"/>
    </row>
    <row r="38" spans="2:20" ht="62.5" customHeight="1" thickBot="1">
      <c r="B38" s="196"/>
      <c r="C38" s="165" t="s">
        <v>157</v>
      </c>
      <c r="D38" s="171">
        <v>27</v>
      </c>
      <c r="E38" s="193" t="s">
        <v>188</v>
      </c>
      <c r="F38" s="194"/>
      <c r="G38" s="194"/>
      <c r="H38" s="194"/>
      <c r="I38" s="194"/>
      <c r="J38" s="194"/>
      <c r="K38" s="194"/>
      <c r="L38" s="194"/>
      <c r="M38" s="194"/>
      <c r="N38" s="194"/>
      <c r="O38" s="194"/>
      <c r="P38" s="194"/>
      <c r="Q38" s="574"/>
      <c r="R38" s="169"/>
      <c r="S38" s="164"/>
      <c r="T38" s="163"/>
    </row>
    <row r="39" spans="2:20" ht="13.5" thickTop="1"/>
  </sheetData>
  <mergeCells count="45">
    <mergeCell ref="A2:T2"/>
    <mergeCell ref="R8:T8"/>
    <mergeCell ref="B10:B11"/>
    <mergeCell ref="C10:C11"/>
    <mergeCell ref="D10:D11"/>
    <mergeCell ref="E10:P11"/>
    <mergeCell ref="Q10:S10"/>
    <mergeCell ref="T10:T11"/>
    <mergeCell ref="U10:U11"/>
    <mergeCell ref="V10:V11"/>
    <mergeCell ref="B12:B32"/>
    <mergeCell ref="C12:C17"/>
    <mergeCell ref="E12:P12"/>
    <mergeCell ref="E13:P13"/>
    <mergeCell ref="E14:P14"/>
    <mergeCell ref="E15:P15"/>
    <mergeCell ref="V15:Y17"/>
    <mergeCell ref="E16:P16"/>
    <mergeCell ref="E17:P17"/>
    <mergeCell ref="C18:C22"/>
    <mergeCell ref="E18:P18"/>
    <mergeCell ref="E19:P19"/>
    <mergeCell ref="E20:P20"/>
    <mergeCell ref="E21:P21"/>
    <mergeCell ref="E22:P22"/>
    <mergeCell ref="E32:P32"/>
    <mergeCell ref="C23:C27"/>
    <mergeCell ref="E23:P23"/>
    <mergeCell ref="E24:P24"/>
    <mergeCell ref="E25:P25"/>
    <mergeCell ref="E26:P26"/>
    <mergeCell ref="E27:P27"/>
    <mergeCell ref="C28:C30"/>
    <mergeCell ref="E28:P28"/>
    <mergeCell ref="E29:P29"/>
    <mergeCell ref="E30:P30"/>
    <mergeCell ref="E31:P31"/>
    <mergeCell ref="B33:C34"/>
    <mergeCell ref="E33:P33"/>
    <mergeCell ref="E34:P34"/>
    <mergeCell ref="B35:B38"/>
    <mergeCell ref="E35:P35"/>
    <mergeCell ref="E36:P36"/>
    <mergeCell ref="E37:P37"/>
    <mergeCell ref="E38:P38"/>
  </mergeCells>
  <phoneticPr fontId="1"/>
  <dataValidations count="7">
    <dataValidation type="list" allowBlank="1" showInputMessage="1" showErrorMessage="1" sqref="S13" xr:uid="{AD5BEB2D-48BB-44CB-AF00-2B052488727C}">
      <formula1>V11:V13</formula1>
    </dataValidation>
    <dataValidation type="list" allowBlank="1" showInputMessage="1" showErrorMessage="1" sqref="S18:S20 S22 S25" xr:uid="{4F012E93-BD5A-440E-860F-26CB49B59AC3}">
      <formula1>V18:V19</formula1>
    </dataValidation>
    <dataValidation type="list" allowBlank="1" showInputMessage="1" showErrorMessage="1" sqref="S21 S26" xr:uid="{BBF0FBC6-5824-43FD-9C70-AE856FDE0889}">
      <formula1>V21:V21</formula1>
    </dataValidation>
    <dataValidation type="list" allowBlank="1" showInputMessage="1" showErrorMessage="1" sqref="S23:S24" xr:uid="{BEA52BB5-3D39-4D7F-A219-421ABB97BF6E}">
      <formula1>V23:V25</formula1>
    </dataValidation>
    <dataValidation type="list" allowBlank="1" showInputMessage="1" showErrorMessage="1" sqref="S14:S16" xr:uid="{637DCDFA-01AB-4358-BE80-156D3E4EA658}">
      <formula1>V13:V14</formula1>
    </dataValidation>
    <dataValidation type="list" allowBlank="1" showInputMessage="1" showErrorMessage="1" sqref="S17" xr:uid="{464D206C-265A-4392-BB78-3026DA5F14A2}">
      <formula1>V13:V17</formula1>
    </dataValidation>
    <dataValidation type="list" allowBlank="1" showInputMessage="1" showErrorMessage="1" sqref="S27:S38" xr:uid="{D27D42BF-2A29-4B6B-A24F-A7C285AF6F6B}">
      <formula1>$V$13:$V$17</formula1>
    </dataValidation>
  </dataValidations>
  <printOptions horizontalCentered="1"/>
  <pageMargins left="0.51181102362204722" right="0.51181102362204722" top="0.55118110236220474" bottom="0.55118110236220474" header="0.31496062992125984" footer="0.31496062992125984"/>
  <pageSetup paperSize="9" scale="5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9A238-9B72-41E8-87BA-99DF696FB697}">
  <sheetPr>
    <tabColor rgb="FFFFFF00"/>
    <pageSetUpPr fitToPage="1"/>
  </sheetPr>
  <dimension ref="A1:S35"/>
  <sheetViews>
    <sheetView view="pageBreakPreview" zoomScale="115" zoomScaleNormal="160" zoomScaleSheetLayoutView="115" zoomScalePageLayoutView="130" workbookViewId="0">
      <selection activeCell="A2" sqref="A2"/>
    </sheetView>
  </sheetViews>
  <sheetFormatPr defaultRowHeight="13"/>
  <cols>
    <col min="1" max="1" width="5.7265625" customWidth="1"/>
    <col min="2" max="2" width="9.453125" style="1" customWidth="1"/>
    <col min="3" max="3" width="15.6328125" customWidth="1"/>
    <col min="4" max="4" width="7.6328125" customWidth="1"/>
    <col min="5" max="5" width="4.7265625" customWidth="1"/>
    <col min="6" max="6" width="3.453125" customWidth="1"/>
    <col min="7" max="7" width="3.6328125" customWidth="1"/>
    <col min="8" max="8" width="6.90625" customWidth="1"/>
    <col min="9" max="9" width="19.7265625" customWidth="1"/>
    <col min="10" max="10" width="14.08984375" customWidth="1"/>
    <col min="11" max="12" width="10.453125" customWidth="1"/>
    <col min="13" max="15" width="3.453125" customWidth="1"/>
    <col min="16" max="16" width="8.90625" customWidth="1"/>
    <col min="17" max="19" width="3.36328125" customWidth="1"/>
  </cols>
  <sheetData>
    <row r="1" spans="1:19" ht="16" customHeight="1" thickBot="1">
      <c r="A1" s="19" t="s">
        <v>195</v>
      </c>
      <c r="B1"/>
      <c r="L1" s="200" t="s">
        <v>32</v>
      </c>
      <c r="M1" s="200"/>
      <c r="N1" s="200"/>
      <c r="O1" s="200"/>
      <c r="P1" s="200"/>
      <c r="Q1" s="200"/>
      <c r="R1" s="200"/>
      <c r="S1" s="200"/>
    </row>
    <row r="2" spans="1:19" ht="8.5" customHeight="1" thickBot="1"/>
    <row r="3" spans="1:19" ht="16" customHeight="1" thickBot="1">
      <c r="A3" s="260" t="s">
        <v>30</v>
      </c>
      <c r="B3" s="18" t="s">
        <v>17</v>
      </c>
      <c r="C3" s="17"/>
      <c r="D3" s="263"/>
      <c r="E3" s="263"/>
      <c r="F3" s="264"/>
      <c r="G3" s="244" t="s">
        <v>28</v>
      </c>
      <c r="H3" s="265"/>
      <c r="I3" s="270"/>
      <c r="J3" s="270"/>
      <c r="K3" s="271"/>
      <c r="L3" s="159" t="s">
        <v>27</v>
      </c>
      <c r="M3" s="158" t="str">
        <f>計算シート①!V27</f>
        <v/>
      </c>
      <c r="N3" s="156" t="str">
        <f>計算シート①!W27</f>
        <v/>
      </c>
      <c r="O3" s="157" t="str">
        <f>計算シート①!X27</f>
        <v/>
      </c>
      <c r="P3" s="150"/>
      <c r="Q3" s="151"/>
      <c r="R3" s="152"/>
      <c r="S3" s="149"/>
    </row>
    <row r="4" spans="1:19" ht="16" customHeight="1">
      <c r="A4" s="261"/>
      <c r="B4" s="229" t="s">
        <v>26</v>
      </c>
      <c r="C4" s="274"/>
      <c r="D4" s="210"/>
      <c r="E4" s="210"/>
      <c r="F4" s="276"/>
      <c r="G4" s="266"/>
      <c r="H4" s="267"/>
      <c r="I4" s="272"/>
      <c r="J4" s="272"/>
      <c r="K4" s="273"/>
      <c r="L4" s="234" t="s">
        <v>24</v>
      </c>
      <c r="M4" s="236"/>
      <c r="N4" s="236"/>
      <c r="O4" s="236"/>
      <c r="P4" s="197"/>
      <c r="Q4" s="193"/>
      <c r="R4" s="193"/>
      <c r="S4" s="237"/>
    </row>
    <row r="5" spans="1:19" ht="16" customHeight="1" thickBot="1">
      <c r="A5" s="262"/>
      <c r="B5" s="229"/>
      <c r="C5" s="274"/>
      <c r="D5" s="210"/>
      <c r="E5" s="210"/>
      <c r="F5" s="276"/>
      <c r="G5" s="268"/>
      <c r="H5" s="269"/>
      <c r="I5" s="272"/>
      <c r="J5" s="272"/>
      <c r="K5" s="273"/>
      <c r="L5" s="235"/>
      <c r="M5" s="238"/>
      <c r="N5" s="238"/>
      <c r="O5" s="238"/>
      <c r="P5" s="238"/>
      <c r="Q5" s="239"/>
      <c r="R5" s="239"/>
      <c r="S5" s="240"/>
    </row>
    <row r="6" spans="1:19" ht="16" customHeight="1" thickBot="1">
      <c r="A6" s="279"/>
      <c r="B6" s="230"/>
      <c r="C6" s="275"/>
      <c r="D6" s="277"/>
      <c r="E6" s="277"/>
      <c r="F6" s="278"/>
      <c r="G6" s="280" t="s">
        <v>23</v>
      </c>
      <c r="H6" s="283" t="s">
        <v>22</v>
      </c>
      <c r="I6" s="283"/>
      <c r="J6" s="283"/>
      <c r="K6" s="12" t="s">
        <v>21</v>
      </c>
      <c r="L6" s="12" t="s">
        <v>20</v>
      </c>
      <c r="M6" s="241" t="s">
        <v>19</v>
      </c>
      <c r="N6" s="242"/>
      <c r="O6" s="243"/>
      <c r="P6" s="244" t="s">
        <v>18</v>
      </c>
      <c r="Q6" s="245"/>
      <c r="R6" s="245"/>
      <c r="S6" s="246"/>
    </row>
    <row r="7" spans="1:19" ht="16" customHeight="1">
      <c r="A7" s="266"/>
      <c r="B7" s="18" t="s">
        <v>17</v>
      </c>
      <c r="C7" s="11"/>
      <c r="D7" s="284"/>
      <c r="E7" s="284"/>
      <c r="F7" s="264"/>
      <c r="G7" s="281"/>
      <c r="H7" s="259"/>
      <c r="I7" s="259"/>
      <c r="J7" s="259"/>
      <c r="K7" s="7"/>
      <c r="L7" s="7"/>
      <c r="M7" s="146" t="str">
        <f>IF(計算シート①!V5&lt;&gt;"",計算シート①!V5,"")</f>
        <v/>
      </c>
      <c r="N7" s="147" t="str">
        <f>IF(計算シート①!W5&lt;&gt;"",計算シート①!W5,"")</f>
        <v/>
      </c>
      <c r="O7" s="8" t="str">
        <f>IF(計算シート①!X5&lt;&gt;"",計算シート①!X5,"")</f>
        <v/>
      </c>
      <c r="P7" s="247"/>
      <c r="Q7" s="248"/>
      <c r="R7" s="248"/>
      <c r="S7" s="249"/>
    </row>
    <row r="8" spans="1:19" ht="16" customHeight="1">
      <c r="A8" s="266"/>
      <c r="B8" s="153" t="s">
        <v>15</v>
      </c>
      <c r="C8" s="9"/>
      <c r="D8" s="217"/>
      <c r="E8" s="217"/>
      <c r="F8" s="285"/>
      <c r="G8" s="281"/>
      <c r="H8" s="259"/>
      <c r="I8" s="259"/>
      <c r="J8" s="259"/>
      <c r="K8" s="7"/>
      <c r="L8" s="7"/>
      <c r="M8" s="6" t="str">
        <f>IF(計算シート①!V7&lt;&gt;"",計算シート①!V7,"")</f>
        <v/>
      </c>
      <c r="N8" s="5" t="str">
        <f>IF(計算シート①!W7&lt;&gt;"",計算シート①!W7,"")</f>
        <v/>
      </c>
      <c r="O8" s="144" t="str">
        <f>IF(計算シート①!X7&lt;&gt;"",計算シート①!X7,"")</f>
        <v/>
      </c>
      <c r="P8" s="250"/>
      <c r="Q8" s="251"/>
      <c r="R8" s="251"/>
      <c r="S8" s="252"/>
    </row>
    <row r="9" spans="1:19" ht="16" customHeight="1">
      <c r="A9" s="266"/>
      <c r="B9" s="287" t="s">
        <v>13</v>
      </c>
      <c r="C9" s="288"/>
      <c r="D9" s="289"/>
      <c r="E9" s="292" t="str">
        <f>計算シート①!H3</f>
        <v/>
      </c>
      <c r="F9" s="293"/>
      <c r="G9" s="281"/>
      <c r="H9" s="259"/>
      <c r="I9" s="259"/>
      <c r="J9" s="259"/>
      <c r="K9" s="7"/>
      <c r="L9" s="7"/>
      <c r="M9" s="6" t="str">
        <f>IF(計算シート①!V9&lt;&gt;"",計算シート①!V9,"")</f>
        <v/>
      </c>
      <c r="N9" s="5" t="str">
        <f>IF(計算シート①!W9&lt;&gt;"",計算シート①!W9,"")</f>
        <v/>
      </c>
      <c r="O9" s="144" t="str">
        <f>IF(計算シート①!X9&lt;&gt;"",計算シート①!X9,"")</f>
        <v/>
      </c>
      <c r="P9" s="253"/>
      <c r="Q9" s="254"/>
      <c r="R9" s="254"/>
      <c r="S9" s="255"/>
    </row>
    <row r="10" spans="1:19" ht="16" customHeight="1">
      <c r="A10" s="266"/>
      <c r="B10" s="287"/>
      <c r="C10" s="290"/>
      <c r="D10" s="291"/>
      <c r="E10" s="294"/>
      <c r="F10" s="295"/>
      <c r="G10" s="281"/>
      <c r="H10" s="259"/>
      <c r="I10" s="259"/>
      <c r="J10" s="259"/>
      <c r="K10" s="7"/>
      <c r="L10" s="7"/>
      <c r="M10" s="6" t="str">
        <f>IF(計算シート①!V11&lt;&gt;"",計算シート①!V11,"")</f>
        <v/>
      </c>
      <c r="N10" s="5" t="str">
        <f>IF(計算シート①!W11&lt;&gt;"",計算シート①!W11,"")</f>
        <v/>
      </c>
      <c r="O10" s="144" t="str">
        <f>IF(計算シート①!X11&lt;&gt;"",計算シート①!X11,"")</f>
        <v/>
      </c>
      <c r="P10" s="256"/>
      <c r="Q10" s="257"/>
      <c r="R10" s="257"/>
      <c r="S10" s="258"/>
    </row>
    <row r="11" spans="1:19" ht="16" customHeight="1">
      <c r="A11" s="266"/>
      <c r="B11" s="286" t="s">
        <v>11</v>
      </c>
      <c r="C11" s="197"/>
      <c r="D11" s="197"/>
      <c r="E11" s="197"/>
      <c r="F11" s="237"/>
      <c r="G11" s="281"/>
      <c r="H11" s="259"/>
      <c r="I11" s="259"/>
      <c r="J11" s="259"/>
      <c r="K11" s="7"/>
      <c r="L11" s="7"/>
      <c r="M11" s="6" t="str">
        <f>IF(計算シート①!V13&lt;&gt;"",計算シート①!V13,"")</f>
        <v/>
      </c>
      <c r="N11" s="5" t="str">
        <f>IF(計算シート①!W13&lt;&gt;"",計算シート①!W13,"")</f>
        <v/>
      </c>
      <c r="O11" s="144" t="str">
        <f>IF(計算シート①!X13&lt;&gt;"",計算シート①!X13,"")</f>
        <v/>
      </c>
      <c r="P11" s="250"/>
      <c r="Q11" s="251"/>
      <c r="R11" s="251"/>
      <c r="S11" s="252"/>
    </row>
    <row r="12" spans="1:19" ht="16" customHeight="1">
      <c r="A12" s="266"/>
      <c r="B12" s="286"/>
      <c r="C12" s="197"/>
      <c r="D12" s="197"/>
      <c r="E12" s="197"/>
      <c r="F12" s="237"/>
      <c r="G12" s="281"/>
      <c r="H12" s="259"/>
      <c r="I12" s="259"/>
      <c r="J12" s="259"/>
      <c r="K12" s="7"/>
      <c r="L12" s="7"/>
      <c r="M12" s="6" t="str">
        <f>IF(計算シート①!V15&lt;&gt;"",計算シート①!V15,"")</f>
        <v/>
      </c>
      <c r="N12" s="5" t="str">
        <f>IF(計算シート①!W15&lt;&gt;"",計算シート①!W15,"")</f>
        <v/>
      </c>
      <c r="O12" s="144" t="str">
        <f>IF(計算シート①!X15&lt;&gt;"",計算シート①!X15,"")</f>
        <v/>
      </c>
      <c r="P12" s="253"/>
      <c r="Q12" s="254"/>
      <c r="R12" s="254"/>
      <c r="S12" s="255"/>
    </row>
    <row r="13" spans="1:19" ht="16" customHeight="1">
      <c r="A13" s="266"/>
      <c r="B13" s="286"/>
      <c r="C13" s="197"/>
      <c r="D13" s="197"/>
      <c r="E13" s="197"/>
      <c r="F13" s="237"/>
      <c r="G13" s="281"/>
      <c r="H13" s="259"/>
      <c r="I13" s="259"/>
      <c r="J13" s="259"/>
      <c r="K13" s="7"/>
      <c r="L13" s="7"/>
      <c r="M13" s="6" t="str">
        <f>IF(計算シート①!V17&lt;&gt;"",計算シート①!V17,"")</f>
        <v/>
      </c>
      <c r="N13" s="5" t="str">
        <f>IF(計算シート①!W17&lt;&gt;"",計算シート①!W17,"")</f>
        <v/>
      </c>
      <c r="O13" s="144" t="str">
        <f>IF(計算シート①!X17&lt;&gt;"",計算シート①!X17,"")</f>
        <v/>
      </c>
      <c r="P13" s="256"/>
      <c r="Q13" s="257"/>
      <c r="R13" s="257"/>
      <c r="S13" s="258"/>
    </row>
    <row r="14" spans="1:19" ht="16" customHeight="1">
      <c r="A14" s="266"/>
      <c r="B14" s="154" t="s">
        <v>8</v>
      </c>
      <c r="C14" s="296" t="s">
        <v>106</v>
      </c>
      <c r="D14" s="296"/>
      <c r="E14" s="296"/>
      <c r="F14" s="297"/>
      <c r="G14" s="281"/>
      <c r="H14" s="259"/>
      <c r="I14" s="259"/>
      <c r="J14" s="259"/>
      <c r="K14" s="7"/>
      <c r="L14" s="7"/>
      <c r="M14" s="6" t="str">
        <f>IF(計算シート①!V19&lt;&gt;"",計算シート①!V19,"")</f>
        <v/>
      </c>
      <c r="N14" s="5" t="str">
        <f>IF(計算シート①!W19&lt;&gt;"",計算シート①!W19,"")</f>
        <v/>
      </c>
      <c r="O14" s="144" t="str">
        <f>IF(計算シート①!X19&lt;&gt;"",計算シート①!X19,"")</f>
        <v/>
      </c>
      <c r="P14" s="250"/>
      <c r="Q14" s="251"/>
      <c r="R14" s="251"/>
      <c r="S14" s="252"/>
    </row>
    <row r="15" spans="1:19" ht="16" customHeight="1">
      <c r="A15" s="266"/>
      <c r="B15" s="298" t="s">
        <v>6</v>
      </c>
      <c r="C15" s="236"/>
      <c r="D15" s="236"/>
      <c r="E15" s="236"/>
      <c r="F15" s="299"/>
      <c r="G15" s="281"/>
      <c r="H15" s="259"/>
      <c r="I15" s="259"/>
      <c r="J15" s="259"/>
      <c r="K15" s="7"/>
      <c r="L15" s="7"/>
      <c r="M15" s="6" t="str">
        <f>IF(計算シート①!V21&lt;&gt;"",計算シート①!V21,"")</f>
        <v/>
      </c>
      <c r="N15" s="5" t="str">
        <f>IF(計算シート①!W21&lt;&gt;"",計算シート①!W21,"")</f>
        <v/>
      </c>
      <c r="O15" s="144" t="str">
        <f>IF(計算シート①!X21&lt;&gt;"",計算シート①!X21,"")</f>
        <v/>
      </c>
      <c r="P15" s="253"/>
      <c r="Q15" s="254"/>
      <c r="R15" s="254"/>
      <c r="S15" s="255"/>
    </row>
    <row r="16" spans="1:19" ht="16" customHeight="1" thickBot="1">
      <c r="A16" s="266"/>
      <c r="B16" s="287"/>
      <c r="C16" s="236"/>
      <c r="D16" s="236"/>
      <c r="E16" s="236"/>
      <c r="F16" s="299"/>
      <c r="G16" s="282"/>
      <c r="H16" s="300"/>
      <c r="I16" s="300"/>
      <c r="J16" s="300"/>
      <c r="K16" s="4"/>
      <c r="L16" s="4"/>
      <c r="M16" s="3" t="str">
        <f>IF(計算シート①!V23&lt;&gt;"",計算シート①!V23,"")</f>
        <v/>
      </c>
      <c r="N16" s="2" t="str">
        <f>IF(計算シート①!W23&lt;&gt;"",計算シート①!W23,"")</f>
        <v/>
      </c>
      <c r="O16" s="143" t="str">
        <f>IF(計算シート①!X23&lt;&gt;"",計算シート①!X23,"")</f>
        <v/>
      </c>
      <c r="P16" s="301"/>
      <c r="Q16" s="302"/>
      <c r="R16" s="302"/>
      <c r="S16" s="303"/>
    </row>
    <row r="17" spans="1:19" ht="16" customHeight="1">
      <c r="A17" s="266"/>
      <c r="B17" s="287"/>
      <c r="C17" s="197"/>
      <c r="D17" s="197"/>
      <c r="E17" s="197"/>
      <c r="F17" s="237"/>
      <c r="G17" s="304" t="s">
        <v>158</v>
      </c>
      <c r="H17" s="307"/>
      <c r="I17" s="307"/>
      <c r="J17" s="307"/>
      <c r="K17" s="142"/>
      <c r="L17" s="142"/>
      <c r="M17" s="146" t="str">
        <f>IF(計算シート②!O5&lt;&gt;"",計算シート②!O5,"")</f>
        <v/>
      </c>
      <c r="N17" s="147" t="str">
        <f>IF(計算シート②!P5&lt;&gt;"",計算シート②!P5,"")</f>
        <v/>
      </c>
      <c r="O17" s="148" t="str">
        <f>IF(計算シート②!Q5&lt;&gt;"",計算シート②!Q5,"")</f>
        <v/>
      </c>
      <c r="P17" s="250"/>
      <c r="Q17" s="251"/>
      <c r="R17" s="251"/>
      <c r="S17" s="252"/>
    </row>
    <row r="18" spans="1:19" ht="16" customHeight="1">
      <c r="A18" s="266"/>
      <c r="B18" s="287"/>
      <c r="C18" s="197"/>
      <c r="D18" s="197"/>
      <c r="E18" s="197"/>
      <c r="F18" s="237"/>
      <c r="G18" s="305"/>
      <c r="H18" s="259"/>
      <c r="I18" s="259"/>
      <c r="J18" s="259"/>
      <c r="K18" s="7"/>
      <c r="L18" s="7"/>
      <c r="M18" s="6" t="str">
        <f>IF(計算シート②!O7&lt;&gt;"",計算シート②!O7,"")</f>
        <v/>
      </c>
      <c r="N18" s="5" t="str">
        <f>IF(計算シート②!P7&lt;&gt;"",計算シート②!P7,"")</f>
        <v/>
      </c>
      <c r="O18" s="145" t="str">
        <f>IF(計算シート②!Q7&lt;&gt;"",計算シート②!Q7,"")</f>
        <v/>
      </c>
      <c r="P18" s="253"/>
      <c r="Q18" s="254"/>
      <c r="R18" s="254"/>
      <c r="S18" s="255"/>
    </row>
    <row r="19" spans="1:19" ht="16" customHeight="1">
      <c r="A19" s="266"/>
      <c r="B19" s="155" t="s">
        <v>4</v>
      </c>
      <c r="C19" s="198"/>
      <c r="D19" s="198"/>
      <c r="E19" s="198"/>
      <c r="F19" s="308"/>
      <c r="G19" s="305"/>
      <c r="H19" s="199"/>
      <c r="I19" s="221"/>
      <c r="J19" s="309"/>
      <c r="K19" s="7"/>
      <c r="L19" s="7"/>
      <c r="M19" s="6" t="str">
        <f>IF(計算シート②!O9&lt;&gt;"",計算シート②!O9,"")</f>
        <v/>
      </c>
      <c r="N19" s="5" t="str">
        <f>IF(計算シート②!P9&lt;&gt;"",計算シート②!P9,"")</f>
        <v/>
      </c>
      <c r="O19" s="145" t="str">
        <f>IF(計算シート②!Q9&lt;&gt;"",計算シート②!Q9,"")</f>
        <v/>
      </c>
      <c r="P19" s="301"/>
      <c r="Q19" s="302"/>
      <c r="R19" s="302"/>
      <c r="S19" s="303"/>
    </row>
    <row r="20" spans="1:19" ht="16" customHeight="1">
      <c r="A20" s="266"/>
      <c r="B20" s="228" t="s">
        <v>3</v>
      </c>
      <c r="C20" s="223"/>
      <c r="D20" s="224"/>
      <c r="E20" s="224"/>
      <c r="F20" s="225"/>
      <c r="G20" s="305"/>
      <c r="H20" s="259"/>
      <c r="I20" s="259"/>
      <c r="J20" s="259"/>
      <c r="K20" s="7"/>
      <c r="L20" s="7"/>
      <c r="M20" s="6" t="str">
        <f>IF(計算シート②!O11&lt;&gt;"",計算シート②!O11,"")</f>
        <v/>
      </c>
      <c r="N20" s="5" t="str">
        <f>IF(計算シート②!P11&lt;&gt;"",計算シート②!P11,"")</f>
        <v/>
      </c>
      <c r="O20" s="145" t="str">
        <f>IF(計算シート②!Q11&lt;&gt;"",計算シート②!Q11,"")</f>
        <v/>
      </c>
      <c r="P20" s="250"/>
      <c r="Q20" s="251"/>
      <c r="R20" s="251"/>
      <c r="S20" s="252"/>
    </row>
    <row r="21" spans="1:19" ht="16" customHeight="1">
      <c r="A21" s="266"/>
      <c r="B21" s="229"/>
      <c r="C21" s="226"/>
      <c r="D21" s="204"/>
      <c r="E21" s="204"/>
      <c r="F21" s="227"/>
      <c r="G21" s="305"/>
      <c r="H21" s="259"/>
      <c r="I21" s="259"/>
      <c r="J21" s="259"/>
      <c r="K21" s="7"/>
      <c r="L21" s="7"/>
      <c r="M21" s="6" t="str">
        <f>IF(計算シート②!O13&lt;&gt;"",計算シート②!O13,"")</f>
        <v/>
      </c>
      <c r="N21" s="5" t="str">
        <f>IF(計算シート②!P13&lt;&gt;"",計算シート②!P13,"")</f>
        <v/>
      </c>
      <c r="O21" s="145" t="str">
        <f>IF(計算シート②!Q13&lt;&gt;"",計算シート②!Q13,"")</f>
        <v/>
      </c>
      <c r="P21" s="253"/>
      <c r="Q21" s="254"/>
      <c r="R21" s="254"/>
      <c r="S21" s="255"/>
    </row>
    <row r="22" spans="1:19" ht="16" customHeight="1">
      <c r="A22" s="266"/>
      <c r="B22" s="229"/>
      <c r="C22" s="218"/>
      <c r="D22" s="219"/>
      <c r="E22" s="219"/>
      <c r="F22" s="220"/>
      <c r="G22" s="305"/>
      <c r="H22" s="310"/>
      <c r="I22" s="310"/>
      <c r="J22" s="310"/>
      <c r="K22" s="7"/>
      <c r="L22" s="7"/>
      <c r="M22" s="6" t="str">
        <f>IF(計算シート②!O15&lt;&gt;"",計算シート②!O15,"")</f>
        <v/>
      </c>
      <c r="N22" s="5" t="str">
        <f>IF(計算シート②!P15&lt;&gt;"",計算シート②!P15,"")</f>
        <v/>
      </c>
      <c r="O22" s="145" t="str">
        <f>IF(計算シート②!Q15&lt;&gt;"",計算シート②!Q15,"")</f>
        <v/>
      </c>
      <c r="P22" s="311"/>
      <c r="Q22" s="312"/>
      <c r="R22" s="312"/>
      <c r="S22" s="313"/>
    </row>
    <row r="23" spans="1:19" ht="16" customHeight="1">
      <c r="A23" s="266"/>
      <c r="B23" s="153" t="s">
        <v>159</v>
      </c>
      <c r="C23" s="175" t="s">
        <v>160</v>
      </c>
      <c r="D23" s="199" t="s">
        <v>161</v>
      </c>
      <c r="E23" s="221"/>
      <c r="F23" s="222"/>
      <c r="G23" s="305"/>
      <c r="H23" s="259"/>
      <c r="I23" s="259"/>
      <c r="J23" s="259"/>
      <c r="K23" s="7"/>
      <c r="L23" s="7"/>
      <c r="M23" s="6" t="str">
        <f>IF(計算シート②!O17&lt;&gt;"",計算シート②!O17,"")</f>
        <v/>
      </c>
      <c r="N23" s="5" t="str">
        <f>IF(計算シート②!P17&lt;&gt;"",計算シート②!P17,"")</f>
        <v/>
      </c>
      <c r="O23" s="145" t="str">
        <f>IF(計算シート②!Q17&lt;&gt;"",計算シート②!Q17,"")</f>
        <v/>
      </c>
      <c r="P23" s="314"/>
      <c r="Q23" s="208"/>
      <c r="R23" s="208"/>
      <c r="S23" s="252"/>
    </row>
    <row r="24" spans="1:19" ht="16" customHeight="1" thickBot="1">
      <c r="A24" s="266"/>
      <c r="B24" s="228" t="s">
        <v>2</v>
      </c>
      <c r="C24" s="330"/>
      <c r="D24" s="331"/>
      <c r="E24" s="331"/>
      <c r="F24" s="332"/>
      <c r="G24" s="305"/>
      <c r="H24" s="310"/>
      <c r="I24" s="310"/>
      <c r="J24" s="310"/>
      <c r="K24" s="7"/>
      <c r="L24" s="7"/>
      <c r="M24" s="6" t="str">
        <f>IF(計算シート②!O19&lt;&gt;"",計算シート②!O19,"")</f>
        <v/>
      </c>
      <c r="N24" s="5" t="str">
        <f>IF(計算シート②!P19&lt;&gt;"",計算シート②!P19,"")</f>
        <v/>
      </c>
      <c r="O24" s="145" t="str">
        <f>IF(計算シート②!Q19&lt;&gt;"",計算シート②!Q19,"")</f>
        <v/>
      </c>
      <c r="P24" s="253"/>
      <c r="Q24" s="254"/>
      <c r="R24" s="254"/>
      <c r="S24" s="255"/>
    </row>
    <row r="25" spans="1:19" ht="16" customHeight="1">
      <c r="A25" s="266"/>
      <c r="B25" s="229"/>
      <c r="C25" s="231"/>
      <c r="D25" s="232"/>
      <c r="E25" s="232"/>
      <c r="F25" s="233"/>
      <c r="G25" s="305"/>
      <c r="H25" s="259"/>
      <c r="I25" s="259"/>
      <c r="J25" s="259"/>
      <c r="K25" s="7"/>
      <c r="L25" s="7"/>
      <c r="M25" s="6" t="str">
        <f>IF(計算シート②!O21&lt;&gt;"",計算シート②!O21,"")</f>
        <v/>
      </c>
      <c r="N25" s="5" t="str">
        <f>IF(計算シート②!P21&lt;&gt;"",計算シート②!P21,"")</f>
        <v/>
      </c>
      <c r="O25" s="145" t="str">
        <f>IF(計算シート②!Q21&lt;&gt;"",計算シート②!Q21,"")</f>
        <v/>
      </c>
      <c r="P25" s="318" t="s">
        <v>1</v>
      </c>
      <c r="Q25" s="319"/>
      <c r="R25" s="319"/>
      <c r="S25" s="320"/>
    </row>
    <row r="26" spans="1:19" ht="16" customHeight="1">
      <c r="A26" s="266"/>
      <c r="B26" s="229"/>
      <c r="C26" s="231"/>
      <c r="D26" s="232"/>
      <c r="E26" s="232"/>
      <c r="F26" s="233"/>
      <c r="G26" s="305"/>
      <c r="H26" s="259"/>
      <c r="I26" s="259"/>
      <c r="J26" s="259"/>
      <c r="K26" s="7"/>
      <c r="L26" s="7"/>
      <c r="M26" s="6" t="str">
        <f>IF(計算シート②!O23&lt;&gt;"",計算シート②!O23,"")</f>
        <v/>
      </c>
      <c r="N26" s="5" t="str">
        <f>IF(計算シート②!P23&lt;&gt;"",計算シート②!P23,"")</f>
        <v/>
      </c>
      <c r="O26" s="145" t="str">
        <f>IF(計算シート②!Q23&lt;&gt;"",計算シート②!Q23,"")</f>
        <v/>
      </c>
      <c r="P26" s="301"/>
      <c r="Q26" s="302"/>
      <c r="R26" s="302"/>
      <c r="S26" s="303"/>
    </row>
    <row r="27" spans="1:19" ht="16" customHeight="1">
      <c r="A27" s="266"/>
      <c r="B27" s="229"/>
      <c r="C27" s="231"/>
      <c r="D27" s="232"/>
      <c r="E27" s="232"/>
      <c r="F27" s="233"/>
      <c r="G27" s="305"/>
      <c r="H27" s="315"/>
      <c r="I27" s="316"/>
      <c r="J27" s="317"/>
      <c r="K27" s="7"/>
      <c r="L27" s="7"/>
      <c r="M27" s="6" t="str">
        <f>IF(計算シート②!O25&lt;&gt;"",計算シート②!O25,"")</f>
        <v/>
      </c>
      <c r="N27" s="5" t="str">
        <f>IF(計算シート②!P25&lt;&gt;"",計算シート②!P25,"")</f>
        <v/>
      </c>
      <c r="O27" s="145" t="str">
        <f>IF(計算シート②!Q25&lt;&gt;"",計算シート②!Q25,"")</f>
        <v/>
      </c>
      <c r="P27" s="314"/>
      <c r="Q27" s="208"/>
      <c r="R27" s="208"/>
      <c r="S27" s="252"/>
    </row>
    <row r="28" spans="1:19" ht="16" customHeight="1">
      <c r="A28" s="266"/>
      <c r="B28" s="229"/>
      <c r="C28" s="231"/>
      <c r="D28" s="232"/>
      <c r="E28" s="232"/>
      <c r="F28" s="233"/>
      <c r="G28" s="305"/>
      <c r="H28" s="315"/>
      <c r="I28" s="316"/>
      <c r="J28" s="317"/>
      <c r="K28" s="7"/>
      <c r="L28" s="7"/>
      <c r="M28" s="6" t="str">
        <f>IF(計算シート②!O27&lt;&gt;"",計算シート②!O27,"")</f>
        <v/>
      </c>
      <c r="N28" s="5" t="str">
        <f>IF(計算シート②!P27&lt;&gt;"",計算シート②!P27,"")</f>
        <v/>
      </c>
      <c r="O28" s="145" t="str">
        <f>IF(計算シート②!Q27&lt;&gt;"",計算シート②!Q27,"")</f>
        <v/>
      </c>
      <c r="P28" s="253"/>
      <c r="Q28" s="254"/>
      <c r="R28" s="254"/>
      <c r="S28" s="255"/>
    </row>
    <row r="29" spans="1:19" ht="16" customHeight="1">
      <c r="A29" s="266"/>
      <c r="B29" s="229"/>
      <c r="C29" s="231"/>
      <c r="D29" s="232"/>
      <c r="E29" s="232"/>
      <c r="F29" s="233"/>
      <c r="G29" s="305"/>
      <c r="H29" s="315"/>
      <c r="I29" s="316"/>
      <c r="J29" s="317"/>
      <c r="K29" s="7"/>
      <c r="L29" s="7"/>
      <c r="M29" s="6" t="str">
        <f>IF(計算シート②!O29&lt;&gt;"",計算シート②!O29,"")</f>
        <v/>
      </c>
      <c r="N29" s="5" t="str">
        <f>IF(計算シート②!P29&lt;&gt;"",計算シート②!P29,"")</f>
        <v/>
      </c>
      <c r="O29" s="145" t="str">
        <f>IF(計算シート②!Q29&lt;&gt;"",計算シート②!Q29,"")</f>
        <v/>
      </c>
      <c r="P29" s="301"/>
      <c r="Q29" s="302"/>
      <c r="R29" s="302"/>
      <c r="S29" s="303"/>
    </row>
    <row r="30" spans="1:19" ht="16" customHeight="1">
      <c r="A30" s="266"/>
      <c r="B30" s="229"/>
      <c r="C30" s="231"/>
      <c r="D30" s="232"/>
      <c r="E30" s="232"/>
      <c r="F30" s="233"/>
      <c r="G30" s="305"/>
      <c r="H30" s="315"/>
      <c r="I30" s="316"/>
      <c r="J30" s="317"/>
      <c r="K30" s="7"/>
      <c r="L30" s="7"/>
      <c r="M30" s="6" t="str">
        <f>IF(計算シート②!O31&lt;&gt;"",計算シート②!O31,"")</f>
        <v/>
      </c>
      <c r="N30" s="5" t="str">
        <f>IF(計算シート②!P31&lt;&gt;"",計算シート②!P31,"")</f>
        <v/>
      </c>
      <c r="O30" s="145" t="str">
        <f>IF(計算シート②!Q31&lt;&gt;"",計算シート②!Q31,"")</f>
        <v/>
      </c>
      <c r="P30" s="314"/>
      <c r="Q30" s="208"/>
      <c r="R30" s="208"/>
      <c r="S30" s="252"/>
    </row>
    <row r="31" spans="1:19" ht="16" customHeight="1">
      <c r="A31" s="266"/>
      <c r="B31" s="229"/>
      <c r="C31" s="231"/>
      <c r="D31" s="232"/>
      <c r="E31" s="232"/>
      <c r="F31" s="233"/>
      <c r="G31" s="305"/>
      <c r="H31" s="310"/>
      <c r="I31" s="310"/>
      <c r="J31" s="310"/>
      <c r="K31" s="7"/>
      <c r="L31" s="7"/>
      <c r="M31" s="6" t="str">
        <f>IF(計算シート②!O33&lt;&gt;"",計算シート②!O33,"")</f>
        <v/>
      </c>
      <c r="N31" s="5" t="str">
        <f>IF(計算シート②!P33&lt;&gt;"",計算シート②!P33,"")</f>
        <v/>
      </c>
      <c r="O31" s="145" t="str">
        <f>IF(計算シート②!Q33&lt;&gt;"",計算シート②!Q33,"")</f>
        <v/>
      </c>
      <c r="P31" s="253"/>
      <c r="Q31" s="254"/>
      <c r="R31" s="254"/>
      <c r="S31" s="255"/>
    </row>
    <row r="32" spans="1:19" ht="16" customHeight="1">
      <c r="A32" s="266"/>
      <c r="B32" s="229"/>
      <c r="C32" s="231"/>
      <c r="D32" s="232"/>
      <c r="E32" s="232"/>
      <c r="F32" s="233"/>
      <c r="G32" s="305"/>
      <c r="H32" s="259"/>
      <c r="I32" s="259"/>
      <c r="J32" s="259"/>
      <c r="K32" s="7"/>
      <c r="L32" s="7"/>
      <c r="M32" s="6" t="str">
        <f>IF(計算シート②!O35&lt;&gt;"",計算シート②!O35,"")</f>
        <v/>
      </c>
      <c r="N32" s="5" t="str">
        <f>IF(計算シート②!P35&lt;&gt;"",計算シート②!P35,"")</f>
        <v/>
      </c>
      <c r="O32" s="145" t="str">
        <f>IF(計算シート②!Q35&lt;&gt;"",計算シート②!Q35,"")</f>
        <v/>
      </c>
      <c r="P32" s="301"/>
      <c r="Q32" s="302"/>
      <c r="R32" s="302"/>
      <c r="S32" s="303"/>
    </row>
    <row r="33" spans="1:19" ht="16" customHeight="1">
      <c r="A33" s="266"/>
      <c r="B33" s="229"/>
      <c r="C33" s="231"/>
      <c r="D33" s="232"/>
      <c r="E33" s="232"/>
      <c r="F33" s="233"/>
      <c r="G33" s="305"/>
      <c r="H33" s="259"/>
      <c r="I33" s="259"/>
      <c r="J33" s="259"/>
      <c r="K33" s="7"/>
      <c r="L33" s="7"/>
      <c r="M33" s="6" t="str">
        <f>IF(計算シート②!O37&lt;&gt;"",計算シート②!O37,"")</f>
        <v/>
      </c>
      <c r="N33" s="5" t="str">
        <f>IF(計算シート②!P37&lt;&gt;"",計算シート②!P37,"")</f>
        <v/>
      </c>
      <c r="O33" s="145" t="str">
        <f>IF(計算シート②!Q37&lt;&gt;"",計算シート②!Q37,"")</f>
        <v/>
      </c>
      <c r="P33" s="314"/>
      <c r="Q33" s="208"/>
      <c r="R33" s="208"/>
      <c r="S33" s="252"/>
    </row>
    <row r="34" spans="1:19" ht="16" customHeight="1">
      <c r="A34" s="266"/>
      <c r="B34" s="229"/>
      <c r="C34" s="231"/>
      <c r="D34" s="232"/>
      <c r="E34" s="232"/>
      <c r="F34" s="233"/>
      <c r="G34" s="305"/>
      <c r="H34" s="315"/>
      <c r="I34" s="316"/>
      <c r="J34" s="317"/>
      <c r="K34" s="7"/>
      <c r="L34" s="7"/>
      <c r="M34" s="6" t="str">
        <f>IF(計算シート②!O39&lt;&gt;"",計算シート②!O39,"")</f>
        <v/>
      </c>
      <c r="N34" s="5" t="str">
        <f>IF(計算シート②!P39&lt;&gt;"",計算シート②!P39,"")</f>
        <v/>
      </c>
      <c r="O34" s="145" t="str">
        <f>IF(計算シート②!Q39&lt;&gt;"",計算シート②!Q39,"")</f>
        <v/>
      </c>
      <c r="P34" s="314"/>
      <c r="Q34" s="208"/>
      <c r="R34" s="208"/>
      <c r="S34" s="252"/>
    </row>
    <row r="35" spans="1:19" ht="16" customHeight="1" thickBot="1">
      <c r="A35" s="268"/>
      <c r="B35" s="230"/>
      <c r="C35" s="324"/>
      <c r="D35" s="325"/>
      <c r="E35" s="325"/>
      <c r="F35" s="326"/>
      <c r="G35" s="306"/>
      <c r="H35" s="327"/>
      <c r="I35" s="328"/>
      <c r="J35" s="329"/>
      <c r="K35" s="4"/>
      <c r="L35" s="4"/>
      <c r="M35" s="3" t="str">
        <f>IF(計算シート②!O41&lt;&gt;"",計算シート②!O41,"")</f>
        <v/>
      </c>
      <c r="N35" s="2" t="str">
        <f>IF(計算シート②!P41&lt;&gt;"",計算シート②!P41,"")</f>
        <v/>
      </c>
      <c r="O35" s="143" t="str">
        <f>IF(計算シート②!Q41&lt;&gt;"",計算シート②!Q41,"")</f>
        <v/>
      </c>
      <c r="P35" s="321"/>
      <c r="Q35" s="322"/>
      <c r="R35" s="322"/>
      <c r="S35" s="323"/>
    </row>
  </sheetData>
  <mergeCells count="93">
    <mergeCell ref="H29:J29"/>
    <mergeCell ref="P29:S29"/>
    <mergeCell ref="C30:F30"/>
    <mergeCell ref="H30:J30"/>
    <mergeCell ref="P30:S31"/>
    <mergeCell ref="C31:F31"/>
    <mergeCell ref="H31:J31"/>
    <mergeCell ref="H25:J25"/>
    <mergeCell ref="P25:S25"/>
    <mergeCell ref="C26:F26"/>
    <mergeCell ref="C33:F33"/>
    <mergeCell ref="H20:J20"/>
    <mergeCell ref="P20:S21"/>
    <mergeCell ref="H33:J33"/>
    <mergeCell ref="P33:S35"/>
    <mergeCell ref="C34:F34"/>
    <mergeCell ref="H34:J34"/>
    <mergeCell ref="C35:F35"/>
    <mergeCell ref="H35:J35"/>
    <mergeCell ref="C24:F24"/>
    <mergeCell ref="C32:F32"/>
    <mergeCell ref="H32:J32"/>
    <mergeCell ref="P32:S32"/>
    <mergeCell ref="H26:J26"/>
    <mergeCell ref="P26:S26"/>
    <mergeCell ref="C27:F27"/>
    <mergeCell ref="H27:J27"/>
    <mergeCell ref="P27:S28"/>
    <mergeCell ref="C28:F28"/>
    <mergeCell ref="H28:J28"/>
    <mergeCell ref="H22:J22"/>
    <mergeCell ref="P22:S22"/>
    <mergeCell ref="H23:J23"/>
    <mergeCell ref="P23:S24"/>
    <mergeCell ref="H24:J24"/>
    <mergeCell ref="C14:F14"/>
    <mergeCell ref="H14:J14"/>
    <mergeCell ref="P14:S15"/>
    <mergeCell ref="B15:B18"/>
    <mergeCell ref="C15:F18"/>
    <mergeCell ref="H15:J15"/>
    <mergeCell ref="H16:J16"/>
    <mergeCell ref="P16:S16"/>
    <mergeCell ref="G17:G35"/>
    <mergeCell ref="H17:J17"/>
    <mergeCell ref="P17:S18"/>
    <mergeCell ref="H18:J18"/>
    <mergeCell ref="C19:F19"/>
    <mergeCell ref="H19:J19"/>
    <mergeCell ref="P19:S19"/>
    <mergeCell ref="H21:J21"/>
    <mergeCell ref="C11:F13"/>
    <mergeCell ref="P13:S13"/>
    <mergeCell ref="B9:B10"/>
    <mergeCell ref="C9:D10"/>
    <mergeCell ref="E9:F10"/>
    <mergeCell ref="H9:J9"/>
    <mergeCell ref="H10:J10"/>
    <mergeCell ref="H13:J13"/>
    <mergeCell ref="A3:A5"/>
    <mergeCell ref="D3:F3"/>
    <mergeCell ref="G3:H5"/>
    <mergeCell ref="I3:K5"/>
    <mergeCell ref="B4:B6"/>
    <mergeCell ref="C4:C6"/>
    <mergeCell ref="D4:F6"/>
    <mergeCell ref="A6:A35"/>
    <mergeCell ref="G6:G16"/>
    <mergeCell ref="H6:J6"/>
    <mergeCell ref="D7:F7"/>
    <mergeCell ref="H7:J7"/>
    <mergeCell ref="D8:F8"/>
    <mergeCell ref="H8:J8"/>
    <mergeCell ref="B11:B13"/>
    <mergeCell ref="B20:B22"/>
    <mergeCell ref="P7:S7"/>
    <mergeCell ref="P8:S9"/>
    <mergeCell ref="P10:S10"/>
    <mergeCell ref="H11:J11"/>
    <mergeCell ref="P11:S12"/>
    <mergeCell ref="H12:J12"/>
    <mergeCell ref="L1:O1"/>
    <mergeCell ref="P1:S1"/>
    <mergeCell ref="L4:L5"/>
    <mergeCell ref="M4:S5"/>
    <mergeCell ref="M6:O6"/>
    <mergeCell ref="P6:S6"/>
    <mergeCell ref="C22:F22"/>
    <mergeCell ref="D23:F23"/>
    <mergeCell ref="C20:F21"/>
    <mergeCell ref="B24:B35"/>
    <mergeCell ref="C25:F25"/>
    <mergeCell ref="C29:F29"/>
  </mergeCells>
  <phoneticPr fontId="1"/>
  <printOptions horizontalCentered="1" verticalCentered="1"/>
  <pageMargins left="0.43307086614173229" right="0.43307086614173229" top="0.62992125984251968" bottom="0.43307086614173229" header="0.31496062992125984" footer="0.31496062992125984"/>
  <pageSetup paperSize="9" scale="99" orientation="landscape" r:id="rId1"/>
  <headerFooter>
    <oddHeader>&amp;L様式２　叙勲審査票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BFC1B-EE23-4E9A-B686-E2C2E418309E}">
  <sheetPr>
    <tabColor rgb="FFFFFF00"/>
  </sheetPr>
  <dimension ref="A1:Y32"/>
  <sheetViews>
    <sheetView view="pageBreakPreview" zoomScale="130" zoomScaleNormal="160" zoomScaleSheetLayoutView="130" zoomScalePageLayoutView="130" workbookViewId="0">
      <selection activeCell="F1" sqref="F1:G1"/>
    </sheetView>
  </sheetViews>
  <sheetFormatPr defaultColWidth="8.7265625" defaultRowHeight="13"/>
  <cols>
    <col min="1" max="1" width="1.26953125" style="108" customWidth="1"/>
    <col min="2" max="2" width="8.08984375" style="108" customWidth="1"/>
    <col min="3" max="3" width="11.26953125" style="107" customWidth="1"/>
    <col min="4" max="7" width="11.26953125" style="108" customWidth="1"/>
    <col min="8" max="8" width="1.26953125" style="108" customWidth="1"/>
    <col min="9" max="9" width="10" style="108" customWidth="1"/>
    <col min="10" max="14" width="11.26953125" style="108" customWidth="1"/>
    <col min="15" max="23" width="11.453125" style="108" customWidth="1"/>
    <col min="24" max="16384" width="8.7265625" style="108"/>
  </cols>
  <sheetData>
    <row r="1" spans="1:23" ht="16" customHeight="1" thickBot="1">
      <c r="A1" s="333" t="str">
        <f>様式２!A1</f>
        <v>８秋</v>
      </c>
      <c r="B1" s="334"/>
      <c r="C1" s="104"/>
      <c r="D1" s="104"/>
      <c r="E1" s="105" t="s">
        <v>32</v>
      </c>
      <c r="F1" s="335">
        <f>様式２!P1</f>
        <v>0</v>
      </c>
      <c r="G1" s="336"/>
      <c r="H1" s="106"/>
      <c r="I1" s="179"/>
      <c r="J1" s="179"/>
      <c r="K1" s="179"/>
      <c r="L1" s="179"/>
      <c r="M1" s="179"/>
      <c r="N1" s="180"/>
      <c r="O1" s="107"/>
      <c r="P1" s="107"/>
      <c r="Q1" s="107"/>
    </row>
    <row r="2" spans="1:23" ht="16" customHeight="1" thickBot="1">
      <c r="A2" s="109"/>
      <c r="B2" s="110"/>
      <c r="C2" s="111"/>
      <c r="D2" s="111"/>
      <c r="E2" s="111"/>
      <c r="F2" s="111"/>
      <c r="G2" s="112"/>
      <c r="H2" s="113"/>
      <c r="I2" s="130"/>
      <c r="J2" s="130"/>
      <c r="K2" s="130"/>
      <c r="L2" s="130"/>
      <c r="M2" s="130"/>
      <c r="N2" s="176"/>
      <c r="O2" s="114"/>
      <c r="P2" s="114"/>
      <c r="Q2" s="114"/>
      <c r="R2" s="114"/>
      <c r="S2" s="114"/>
      <c r="T2" s="114"/>
      <c r="U2" s="114"/>
      <c r="V2" s="114"/>
      <c r="W2" s="114"/>
    </row>
    <row r="3" spans="1:23" ht="16" customHeight="1">
      <c r="A3" s="337" t="s">
        <v>107</v>
      </c>
      <c r="B3" s="338"/>
      <c r="C3" s="339"/>
      <c r="D3" s="340" t="s">
        <v>28</v>
      </c>
      <c r="E3" s="341"/>
      <c r="F3" s="341"/>
      <c r="G3" s="342"/>
      <c r="H3" s="113"/>
      <c r="I3" s="130"/>
      <c r="J3" s="130"/>
      <c r="K3" s="130"/>
      <c r="L3" s="130"/>
      <c r="M3" s="130"/>
      <c r="N3" s="176"/>
      <c r="O3" s="114"/>
      <c r="P3" s="114"/>
      <c r="Q3" s="114"/>
      <c r="R3" s="114"/>
      <c r="S3" s="114"/>
      <c r="T3" s="114"/>
      <c r="U3" s="114"/>
      <c r="V3" s="114"/>
      <c r="W3" s="114"/>
    </row>
    <row r="4" spans="1:23" ht="16" customHeight="1">
      <c r="A4" s="343" t="str">
        <f>_xlfn.CONCAT(様式２!C4,"  ",様式２!D4)</f>
        <v xml:space="preserve">  </v>
      </c>
      <c r="B4" s="344"/>
      <c r="C4" s="345"/>
      <c r="D4" s="349">
        <f>様式２!I3</f>
        <v>0</v>
      </c>
      <c r="E4" s="350"/>
      <c r="F4" s="350"/>
      <c r="G4" s="351"/>
      <c r="H4" s="113"/>
      <c r="I4" s="130"/>
      <c r="J4" s="130"/>
      <c r="K4" s="130"/>
      <c r="L4" s="130"/>
      <c r="M4" s="130"/>
      <c r="N4" s="176"/>
    </row>
    <row r="5" spans="1:23" ht="16" customHeight="1" thickBot="1">
      <c r="A5" s="346"/>
      <c r="B5" s="347"/>
      <c r="C5" s="348"/>
      <c r="D5" s="352"/>
      <c r="E5" s="353"/>
      <c r="F5" s="353"/>
      <c r="G5" s="354"/>
      <c r="H5" s="113"/>
      <c r="I5" s="130"/>
      <c r="J5" s="130"/>
      <c r="K5" s="130"/>
      <c r="L5" s="130"/>
      <c r="M5" s="130"/>
      <c r="N5" s="176"/>
      <c r="O5" s="107"/>
      <c r="P5" s="107"/>
      <c r="Q5" s="107"/>
      <c r="R5" s="115"/>
      <c r="S5" s="115"/>
      <c r="T5" s="115"/>
      <c r="U5" s="107"/>
      <c r="V5" s="107"/>
      <c r="W5" s="107"/>
    </row>
    <row r="6" spans="1:23" ht="16" customHeight="1">
      <c r="A6" s="116"/>
      <c r="D6" s="107"/>
      <c r="G6" s="117"/>
      <c r="H6" s="113"/>
      <c r="I6" s="130"/>
      <c r="J6" s="130"/>
      <c r="K6" s="130"/>
      <c r="L6" s="130"/>
      <c r="M6" s="130"/>
      <c r="N6" s="176"/>
      <c r="O6" s="107"/>
      <c r="P6" s="107"/>
      <c r="Q6" s="107"/>
      <c r="R6" s="115"/>
      <c r="S6" s="115"/>
      <c r="T6" s="115"/>
      <c r="U6" s="107"/>
      <c r="V6" s="107"/>
      <c r="W6" s="107"/>
    </row>
    <row r="7" spans="1:23" ht="16" customHeight="1">
      <c r="A7" s="113"/>
      <c r="B7" s="111"/>
      <c r="C7" s="110"/>
      <c r="D7" s="118"/>
      <c r="E7" s="118"/>
      <c r="F7" s="111"/>
      <c r="G7" s="112"/>
      <c r="H7" s="113"/>
      <c r="I7" s="130"/>
      <c r="J7" s="130"/>
      <c r="K7" s="130"/>
      <c r="L7" s="130"/>
      <c r="M7" s="130"/>
      <c r="N7" s="176"/>
      <c r="O7" s="107"/>
      <c r="P7" s="107"/>
      <c r="Q7" s="107"/>
      <c r="R7" s="115"/>
      <c r="S7" s="115"/>
      <c r="T7" s="115"/>
      <c r="U7" s="107"/>
      <c r="V7" s="107"/>
      <c r="W7" s="107"/>
    </row>
    <row r="8" spans="1:23" ht="16" customHeight="1">
      <c r="A8" s="116"/>
      <c r="B8" s="130"/>
      <c r="C8" s="130"/>
      <c r="D8" s="130"/>
      <c r="E8" s="130"/>
      <c r="F8" s="130"/>
      <c r="G8" s="176"/>
      <c r="H8" s="119"/>
      <c r="I8" s="130"/>
      <c r="J8" s="130"/>
      <c r="K8" s="130"/>
      <c r="L8" s="130"/>
      <c r="M8" s="130"/>
      <c r="N8" s="176"/>
      <c r="O8" s="107"/>
      <c r="P8" s="107"/>
      <c r="Q8" s="107"/>
      <c r="R8" s="120"/>
      <c r="S8" s="115"/>
      <c r="T8" s="120"/>
      <c r="U8" s="107"/>
      <c r="V8" s="107"/>
      <c r="W8" s="107"/>
    </row>
    <row r="9" spans="1:23" ht="16" customHeight="1">
      <c r="A9" s="121"/>
      <c r="B9" s="130"/>
      <c r="C9" s="130"/>
      <c r="D9" s="130"/>
      <c r="E9" s="130"/>
      <c r="F9" s="130"/>
      <c r="G9" s="176"/>
      <c r="H9" s="119"/>
      <c r="I9" s="130"/>
      <c r="J9" s="130"/>
      <c r="K9" s="130"/>
      <c r="L9" s="130"/>
      <c r="M9" s="130"/>
      <c r="N9" s="176"/>
      <c r="O9" s="107"/>
      <c r="P9" s="107"/>
      <c r="Q9" s="107"/>
      <c r="R9" s="115"/>
      <c r="S9" s="115"/>
      <c r="T9" s="115"/>
      <c r="U9" s="107"/>
      <c r="V9" s="107"/>
      <c r="W9" s="107"/>
    </row>
    <row r="10" spans="1:23" ht="16" customHeight="1">
      <c r="A10" s="121"/>
      <c r="B10" s="130"/>
      <c r="C10" s="130"/>
      <c r="D10" s="130"/>
      <c r="E10" s="130"/>
      <c r="F10" s="130"/>
      <c r="G10" s="176"/>
      <c r="H10" s="119"/>
      <c r="I10" s="130"/>
      <c r="J10" s="130"/>
      <c r="K10" s="130"/>
      <c r="L10" s="130"/>
      <c r="M10" s="130"/>
      <c r="N10" s="176"/>
      <c r="O10" s="107"/>
      <c r="P10" s="107"/>
      <c r="Q10" s="107"/>
      <c r="R10" s="115"/>
      <c r="S10" s="115"/>
      <c r="T10" s="115"/>
      <c r="U10" s="107"/>
      <c r="V10" s="107"/>
      <c r="W10" s="107"/>
    </row>
    <row r="11" spans="1:23" ht="16" customHeight="1">
      <c r="A11" s="121"/>
      <c r="B11" s="130"/>
      <c r="C11" s="130"/>
      <c r="D11" s="130"/>
      <c r="E11" s="130"/>
      <c r="F11" s="130"/>
      <c r="G11" s="176"/>
      <c r="H11" s="119"/>
      <c r="I11" s="130"/>
      <c r="J11" s="130"/>
      <c r="K11" s="130"/>
      <c r="L11" s="130"/>
      <c r="M11" s="130"/>
      <c r="N11" s="176"/>
      <c r="O11" s="107"/>
      <c r="P11" s="107"/>
      <c r="Q11" s="107"/>
      <c r="R11" s="115"/>
      <c r="S11" s="115"/>
      <c r="T11" s="115"/>
      <c r="U11" s="107"/>
      <c r="V11" s="107"/>
      <c r="W11" s="107"/>
    </row>
    <row r="12" spans="1:23" ht="16" customHeight="1">
      <c r="A12" s="121"/>
      <c r="B12" s="130"/>
      <c r="C12" s="130"/>
      <c r="D12" s="130"/>
      <c r="E12" s="130"/>
      <c r="F12" s="130"/>
      <c r="G12" s="176"/>
      <c r="H12" s="119"/>
      <c r="I12" s="130"/>
      <c r="J12" s="130"/>
      <c r="K12" s="130"/>
      <c r="L12" s="130"/>
      <c r="M12" s="130"/>
      <c r="N12" s="176"/>
      <c r="O12" s="107"/>
      <c r="P12" s="107"/>
      <c r="Q12" s="107"/>
      <c r="R12" s="115"/>
      <c r="S12" s="115"/>
      <c r="T12" s="115"/>
      <c r="U12" s="107"/>
      <c r="V12" s="107"/>
      <c r="W12" s="107"/>
    </row>
    <row r="13" spans="1:23" ht="16" customHeight="1">
      <c r="A13" s="121"/>
      <c r="B13" s="130"/>
      <c r="C13" s="130"/>
      <c r="D13" s="130"/>
      <c r="E13" s="130"/>
      <c r="F13" s="130"/>
      <c r="G13" s="176"/>
      <c r="H13" s="119"/>
      <c r="I13" s="130"/>
      <c r="J13" s="130"/>
      <c r="K13" s="130"/>
      <c r="L13" s="130"/>
      <c r="M13" s="130"/>
      <c r="N13" s="176"/>
      <c r="O13" s="107"/>
      <c r="P13" s="107"/>
      <c r="Q13" s="107"/>
      <c r="R13" s="122"/>
      <c r="S13" s="115"/>
      <c r="T13" s="122"/>
      <c r="U13" s="107"/>
      <c r="V13" s="107"/>
      <c r="W13" s="107"/>
    </row>
    <row r="14" spans="1:23" ht="16" customHeight="1">
      <c r="A14" s="121"/>
      <c r="B14" s="130"/>
      <c r="C14" s="130"/>
      <c r="D14" s="130"/>
      <c r="E14" s="130"/>
      <c r="F14" s="130"/>
      <c r="G14" s="176"/>
      <c r="H14" s="119"/>
      <c r="I14" s="130"/>
      <c r="J14" s="130"/>
      <c r="K14" s="130"/>
      <c r="L14" s="130"/>
      <c r="M14" s="130"/>
      <c r="N14" s="176"/>
      <c r="O14" s="107"/>
      <c r="P14" s="107"/>
      <c r="Q14" s="107"/>
      <c r="R14" s="122"/>
      <c r="S14" s="115"/>
      <c r="T14" s="122"/>
      <c r="U14" s="107"/>
      <c r="V14" s="107"/>
      <c r="W14" s="107"/>
    </row>
    <row r="15" spans="1:23" ht="16" customHeight="1">
      <c r="A15" s="121"/>
      <c r="B15" s="130"/>
      <c r="C15" s="130"/>
      <c r="D15" s="130"/>
      <c r="E15" s="130"/>
      <c r="F15" s="130"/>
      <c r="G15" s="176"/>
      <c r="H15" s="123"/>
      <c r="I15" s="130"/>
      <c r="J15" s="130"/>
      <c r="K15" s="130"/>
      <c r="L15" s="130"/>
      <c r="M15" s="130"/>
      <c r="N15" s="176"/>
      <c r="O15" s="107"/>
      <c r="P15" s="107"/>
      <c r="Q15" s="107"/>
      <c r="R15" s="124"/>
      <c r="S15" s="124"/>
      <c r="T15" s="124"/>
      <c r="U15" s="124"/>
      <c r="V15" s="124"/>
      <c r="W15" s="124"/>
    </row>
    <row r="16" spans="1:23" ht="16" customHeight="1">
      <c r="A16" s="113"/>
      <c r="B16" s="111"/>
      <c r="C16" s="125"/>
      <c r="D16" s="111"/>
      <c r="E16" s="111"/>
      <c r="F16" s="111"/>
      <c r="G16" s="112"/>
      <c r="H16" s="123"/>
      <c r="I16" s="130"/>
      <c r="J16" s="130"/>
      <c r="K16" s="130"/>
      <c r="L16" s="130"/>
      <c r="M16" s="130"/>
      <c r="N16" s="176"/>
      <c r="O16" s="107"/>
      <c r="P16" s="107"/>
      <c r="Q16" s="107"/>
      <c r="R16" s="126"/>
      <c r="S16" s="126"/>
      <c r="T16" s="126"/>
      <c r="U16" s="126"/>
      <c r="V16" s="126"/>
      <c r="W16" s="126"/>
    </row>
    <row r="17" spans="1:25" ht="16" customHeight="1">
      <c r="A17" s="113"/>
      <c r="B17" s="111"/>
      <c r="C17" s="111"/>
      <c r="D17" s="111"/>
      <c r="E17" s="111"/>
      <c r="F17" s="111"/>
      <c r="G17" s="112"/>
      <c r="H17" s="123"/>
      <c r="I17" s="130"/>
      <c r="J17" s="130"/>
      <c r="K17" s="130"/>
      <c r="L17" s="130"/>
      <c r="M17" s="130"/>
      <c r="N17" s="176"/>
      <c r="O17" s="107"/>
      <c r="P17" s="107"/>
      <c r="Q17" s="107"/>
      <c r="R17" s="126"/>
      <c r="S17" s="126"/>
      <c r="T17" s="126"/>
      <c r="U17" s="126"/>
      <c r="V17" s="126"/>
      <c r="W17" s="126"/>
    </row>
    <row r="18" spans="1:25" ht="16" customHeight="1">
      <c r="A18" s="113"/>
      <c r="B18" s="130"/>
      <c r="C18" s="130"/>
      <c r="D18" s="130"/>
      <c r="E18" s="130"/>
      <c r="F18" s="130"/>
      <c r="G18" s="176"/>
      <c r="H18" s="123"/>
      <c r="I18" s="130"/>
      <c r="J18" s="130"/>
      <c r="K18" s="130"/>
      <c r="L18" s="130"/>
      <c r="M18" s="130"/>
      <c r="N18" s="176"/>
      <c r="O18" s="107"/>
      <c r="P18" s="107"/>
      <c r="Q18" s="107"/>
      <c r="R18" s="124"/>
      <c r="S18" s="124"/>
      <c r="T18" s="124"/>
      <c r="U18" s="124"/>
      <c r="V18" s="124"/>
      <c r="W18" s="124"/>
      <c r="Y18" s="127"/>
    </row>
    <row r="19" spans="1:25" ht="16" customHeight="1">
      <c r="A19" s="113"/>
      <c r="B19" s="130"/>
      <c r="C19" s="130"/>
      <c r="D19" s="130"/>
      <c r="E19" s="130"/>
      <c r="F19" s="130"/>
      <c r="G19" s="176"/>
      <c r="H19" s="123"/>
      <c r="I19" s="130"/>
      <c r="J19" s="130"/>
      <c r="K19" s="130"/>
      <c r="L19" s="130"/>
      <c r="M19" s="130"/>
      <c r="N19" s="176"/>
      <c r="O19" s="107"/>
      <c r="P19" s="107"/>
      <c r="Q19" s="107"/>
      <c r="R19" s="126"/>
      <c r="S19" s="126"/>
      <c r="T19" s="126"/>
      <c r="U19" s="126"/>
      <c r="V19" s="126"/>
      <c r="W19" s="126"/>
      <c r="Y19" s="127"/>
    </row>
    <row r="20" spans="1:25" ht="16" customHeight="1">
      <c r="A20" s="113"/>
      <c r="B20" s="130"/>
      <c r="C20" s="130"/>
      <c r="D20" s="130"/>
      <c r="E20" s="130"/>
      <c r="F20" s="130"/>
      <c r="G20" s="176"/>
      <c r="H20" s="123"/>
      <c r="I20" s="130"/>
      <c r="J20" s="130"/>
      <c r="K20" s="130"/>
      <c r="L20" s="130"/>
      <c r="M20" s="130"/>
      <c r="N20" s="176"/>
      <c r="O20" s="107"/>
      <c r="P20" s="107"/>
      <c r="Q20" s="107"/>
      <c r="R20" s="126"/>
      <c r="S20" s="126"/>
      <c r="T20" s="126"/>
      <c r="U20" s="126"/>
      <c r="V20" s="126"/>
      <c r="W20" s="126"/>
      <c r="Y20" s="127"/>
    </row>
    <row r="21" spans="1:25" ht="16" customHeight="1">
      <c r="A21" s="113"/>
      <c r="B21" s="130"/>
      <c r="C21" s="130"/>
      <c r="D21" s="130"/>
      <c r="E21" s="130"/>
      <c r="F21" s="130"/>
      <c r="G21" s="176"/>
      <c r="H21" s="123"/>
      <c r="I21" s="130"/>
      <c r="J21" s="130"/>
      <c r="K21" s="130"/>
      <c r="L21" s="130"/>
      <c r="M21" s="130"/>
      <c r="N21" s="176"/>
      <c r="O21" s="107"/>
      <c r="P21" s="107"/>
      <c r="Q21" s="107"/>
      <c r="R21" s="124"/>
      <c r="S21" s="124"/>
      <c r="T21" s="124"/>
      <c r="U21" s="124"/>
      <c r="V21" s="124"/>
      <c r="W21" s="124"/>
      <c r="Y21" s="127"/>
    </row>
    <row r="22" spans="1:25" ht="16" customHeight="1">
      <c r="A22" s="113"/>
      <c r="B22" s="130"/>
      <c r="C22" s="130"/>
      <c r="D22" s="130"/>
      <c r="E22" s="130"/>
      <c r="F22" s="130"/>
      <c r="G22" s="176"/>
      <c r="H22" s="123"/>
      <c r="I22" s="130"/>
      <c r="J22" s="130"/>
      <c r="K22" s="130"/>
      <c r="L22" s="130"/>
      <c r="M22" s="130"/>
      <c r="N22" s="176"/>
      <c r="O22" s="107"/>
      <c r="P22" s="107"/>
      <c r="Q22" s="107"/>
      <c r="R22" s="124"/>
      <c r="S22" s="124"/>
      <c r="T22" s="124"/>
      <c r="U22" s="124"/>
      <c r="V22" s="124"/>
      <c r="W22" s="124"/>
      <c r="Y22" s="127"/>
    </row>
    <row r="23" spans="1:25" ht="16" customHeight="1">
      <c r="A23" s="113"/>
      <c r="B23" s="130"/>
      <c r="C23" s="130"/>
      <c r="D23" s="130"/>
      <c r="E23" s="130"/>
      <c r="F23" s="130"/>
      <c r="G23" s="176"/>
      <c r="H23" s="123"/>
      <c r="I23" s="130"/>
      <c r="J23" s="130"/>
      <c r="K23" s="130"/>
      <c r="L23" s="130"/>
      <c r="M23" s="130"/>
      <c r="N23" s="176"/>
      <c r="O23" s="107"/>
      <c r="P23" s="107"/>
      <c r="Q23" s="107"/>
      <c r="R23" s="124"/>
      <c r="S23" s="124"/>
      <c r="T23" s="124"/>
      <c r="U23" s="124"/>
      <c r="V23" s="124"/>
      <c r="W23" s="124"/>
      <c r="Y23" s="127"/>
    </row>
    <row r="24" spans="1:25" ht="16" customHeight="1">
      <c r="A24" s="113"/>
      <c r="B24" s="130"/>
      <c r="C24" s="130"/>
      <c r="D24" s="130"/>
      <c r="E24" s="130"/>
      <c r="F24" s="130"/>
      <c r="G24" s="176"/>
      <c r="H24" s="123"/>
      <c r="I24" s="130"/>
      <c r="J24" s="130"/>
      <c r="K24" s="130"/>
      <c r="L24" s="130"/>
      <c r="M24" s="130"/>
      <c r="N24" s="176"/>
      <c r="O24" s="107"/>
      <c r="P24" s="107"/>
      <c r="Q24" s="107"/>
      <c r="R24" s="124"/>
      <c r="S24" s="124"/>
      <c r="T24" s="124"/>
      <c r="U24" s="124"/>
      <c r="V24" s="124"/>
      <c r="W24" s="124"/>
      <c r="Y24" s="127"/>
    </row>
    <row r="25" spans="1:25" ht="16" customHeight="1">
      <c r="A25" s="113"/>
      <c r="B25" s="130"/>
      <c r="C25" s="130"/>
      <c r="D25" s="130"/>
      <c r="E25" s="130"/>
      <c r="F25" s="130"/>
      <c r="G25" s="176"/>
      <c r="H25" s="123"/>
      <c r="I25" s="130"/>
      <c r="J25" s="130"/>
      <c r="K25" s="130"/>
      <c r="L25" s="130"/>
      <c r="M25" s="130"/>
      <c r="N25" s="176"/>
      <c r="O25" s="107"/>
      <c r="P25" s="107"/>
      <c r="Q25" s="107"/>
      <c r="R25" s="124"/>
      <c r="S25" s="124"/>
      <c r="T25" s="124"/>
      <c r="U25" s="124"/>
      <c r="V25" s="124"/>
      <c r="W25" s="124"/>
      <c r="Y25" s="127"/>
    </row>
    <row r="26" spans="1:25" ht="16" customHeight="1">
      <c r="A26" s="113"/>
      <c r="B26" s="130"/>
      <c r="C26" s="130"/>
      <c r="D26" s="130"/>
      <c r="E26" s="130"/>
      <c r="F26" s="130"/>
      <c r="G26" s="176"/>
      <c r="H26" s="123"/>
      <c r="I26" s="130"/>
      <c r="J26" s="130"/>
      <c r="K26" s="130"/>
      <c r="L26" s="130"/>
      <c r="M26" s="130"/>
      <c r="N26" s="176"/>
      <c r="O26" s="107"/>
      <c r="P26" s="107"/>
      <c r="Q26" s="107"/>
      <c r="R26" s="124"/>
      <c r="S26" s="124"/>
      <c r="T26" s="124"/>
      <c r="U26" s="124"/>
      <c r="V26" s="124"/>
      <c r="W26" s="124"/>
    </row>
    <row r="27" spans="1:25" ht="16" customHeight="1">
      <c r="A27" s="113"/>
      <c r="B27" s="130"/>
      <c r="C27" s="130"/>
      <c r="D27" s="130"/>
      <c r="E27" s="130"/>
      <c r="F27" s="130"/>
      <c r="G27" s="176"/>
      <c r="H27" s="123"/>
      <c r="I27" s="130"/>
      <c r="J27" s="130"/>
      <c r="K27" s="130"/>
      <c r="L27" s="130"/>
      <c r="M27" s="130"/>
      <c r="N27" s="176"/>
      <c r="O27" s="107"/>
      <c r="P27" s="107"/>
      <c r="Q27" s="107"/>
      <c r="R27" s="124"/>
      <c r="S27" s="124"/>
      <c r="T27" s="124"/>
      <c r="U27" s="124"/>
      <c r="V27" s="124"/>
      <c r="W27" s="124"/>
    </row>
    <row r="28" spans="1:25" ht="16" customHeight="1">
      <c r="A28" s="113"/>
      <c r="B28" s="130"/>
      <c r="C28" s="130"/>
      <c r="D28" s="130"/>
      <c r="E28" s="130"/>
      <c r="F28" s="130"/>
      <c r="G28" s="176"/>
      <c r="H28" s="123"/>
      <c r="I28" s="130"/>
      <c r="J28" s="130"/>
      <c r="K28" s="130"/>
      <c r="L28" s="130"/>
      <c r="M28" s="130"/>
      <c r="N28" s="176"/>
      <c r="O28" s="107"/>
      <c r="P28" s="107"/>
      <c r="Q28" s="107"/>
      <c r="R28" s="124"/>
      <c r="S28" s="124"/>
      <c r="T28" s="124"/>
      <c r="U28" s="124"/>
      <c r="V28" s="124"/>
      <c r="W28" s="124"/>
    </row>
    <row r="29" spans="1:25" ht="16" customHeight="1">
      <c r="A29" s="113"/>
      <c r="B29" s="130"/>
      <c r="C29" s="130"/>
      <c r="D29" s="130"/>
      <c r="E29" s="130"/>
      <c r="F29" s="130"/>
      <c r="G29" s="176"/>
      <c r="H29" s="123"/>
      <c r="I29" s="130"/>
      <c r="J29" s="130"/>
      <c r="K29" s="130"/>
      <c r="L29" s="130"/>
      <c r="M29" s="130"/>
      <c r="N29" s="176"/>
      <c r="O29" s="107"/>
      <c r="P29" s="107"/>
      <c r="Q29" s="107"/>
      <c r="R29" s="124"/>
      <c r="S29" s="124"/>
      <c r="T29" s="124"/>
      <c r="U29" s="124"/>
      <c r="V29" s="124"/>
      <c r="W29" s="124"/>
    </row>
    <row r="30" spans="1:25" ht="16" customHeight="1">
      <c r="A30" s="113"/>
      <c r="B30" s="130"/>
      <c r="C30" s="130"/>
      <c r="D30" s="130"/>
      <c r="E30" s="130"/>
      <c r="F30" s="130"/>
      <c r="G30" s="176"/>
      <c r="H30" s="123"/>
      <c r="I30" s="130"/>
      <c r="J30" s="130"/>
      <c r="K30" s="130"/>
      <c r="L30" s="130"/>
      <c r="M30" s="130"/>
      <c r="N30" s="176"/>
      <c r="O30" s="107"/>
      <c r="P30" s="107"/>
      <c r="Q30" s="107"/>
      <c r="R30" s="124"/>
      <c r="S30" s="124"/>
      <c r="T30" s="124"/>
      <c r="U30" s="124"/>
      <c r="V30" s="124"/>
      <c r="W30" s="124"/>
    </row>
    <row r="31" spans="1:25" ht="16" customHeight="1" thickBot="1">
      <c r="A31" s="128"/>
      <c r="B31" s="177"/>
      <c r="C31" s="177"/>
      <c r="D31" s="177"/>
      <c r="E31" s="177"/>
      <c r="F31" s="177"/>
      <c r="G31" s="178"/>
      <c r="H31" s="129"/>
      <c r="I31" s="177"/>
      <c r="J31" s="177"/>
      <c r="K31" s="177"/>
      <c r="L31" s="177"/>
      <c r="M31" s="177"/>
      <c r="N31" s="178"/>
      <c r="O31" s="107"/>
      <c r="P31" s="107"/>
      <c r="Q31" s="107"/>
      <c r="R31" s="124"/>
      <c r="S31" s="124"/>
      <c r="T31" s="124"/>
      <c r="U31" s="124"/>
      <c r="V31" s="124"/>
      <c r="W31" s="124"/>
    </row>
    <row r="32" spans="1:25" ht="13" customHeight="1">
      <c r="B32" s="130"/>
      <c r="C32" s="130"/>
      <c r="D32" s="130"/>
      <c r="E32" s="130"/>
      <c r="F32" s="130"/>
      <c r="G32" s="130"/>
      <c r="I32" s="130"/>
      <c r="J32" s="130"/>
      <c r="K32" s="130"/>
      <c r="L32" s="130"/>
      <c r="M32" s="130"/>
      <c r="N32" s="130"/>
    </row>
  </sheetData>
  <mergeCells count="6">
    <mergeCell ref="A1:B1"/>
    <mergeCell ref="F1:G1"/>
    <mergeCell ref="A3:C3"/>
    <mergeCell ref="D3:G3"/>
    <mergeCell ref="A4:C5"/>
    <mergeCell ref="D4:G5"/>
  </mergeCells>
  <phoneticPr fontId="1"/>
  <printOptions horizontalCentered="1" verticalCentered="1"/>
  <pageMargins left="0.7" right="0.7" top="0.75" bottom="0.75" header="0.3" footer="0.3"/>
  <pageSetup paperSize="9" orientation="landscape" r:id="rId1"/>
  <headerFooter>
    <oddHeader>&amp;L
様式３　功績概要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5771E-70B7-4820-8EE2-78F909BFE3D2}">
  <sheetPr>
    <tabColor theme="7" tint="0.79998168889431442"/>
  </sheetPr>
  <dimension ref="A1:CA28"/>
  <sheetViews>
    <sheetView view="pageBreakPreview" zoomScale="145" zoomScaleNormal="100" zoomScaleSheetLayoutView="145" workbookViewId="0">
      <selection activeCell="AD3" sqref="AD3"/>
    </sheetView>
  </sheetViews>
  <sheetFormatPr defaultColWidth="9" defaultRowHeight="13"/>
  <cols>
    <col min="1" max="1" width="3" style="20" customWidth="1"/>
    <col min="2" max="2" width="3.6328125" style="20" customWidth="1"/>
    <col min="3" max="3" width="6.90625" style="20" customWidth="1"/>
    <col min="4" max="4" width="3.08984375" style="20" customWidth="1"/>
    <col min="5" max="5" width="7.6328125" style="20" customWidth="1"/>
    <col min="6" max="6" width="3.08984375" style="20" customWidth="1"/>
    <col min="7" max="7" width="10.6328125" style="20" customWidth="1"/>
    <col min="8" max="8" width="2.08984375" style="20" customWidth="1"/>
    <col min="9" max="9" width="1.6328125" style="20" customWidth="1"/>
    <col min="10" max="10" width="7" style="20" customWidth="1"/>
    <col min="11" max="11" width="5.36328125" style="20" customWidth="1"/>
    <col min="12" max="14" width="2.453125" style="20" hidden="1" customWidth="1"/>
    <col min="15" max="17" width="2.453125" style="22" hidden="1" customWidth="1"/>
    <col min="18" max="18" width="3.26953125" style="22" bestFit="1" customWidth="1"/>
    <col min="19" max="19" width="2.26953125" style="22" bestFit="1" customWidth="1"/>
    <col min="20" max="20" width="2.453125" style="22" customWidth="1"/>
    <col min="21" max="21" width="3.26953125" style="22" bestFit="1" customWidth="1"/>
    <col min="22" max="22" width="2.90625" style="22" customWidth="1"/>
    <col min="23" max="23" width="3.08984375" style="22" customWidth="1"/>
    <col min="24" max="24" width="2.453125" style="22" customWidth="1"/>
    <col min="25" max="26" width="4.90625" style="20" hidden="1" customWidth="1"/>
    <col min="27" max="27" width="5.6328125" style="20" hidden="1" customWidth="1"/>
    <col min="28" max="28" width="6.90625" style="20" hidden="1" customWidth="1"/>
    <col min="29" max="29" width="11" style="21" customWidth="1"/>
    <col min="30" max="30" width="12.90625" style="21" bestFit="1" customWidth="1"/>
    <col min="31" max="31" width="6.36328125" style="21" hidden="1" customWidth="1"/>
    <col min="32" max="32" width="24.08984375" style="21" hidden="1" customWidth="1"/>
    <col min="33" max="33" width="6.453125" style="20" hidden="1" customWidth="1"/>
    <col min="34" max="35" width="4.6328125" style="20" hidden="1" customWidth="1"/>
    <col min="36" max="36" width="5" style="20" hidden="1" customWidth="1"/>
    <col min="37" max="37" width="4.453125" style="20" hidden="1" customWidth="1"/>
    <col min="38" max="38" width="4.90625" style="20" hidden="1" customWidth="1"/>
    <col min="39" max="39" width="10.90625" style="20" hidden="1" customWidth="1"/>
    <col min="40" max="40" width="8.453125" style="20" hidden="1" customWidth="1"/>
    <col min="41" max="41" width="8.90625" style="20" hidden="1" customWidth="1"/>
    <col min="42" max="42" width="9.6328125" style="20" hidden="1" customWidth="1"/>
    <col min="43" max="43" width="9.36328125" style="20" hidden="1" customWidth="1"/>
    <col min="44" max="44" width="8.36328125" style="20" hidden="1" customWidth="1"/>
    <col min="45" max="45" width="7.90625" style="20" hidden="1" customWidth="1"/>
    <col min="46" max="46" width="10.453125" style="20" hidden="1" customWidth="1"/>
    <col min="47" max="47" width="6.6328125" style="20" hidden="1" customWidth="1"/>
    <col min="48" max="48" width="9.08984375" style="20" hidden="1" customWidth="1"/>
    <col min="49" max="49" width="8.6328125" style="20" hidden="1" customWidth="1"/>
    <col min="50" max="50" width="7.6328125" style="20" hidden="1" customWidth="1"/>
    <col min="51" max="51" width="9.90625" style="20" hidden="1" customWidth="1"/>
    <col min="52" max="52" width="6.6328125" style="20" hidden="1" customWidth="1"/>
    <col min="53" max="53" width="6.90625" style="20" hidden="1" customWidth="1"/>
    <col min="54" max="55" width="7" style="20" hidden="1" customWidth="1"/>
    <col min="56" max="56" width="8" style="20" hidden="1" customWidth="1"/>
    <col min="57" max="57" width="3.90625" style="20" hidden="1" customWidth="1"/>
    <col min="58" max="58" width="10.90625" style="20" hidden="1" customWidth="1"/>
    <col min="59" max="59" width="4.90625" style="20" hidden="1" customWidth="1"/>
    <col min="60" max="60" width="9.90625" style="20" hidden="1" customWidth="1"/>
    <col min="61" max="61" width="9.453125" style="20" hidden="1" customWidth="1"/>
    <col min="62" max="62" width="4" style="20" hidden="1" customWidth="1"/>
    <col min="63" max="64" width="9.6328125" style="20" hidden="1" customWidth="1"/>
    <col min="65" max="65" width="3" style="20" hidden="1" customWidth="1"/>
    <col min="66" max="66" width="3.08984375" style="20" hidden="1" customWidth="1"/>
    <col min="67" max="67" width="5.453125" style="20" hidden="1" customWidth="1"/>
    <col min="68" max="68" width="4.453125" style="20" hidden="1" customWidth="1"/>
    <col min="69" max="69" width="9.6328125" style="20" hidden="1" customWidth="1"/>
    <col min="70" max="70" width="8.453125" style="20" hidden="1" customWidth="1"/>
    <col min="71" max="72" width="9.6328125" style="20" hidden="1" customWidth="1"/>
    <col min="73" max="73" width="7.453125" style="20" hidden="1" customWidth="1"/>
    <col min="74" max="74" width="5.453125" style="20" hidden="1" customWidth="1"/>
    <col min="75" max="75" width="4.453125" style="20" hidden="1" customWidth="1"/>
    <col min="76" max="78" width="9.6328125" style="20" hidden="1" customWidth="1"/>
    <col min="79" max="79" width="7.453125" style="20" hidden="1" customWidth="1"/>
    <col min="80" max="250" width="9" style="20"/>
    <col min="251" max="251" width="3" style="20" customWidth="1"/>
    <col min="252" max="252" width="3.6328125" style="20" customWidth="1"/>
    <col min="253" max="253" width="6.90625" style="20" customWidth="1"/>
    <col min="254" max="254" width="3.08984375" style="20" customWidth="1"/>
    <col min="255" max="255" width="7.6328125" style="20" customWidth="1"/>
    <col min="256" max="256" width="3.08984375" style="20" customWidth="1"/>
    <col min="257" max="257" width="10.6328125" style="20" customWidth="1"/>
    <col min="258" max="258" width="2.08984375" style="20" customWidth="1"/>
    <col min="259" max="259" width="1.6328125" style="20" customWidth="1"/>
    <col min="260" max="260" width="7" style="20" customWidth="1"/>
    <col min="261" max="261" width="5.36328125" style="20" customWidth="1"/>
    <col min="262" max="267" width="0" style="20" hidden="1" customWidth="1"/>
    <col min="268" max="268" width="3.26953125" style="20" bestFit="1" customWidth="1"/>
    <col min="269" max="269" width="2.26953125" style="20" bestFit="1" customWidth="1"/>
    <col min="270" max="271" width="2.453125" style="20" customWidth="1"/>
    <col min="272" max="272" width="2.90625" style="20" customWidth="1"/>
    <col min="273" max="273" width="3.08984375" style="20" customWidth="1"/>
    <col min="274" max="274" width="2.453125" style="20" customWidth="1"/>
    <col min="275" max="278" width="0" style="20" hidden="1" customWidth="1"/>
    <col min="279" max="279" width="9.90625" style="20" customWidth="1"/>
    <col min="280" max="280" width="16.36328125" style="20" bestFit="1" customWidth="1"/>
    <col min="281" max="329" width="0" style="20" hidden="1" customWidth="1"/>
    <col min="330" max="506" width="9" style="20"/>
    <col min="507" max="507" width="3" style="20" customWidth="1"/>
    <col min="508" max="508" width="3.6328125" style="20" customWidth="1"/>
    <col min="509" max="509" width="6.90625" style="20" customWidth="1"/>
    <col min="510" max="510" width="3.08984375" style="20" customWidth="1"/>
    <col min="511" max="511" width="7.6328125" style="20" customWidth="1"/>
    <col min="512" max="512" width="3.08984375" style="20" customWidth="1"/>
    <col min="513" max="513" width="10.6328125" style="20" customWidth="1"/>
    <col min="514" max="514" width="2.08984375" style="20" customWidth="1"/>
    <col min="515" max="515" width="1.6328125" style="20" customWidth="1"/>
    <col min="516" max="516" width="7" style="20" customWidth="1"/>
    <col min="517" max="517" width="5.36328125" style="20" customWidth="1"/>
    <col min="518" max="523" width="0" style="20" hidden="1" customWidth="1"/>
    <col min="524" max="524" width="3.26953125" style="20" bestFit="1" customWidth="1"/>
    <col min="525" max="525" width="2.26953125" style="20" bestFit="1" customWidth="1"/>
    <col min="526" max="527" width="2.453125" style="20" customWidth="1"/>
    <col min="528" max="528" width="2.90625" style="20" customWidth="1"/>
    <col min="529" max="529" width="3.08984375" style="20" customWidth="1"/>
    <col min="530" max="530" width="2.453125" style="20" customWidth="1"/>
    <col min="531" max="534" width="0" style="20" hidden="1" customWidth="1"/>
    <col min="535" max="535" width="9.90625" style="20" customWidth="1"/>
    <col min="536" max="536" width="16.36328125" style="20" bestFit="1" customWidth="1"/>
    <col min="537" max="585" width="0" style="20" hidden="1" customWidth="1"/>
    <col min="586" max="762" width="9" style="20"/>
    <col min="763" max="763" width="3" style="20" customWidth="1"/>
    <col min="764" max="764" width="3.6328125" style="20" customWidth="1"/>
    <col min="765" max="765" width="6.90625" style="20" customWidth="1"/>
    <col min="766" max="766" width="3.08984375" style="20" customWidth="1"/>
    <col min="767" max="767" width="7.6328125" style="20" customWidth="1"/>
    <col min="768" max="768" width="3.08984375" style="20" customWidth="1"/>
    <col min="769" max="769" width="10.6328125" style="20" customWidth="1"/>
    <col min="770" max="770" width="2.08984375" style="20" customWidth="1"/>
    <col min="771" max="771" width="1.6328125" style="20" customWidth="1"/>
    <col min="772" max="772" width="7" style="20" customWidth="1"/>
    <col min="773" max="773" width="5.36328125" style="20" customWidth="1"/>
    <col min="774" max="779" width="0" style="20" hidden="1" customWidth="1"/>
    <col min="780" max="780" width="3.26953125" style="20" bestFit="1" customWidth="1"/>
    <col min="781" max="781" width="2.26953125" style="20" bestFit="1" customWidth="1"/>
    <col min="782" max="783" width="2.453125" style="20" customWidth="1"/>
    <col min="784" max="784" width="2.90625" style="20" customWidth="1"/>
    <col min="785" max="785" width="3.08984375" style="20" customWidth="1"/>
    <col min="786" max="786" width="2.453125" style="20" customWidth="1"/>
    <col min="787" max="790" width="0" style="20" hidden="1" customWidth="1"/>
    <col min="791" max="791" width="9.90625" style="20" customWidth="1"/>
    <col min="792" max="792" width="16.36328125" style="20" bestFit="1" customWidth="1"/>
    <col min="793" max="841" width="0" style="20" hidden="1" customWidth="1"/>
    <col min="842" max="1018" width="9" style="20"/>
    <col min="1019" max="1019" width="3" style="20" customWidth="1"/>
    <col min="1020" max="1020" width="3.6328125" style="20" customWidth="1"/>
    <col min="1021" max="1021" width="6.90625" style="20" customWidth="1"/>
    <col min="1022" max="1022" width="3.08984375" style="20" customWidth="1"/>
    <col min="1023" max="1023" width="7.6328125" style="20" customWidth="1"/>
    <col min="1024" max="1024" width="3.08984375" style="20" customWidth="1"/>
    <col min="1025" max="1025" width="10.6328125" style="20" customWidth="1"/>
    <col min="1026" max="1026" width="2.08984375" style="20" customWidth="1"/>
    <col min="1027" max="1027" width="1.6328125" style="20" customWidth="1"/>
    <col min="1028" max="1028" width="7" style="20" customWidth="1"/>
    <col min="1029" max="1029" width="5.36328125" style="20" customWidth="1"/>
    <col min="1030" max="1035" width="0" style="20" hidden="1" customWidth="1"/>
    <col min="1036" max="1036" width="3.26953125" style="20" bestFit="1" customWidth="1"/>
    <col min="1037" max="1037" width="2.26953125" style="20" bestFit="1" customWidth="1"/>
    <col min="1038" max="1039" width="2.453125" style="20" customWidth="1"/>
    <col min="1040" max="1040" width="2.90625" style="20" customWidth="1"/>
    <col min="1041" max="1041" width="3.08984375" style="20" customWidth="1"/>
    <col min="1042" max="1042" width="2.453125" style="20" customWidth="1"/>
    <col min="1043" max="1046" width="0" style="20" hidden="1" customWidth="1"/>
    <col min="1047" max="1047" width="9.90625" style="20" customWidth="1"/>
    <col min="1048" max="1048" width="16.36328125" style="20" bestFit="1" customWidth="1"/>
    <col min="1049" max="1097" width="0" style="20" hidden="1" customWidth="1"/>
    <col min="1098" max="1274" width="9" style="20"/>
    <col min="1275" max="1275" width="3" style="20" customWidth="1"/>
    <col min="1276" max="1276" width="3.6328125" style="20" customWidth="1"/>
    <col min="1277" max="1277" width="6.90625" style="20" customWidth="1"/>
    <col min="1278" max="1278" width="3.08984375" style="20" customWidth="1"/>
    <col min="1279" max="1279" width="7.6328125" style="20" customWidth="1"/>
    <col min="1280" max="1280" width="3.08984375" style="20" customWidth="1"/>
    <col min="1281" max="1281" width="10.6328125" style="20" customWidth="1"/>
    <col min="1282" max="1282" width="2.08984375" style="20" customWidth="1"/>
    <col min="1283" max="1283" width="1.6328125" style="20" customWidth="1"/>
    <col min="1284" max="1284" width="7" style="20" customWidth="1"/>
    <col min="1285" max="1285" width="5.36328125" style="20" customWidth="1"/>
    <col min="1286" max="1291" width="0" style="20" hidden="1" customWidth="1"/>
    <col min="1292" max="1292" width="3.26953125" style="20" bestFit="1" customWidth="1"/>
    <col min="1293" max="1293" width="2.26953125" style="20" bestFit="1" customWidth="1"/>
    <col min="1294" max="1295" width="2.453125" style="20" customWidth="1"/>
    <col min="1296" max="1296" width="2.90625" style="20" customWidth="1"/>
    <col min="1297" max="1297" width="3.08984375" style="20" customWidth="1"/>
    <col min="1298" max="1298" width="2.453125" style="20" customWidth="1"/>
    <col min="1299" max="1302" width="0" style="20" hidden="1" customWidth="1"/>
    <col min="1303" max="1303" width="9.90625" style="20" customWidth="1"/>
    <col min="1304" max="1304" width="16.36328125" style="20" bestFit="1" customWidth="1"/>
    <col min="1305" max="1353" width="0" style="20" hidden="1" customWidth="1"/>
    <col min="1354" max="1530" width="9" style="20"/>
    <col min="1531" max="1531" width="3" style="20" customWidth="1"/>
    <col min="1532" max="1532" width="3.6328125" style="20" customWidth="1"/>
    <col min="1533" max="1533" width="6.90625" style="20" customWidth="1"/>
    <col min="1534" max="1534" width="3.08984375" style="20" customWidth="1"/>
    <col min="1535" max="1535" width="7.6328125" style="20" customWidth="1"/>
    <col min="1536" max="1536" width="3.08984375" style="20" customWidth="1"/>
    <col min="1537" max="1537" width="10.6328125" style="20" customWidth="1"/>
    <col min="1538" max="1538" width="2.08984375" style="20" customWidth="1"/>
    <col min="1539" max="1539" width="1.6328125" style="20" customWidth="1"/>
    <col min="1540" max="1540" width="7" style="20" customWidth="1"/>
    <col min="1541" max="1541" width="5.36328125" style="20" customWidth="1"/>
    <col min="1542" max="1547" width="0" style="20" hidden="1" customWidth="1"/>
    <col min="1548" max="1548" width="3.26953125" style="20" bestFit="1" customWidth="1"/>
    <col min="1549" max="1549" width="2.26953125" style="20" bestFit="1" customWidth="1"/>
    <col min="1550" max="1551" width="2.453125" style="20" customWidth="1"/>
    <col min="1552" max="1552" width="2.90625" style="20" customWidth="1"/>
    <col min="1553" max="1553" width="3.08984375" style="20" customWidth="1"/>
    <col min="1554" max="1554" width="2.453125" style="20" customWidth="1"/>
    <col min="1555" max="1558" width="0" style="20" hidden="1" customWidth="1"/>
    <col min="1559" max="1559" width="9.90625" style="20" customWidth="1"/>
    <col min="1560" max="1560" width="16.36328125" style="20" bestFit="1" customWidth="1"/>
    <col min="1561" max="1609" width="0" style="20" hidden="1" customWidth="1"/>
    <col min="1610" max="1786" width="9" style="20"/>
    <col min="1787" max="1787" width="3" style="20" customWidth="1"/>
    <col min="1788" max="1788" width="3.6328125" style="20" customWidth="1"/>
    <col min="1789" max="1789" width="6.90625" style="20" customWidth="1"/>
    <col min="1790" max="1790" width="3.08984375" style="20" customWidth="1"/>
    <col min="1791" max="1791" width="7.6328125" style="20" customWidth="1"/>
    <col min="1792" max="1792" width="3.08984375" style="20" customWidth="1"/>
    <col min="1793" max="1793" width="10.6328125" style="20" customWidth="1"/>
    <col min="1794" max="1794" width="2.08984375" style="20" customWidth="1"/>
    <col min="1795" max="1795" width="1.6328125" style="20" customWidth="1"/>
    <col min="1796" max="1796" width="7" style="20" customWidth="1"/>
    <col min="1797" max="1797" width="5.36328125" style="20" customWidth="1"/>
    <col min="1798" max="1803" width="0" style="20" hidden="1" customWidth="1"/>
    <col min="1804" max="1804" width="3.26953125" style="20" bestFit="1" customWidth="1"/>
    <col min="1805" max="1805" width="2.26953125" style="20" bestFit="1" customWidth="1"/>
    <col min="1806" max="1807" width="2.453125" style="20" customWidth="1"/>
    <col min="1808" max="1808" width="2.90625" style="20" customWidth="1"/>
    <col min="1809" max="1809" width="3.08984375" style="20" customWidth="1"/>
    <col min="1810" max="1810" width="2.453125" style="20" customWidth="1"/>
    <col min="1811" max="1814" width="0" style="20" hidden="1" customWidth="1"/>
    <col min="1815" max="1815" width="9.90625" style="20" customWidth="1"/>
    <col min="1816" max="1816" width="16.36328125" style="20" bestFit="1" customWidth="1"/>
    <col min="1817" max="1865" width="0" style="20" hidden="1" customWidth="1"/>
    <col min="1866" max="2042" width="9" style="20"/>
    <col min="2043" max="2043" width="3" style="20" customWidth="1"/>
    <col min="2044" max="2044" width="3.6328125" style="20" customWidth="1"/>
    <col min="2045" max="2045" width="6.90625" style="20" customWidth="1"/>
    <col min="2046" max="2046" width="3.08984375" style="20" customWidth="1"/>
    <col min="2047" max="2047" width="7.6328125" style="20" customWidth="1"/>
    <col min="2048" max="2048" width="3.08984375" style="20" customWidth="1"/>
    <col min="2049" max="2049" width="10.6328125" style="20" customWidth="1"/>
    <col min="2050" max="2050" width="2.08984375" style="20" customWidth="1"/>
    <col min="2051" max="2051" width="1.6328125" style="20" customWidth="1"/>
    <col min="2052" max="2052" width="7" style="20" customWidth="1"/>
    <col min="2053" max="2053" width="5.36328125" style="20" customWidth="1"/>
    <col min="2054" max="2059" width="0" style="20" hidden="1" customWidth="1"/>
    <col min="2060" max="2060" width="3.26953125" style="20" bestFit="1" customWidth="1"/>
    <col min="2061" max="2061" width="2.26953125" style="20" bestFit="1" customWidth="1"/>
    <col min="2062" max="2063" width="2.453125" style="20" customWidth="1"/>
    <col min="2064" max="2064" width="2.90625" style="20" customWidth="1"/>
    <col min="2065" max="2065" width="3.08984375" style="20" customWidth="1"/>
    <col min="2066" max="2066" width="2.453125" style="20" customWidth="1"/>
    <col min="2067" max="2070" width="0" style="20" hidden="1" customWidth="1"/>
    <col min="2071" max="2071" width="9.90625" style="20" customWidth="1"/>
    <col min="2072" max="2072" width="16.36328125" style="20" bestFit="1" customWidth="1"/>
    <col min="2073" max="2121" width="0" style="20" hidden="1" customWidth="1"/>
    <col min="2122" max="2298" width="9" style="20"/>
    <col min="2299" max="2299" width="3" style="20" customWidth="1"/>
    <col min="2300" max="2300" width="3.6328125" style="20" customWidth="1"/>
    <col min="2301" max="2301" width="6.90625" style="20" customWidth="1"/>
    <col min="2302" max="2302" width="3.08984375" style="20" customWidth="1"/>
    <col min="2303" max="2303" width="7.6328125" style="20" customWidth="1"/>
    <col min="2304" max="2304" width="3.08984375" style="20" customWidth="1"/>
    <col min="2305" max="2305" width="10.6328125" style="20" customWidth="1"/>
    <col min="2306" max="2306" width="2.08984375" style="20" customWidth="1"/>
    <col min="2307" max="2307" width="1.6328125" style="20" customWidth="1"/>
    <col min="2308" max="2308" width="7" style="20" customWidth="1"/>
    <col min="2309" max="2309" width="5.36328125" style="20" customWidth="1"/>
    <col min="2310" max="2315" width="0" style="20" hidden="1" customWidth="1"/>
    <col min="2316" max="2316" width="3.26953125" style="20" bestFit="1" customWidth="1"/>
    <col min="2317" max="2317" width="2.26953125" style="20" bestFit="1" customWidth="1"/>
    <col min="2318" max="2319" width="2.453125" style="20" customWidth="1"/>
    <col min="2320" max="2320" width="2.90625" style="20" customWidth="1"/>
    <col min="2321" max="2321" width="3.08984375" style="20" customWidth="1"/>
    <col min="2322" max="2322" width="2.453125" style="20" customWidth="1"/>
    <col min="2323" max="2326" width="0" style="20" hidden="1" customWidth="1"/>
    <col min="2327" max="2327" width="9.90625" style="20" customWidth="1"/>
    <col min="2328" max="2328" width="16.36328125" style="20" bestFit="1" customWidth="1"/>
    <col min="2329" max="2377" width="0" style="20" hidden="1" customWidth="1"/>
    <col min="2378" max="2554" width="9" style="20"/>
    <col min="2555" max="2555" width="3" style="20" customWidth="1"/>
    <col min="2556" max="2556" width="3.6328125" style="20" customWidth="1"/>
    <col min="2557" max="2557" width="6.90625" style="20" customWidth="1"/>
    <col min="2558" max="2558" width="3.08984375" style="20" customWidth="1"/>
    <col min="2559" max="2559" width="7.6328125" style="20" customWidth="1"/>
    <col min="2560" max="2560" width="3.08984375" style="20" customWidth="1"/>
    <col min="2561" max="2561" width="10.6328125" style="20" customWidth="1"/>
    <col min="2562" max="2562" width="2.08984375" style="20" customWidth="1"/>
    <col min="2563" max="2563" width="1.6328125" style="20" customWidth="1"/>
    <col min="2564" max="2564" width="7" style="20" customWidth="1"/>
    <col min="2565" max="2565" width="5.36328125" style="20" customWidth="1"/>
    <col min="2566" max="2571" width="0" style="20" hidden="1" customWidth="1"/>
    <col min="2572" max="2572" width="3.26953125" style="20" bestFit="1" customWidth="1"/>
    <col min="2573" max="2573" width="2.26953125" style="20" bestFit="1" customWidth="1"/>
    <col min="2574" max="2575" width="2.453125" style="20" customWidth="1"/>
    <col min="2576" max="2576" width="2.90625" style="20" customWidth="1"/>
    <col min="2577" max="2577" width="3.08984375" style="20" customWidth="1"/>
    <col min="2578" max="2578" width="2.453125" style="20" customWidth="1"/>
    <col min="2579" max="2582" width="0" style="20" hidden="1" customWidth="1"/>
    <col min="2583" max="2583" width="9.90625" style="20" customWidth="1"/>
    <col min="2584" max="2584" width="16.36328125" style="20" bestFit="1" customWidth="1"/>
    <col min="2585" max="2633" width="0" style="20" hidden="1" customWidth="1"/>
    <col min="2634" max="2810" width="9" style="20"/>
    <col min="2811" max="2811" width="3" style="20" customWidth="1"/>
    <col min="2812" max="2812" width="3.6328125" style="20" customWidth="1"/>
    <col min="2813" max="2813" width="6.90625" style="20" customWidth="1"/>
    <col min="2814" max="2814" width="3.08984375" style="20" customWidth="1"/>
    <col min="2815" max="2815" width="7.6328125" style="20" customWidth="1"/>
    <col min="2816" max="2816" width="3.08984375" style="20" customWidth="1"/>
    <col min="2817" max="2817" width="10.6328125" style="20" customWidth="1"/>
    <col min="2818" max="2818" width="2.08984375" style="20" customWidth="1"/>
    <col min="2819" max="2819" width="1.6328125" style="20" customWidth="1"/>
    <col min="2820" max="2820" width="7" style="20" customWidth="1"/>
    <col min="2821" max="2821" width="5.36328125" style="20" customWidth="1"/>
    <col min="2822" max="2827" width="0" style="20" hidden="1" customWidth="1"/>
    <col min="2828" max="2828" width="3.26953125" style="20" bestFit="1" customWidth="1"/>
    <col min="2829" max="2829" width="2.26953125" style="20" bestFit="1" customWidth="1"/>
    <col min="2830" max="2831" width="2.453125" style="20" customWidth="1"/>
    <col min="2832" max="2832" width="2.90625" style="20" customWidth="1"/>
    <col min="2833" max="2833" width="3.08984375" style="20" customWidth="1"/>
    <col min="2834" max="2834" width="2.453125" style="20" customWidth="1"/>
    <col min="2835" max="2838" width="0" style="20" hidden="1" customWidth="1"/>
    <col min="2839" max="2839" width="9.90625" style="20" customWidth="1"/>
    <col min="2840" max="2840" width="16.36328125" style="20" bestFit="1" customWidth="1"/>
    <col min="2841" max="2889" width="0" style="20" hidden="1" customWidth="1"/>
    <col min="2890" max="3066" width="9" style="20"/>
    <col min="3067" max="3067" width="3" style="20" customWidth="1"/>
    <col min="3068" max="3068" width="3.6328125" style="20" customWidth="1"/>
    <col min="3069" max="3069" width="6.90625" style="20" customWidth="1"/>
    <col min="3070" max="3070" width="3.08984375" style="20" customWidth="1"/>
    <col min="3071" max="3071" width="7.6328125" style="20" customWidth="1"/>
    <col min="3072" max="3072" width="3.08984375" style="20" customWidth="1"/>
    <col min="3073" max="3073" width="10.6328125" style="20" customWidth="1"/>
    <col min="3074" max="3074" width="2.08984375" style="20" customWidth="1"/>
    <col min="3075" max="3075" width="1.6328125" style="20" customWidth="1"/>
    <col min="3076" max="3076" width="7" style="20" customWidth="1"/>
    <col min="3077" max="3077" width="5.36328125" style="20" customWidth="1"/>
    <col min="3078" max="3083" width="0" style="20" hidden="1" customWidth="1"/>
    <col min="3084" max="3084" width="3.26953125" style="20" bestFit="1" customWidth="1"/>
    <col min="3085" max="3085" width="2.26953125" style="20" bestFit="1" customWidth="1"/>
    <col min="3086" max="3087" width="2.453125" style="20" customWidth="1"/>
    <col min="3088" max="3088" width="2.90625" style="20" customWidth="1"/>
    <col min="3089" max="3089" width="3.08984375" style="20" customWidth="1"/>
    <col min="3090" max="3090" width="2.453125" style="20" customWidth="1"/>
    <col min="3091" max="3094" width="0" style="20" hidden="1" customWidth="1"/>
    <col min="3095" max="3095" width="9.90625" style="20" customWidth="1"/>
    <col min="3096" max="3096" width="16.36328125" style="20" bestFit="1" customWidth="1"/>
    <col min="3097" max="3145" width="0" style="20" hidden="1" customWidth="1"/>
    <col min="3146" max="3322" width="9" style="20"/>
    <col min="3323" max="3323" width="3" style="20" customWidth="1"/>
    <col min="3324" max="3324" width="3.6328125" style="20" customWidth="1"/>
    <col min="3325" max="3325" width="6.90625" style="20" customWidth="1"/>
    <col min="3326" max="3326" width="3.08984375" style="20" customWidth="1"/>
    <col min="3327" max="3327" width="7.6328125" style="20" customWidth="1"/>
    <col min="3328" max="3328" width="3.08984375" style="20" customWidth="1"/>
    <col min="3329" max="3329" width="10.6328125" style="20" customWidth="1"/>
    <col min="3330" max="3330" width="2.08984375" style="20" customWidth="1"/>
    <col min="3331" max="3331" width="1.6328125" style="20" customWidth="1"/>
    <col min="3332" max="3332" width="7" style="20" customWidth="1"/>
    <col min="3333" max="3333" width="5.36328125" style="20" customWidth="1"/>
    <col min="3334" max="3339" width="0" style="20" hidden="1" customWidth="1"/>
    <col min="3340" max="3340" width="3.26953125" style="20" bestFit="1" customWidth="1"/>
    <col min="3341" max="3341" width="2.26953125" style="20" bestFit="1" customWidth="1"/>
    <col min="3342" max="3343" width="2.453125" style="20" customWidth="1"/>
    <col min="3344" max="3344" width="2.90625" style="20" customWidth="1"/>
    <col min="3345" max="3345" width="3.08984375" style="20" customWidth="1"/>
    <col min="3346" max="3346" width="2.453125" style="20" customWidth="1"/>
    <col min="3347" max="3350" width="0" style="20" hidden="1" customWidth="1"/>
    <col min="3351" max="3351" width="9.90625" style="20" customWidth="1"/>
    <col min="3352" max="3352" width="16.36328125" style="20" bestFit="1" customWidth="1"/>
    <col min="3353" max="3401" width="0" style="20" hidden="1" customWidth="1"/>
    <col min="3402" max="3578" width="9" style="20"/>
    <col min="3579" max="3579" width="3" style="20" customWidth="1"/>
    <col min="3580" max="3580" width="3.6328125" style="20" customWidth="1"/>
    <col min="3581" max="3581" width="6.90625" style="20" customWidth="1"/>
    <col min="3582" max="3582" width="3.08984375" style="20" customWidth="1"/>
    <col min="3583" max="3583" width="7.6328125" style="20" customWidth="1"/>
    <col min="3584" max="3584" width="3.08984375" style="20" customWidth="1"/>
    <col min="3585" max="3585" width="10.6328125" style="20" customWidth="1"/>
    <col min="3586" max="3586" width="2.08984375" style="20" customWidth="1"/>
    <col min="3587" max="3587" width="1.6328125" style="20" customWidth="1"/>
    <col min="3588" max="3588" width="7" style="20" customWidth="1"/>
    <col min="3589" max="3589" width="5.36328125" style="20" customWidth="1"/>
    <col min="3590" max="3595" width="0" style="20" hidden="1" customWidth="1"/>
    <col min="3596" max="3596" width="3.26953125" style="20" bestFit="1" customWidth="1"/>
    <col min="3597" max="3597" width="2.26953125" style="20" bestFit="1" customWidth="1"/>
    <col min="3598" max="3599" width="2.453125" style="20" customWidth="1"/>
    <col min="3600" max="3600" width="2.90625" style="20" customWidth="1"/>
    <col min="3601" max="3601" width="3.08984375" style="20" customWidth="1"/>
    <col min="3602" max="3602" width="2.453125" style="20" customWidth="1"/>
    <col min="3603" max="3606" width="0" style="20" hidden="1" customWidth="1"/>
    <col min="3607" max="3607" width="9.90625" style="20" customWidth="1"/>
    <col min="3608" max="3608" width="16.36328125" style="20" bestFit="1" customWidth="1"/>
    <col min="3609" max="3657" width="0" style="20" hidden="1" customWidth="1"/>
    <col min="3658" max="3834" width="9" style="20"/>
    <col min="3835" max="3835" width="3" style="20" customWidth="1"/>
    <col min="3836" max="3836" width="3.6328125" style="20" customWidth="1"/>
    <col min="3837" max="3837" width="6.90625" style="20" customWidth="1"/>
    <col min="3838" max="3838" width="3.08984375" style="20" customWidth="1"/>
    <col min="3839" max="3839" width="7.6328125" style="20" customWidth="1"/>
    <col min="3840" max="3840" width="3.08984375" style="20" customWidth="1"/>
    <col min="3841" max="3841" width="10.6328125" style="20" customWidth="1"/>
    <col min="3842" max="3842" width="2.08984375" style="20" customWidth="1"/>
    <col min="3843" max="3843" width="1.6328125" style="20" customWidth="1"/>
    <col min="3844" max="3844" width="7" style="20" customWidth="1"/>
    <col min="3845" max="3845" width="5.36328125" style="20" customWidth="1"/>
    <col min="3846" max="3851" width="0" style="20" hidden="1" customWidth="1"/>
    <col min="3852" max="3852" width="3.26953125" style="20" bestFit="1" customWidth="1"/>
    <col min="3853" max="3853" width="2.26953125" style="20" bestFit="1" customWidth="1"/>
    <col min="3854" max="3855" width="2.453125" style="20" customWidth="1"/>
    <col min="3856" max="3856" width="2.90625" style="20" customWidth="1"/>
    <col min="3857" max="3857" width="3.08984375" style="20" customWidth="1"/>
    <col min="3858" max="3858" width="2.453125" style="20" customWidth="1"/>
    <col min="3859" max="3862" width="0" style="20" hidden="1" customWidth="1"/>
    <col min="3863" max="3863" width="9.90625" style="20" customWidth="1"/>
    <col min="3864" max="3864" width="16.36328125" style="20" bestFit="1" customWidth="1"/>
    <col min="3865" max="3913" width="0" style="20" hidden="1" customWidth="1"/>
    <col min="3914" max="4090" width="9" style="20"/>
    <col min="4091" max="4091" width="3" style="20" customWidth="1"/>
    <col min="4092" max="4092" width="3.6328125" style="20" customWidth="1"/>
    <col min="4093" max="4093" width="6.90625" style="20" customWidth="1"/>
    <col min="4094" max="4094" width="3.08984375" style="20" customWidth="1"/>
    <col min="4095" max="4095" width="7.6328125" style="20" customWidth="1"/>
    <col min="4096" max="4096" width="3.08984375" style="20" customWidth="1"/>
    <col min="4097" max="4097" width="10.6328125" style="20" customWidth="1"/>
    <col min="4098" max="4098" width="2.08984375" style="20" customWidth="1"/>
    <col min="4099" max="4099" width="1.6328125" style="20" customWidth="1"/>
    <col min="4100" max="4100" width="7" style="20" customWidth="1"/>
    <col min="4101" max="4101" width="5.36328125" style="20" customWidth="1"/>
    <col min="4102" max="4107" width="0" style="20" hidden="1" customWidth="1"/>
    <col min="4108" max="4108" width="3.26953125" style="20" bestFit="1" customWidth="1"/>
    <col min="4109" max="4109" width="2.26953125" style="20" bestFit="1" customWidth="1"/>
    <col min="4110" max="4111" width="2.453125" style="20" customWidth="1"/>
    <col min="4112" max="4112" width="2.90625" style="20" customWidth="1"/>
    <col min="4113" max="4113" width="3.08984375" style="20" customWidth="1"/>
    <col min="4114" max="4114" width="2.453125" style="20" customWidth="1"/>
    <col min="4115" max="4118" width="0" style="20" hidden="1" customWidth="1"/>
    <col min="4119" max="4119" width="9.90625" style="20" customWidth="1"/>
    <col min="4120" max="4120" width="16.36328125" style="20" bestFit="1" customWidth="1"/>
    <col min="4121" max="4169" width="0" style="20" hidden="1" customWidth="1"/>
    <col min="4170" max="4346" width="9" style="20"/>
    <col min="4347" max="4347" width="3" style="20" customWidth="1"/>
    <col min="4348" max="4348" width="3.6328125" style="20" customWidth="1"/>
    <col min="4349" max="4349" width="6.90625" style="20" customWidth="1"/>
    <col min="4350" max="4350" width="3.08984375" style="20" customWidth="1"/>
    <col min="4351" max="4351" width="7.6328125" style="20" customWidth="1"/>
    <col min="4352" max="4352" width="3.08984375" style="20" customWidth="1"/>
    <col min="4353" max="4353" width="10.6328125" style="20" customWidth="1"/>
    <col min="4354" max="4354" width="2.08984375" style="20" customWidth="1"/>
    <col min="4355" max="4355" width="1.6328125" style="20" customWidth="1"/>
    <col min="4356" max="4356" width="7" style="20" customWidth="1"/>
    <col min="4357" max="4357" width="5.36328125" style="20" customWidth="1"/>
    <col min="4358" max="4363" width="0" style="20" hidden="1" customWidth="1"/>
    <col min="4364" max="4364" width="3.26953125" style="20" bestFit="1" customWidth="1"/>
    <col min="4365" max="4365" width="2.26953125" style="20" bestFit="1" customWidth="1"/>
    <col min="4366" max="4367" width="2.453125" style="20" customWidth="1"/>
    <col min="4368" max="4368" width="2.90625" style="20" customWidth="1"/>
    <col min="4369" max="4369" width="3.08984375" style="20" customWidth="1"/>
    <col min="4370" max="4370" width="2.453125" style="20" customWidth="1"/>
    <col min="4371" max="4374" width="0" style="20" hidden="1" customWidth="1"/>
    <col min="4375" max="4375" width="9.90625" style="20" customWidth="1"/>
    <col min="4376" max="4376" width="16.36328125" style="20" bestFit="1" customWidth="1"/>
    <col min="4377" max="4425" width="0" style="20" hidden="1" customWidth="1"/>
    <col min="4426" max="4602" width="9" style="20"/>
    <col min="4603" max="4603" width="3" style="20" customWidth="1"/>
    <col min="4604" max="4604" width="3.6328125" style="20" customWidth="1"/>
    <col min="4605" max="4605" width="6.90625" style="20" customWidth="1"/>
    <col min="4606" max="4606" width="3.08984375" style="20" customWidth="1"/>
    <col min="4607" max="4607" width="7.6328125" style="20" customWidth="1"/>
    <col min="4608" max="4608" width="3.08984375" style="20" customWidth="1"/>
    <col min="4609" max="4609" width="10.6328125" style="20" customWidth="1"/>
    <col min="4610" max="4610" width="2.08984375" style="20" customWidth="1"/>
    <col min="4611" max="4611" width="1.6328125" style="20" customWidth="1"/>
    <col min="4612" max="4612" width="7" style="20" customWidth="1"/>
    <col min="4613" max="4613" width="5.36328125" style="20" customWidth="1"/>
    <col min="4614" max="4619" width="0" style="20" hidden="1" customWidth="1"/>
    <col min="4620" max="4620" width="3.26953125" style="20" bestFit="1" customWidth="1"/>
    <col min="4621" max="4621" width="2.26953125" style="20" bestFit="1" customWidth="1"/>
    <col min="4622" max="4623" width="2.453125" style="20" customWidth="1"/>
    <col min="4624" max="4624" width="2.90625" style="20" customWidth="1"/>
    <col min="4625" max="4625" width="3.08984375" style="20" customWidth="1"/>
    <col min="4626" max="4626" width="2.453125" style="20" customWidth="1"/>
    <col min="4627" max="4630" width="0" style="20" hidden="1" customWidth="1"/>
    <col min="4631" max="4631" width="9.90625" style="20" customWidth="1"/>
    <col min="4632" max="4632" width="16.36328125" style="20" bestFit="1" customWidth="1"/>
    <col min="4633" max="4681" width="0" style="20" hidden="1" customWidth="1"/>
    <col min="4682" max="4858" width="9" style="20"/>
    <col min="4859" max="4859" width="3" style="20" customWidth="1"/>
    <col min="4860" max="4860" width="3.6328125" style="20" customWidth="1"/>
    <col min="4861" max="4861" width="6.90625" style="20" customWidth="1"/>
    <col min="4862" max="4862" width="3.08984375" style="20" customWidth="1"/>
    <col min="4863" max="4863" width="7.6328125" style="20" customWidth="1"/>
    <col min="4864" max="4864" width="3.08984375" style="20" customWidth="1"/>
    <col min="4865" max="4865" width="10.6328125" style="20" customWidth="1"/>
    <col min="4866" max="4866" width="2.08984375" style="20" customWidth="1"/>
    <col min="4867" max="4867" width="1.6328125" style="20" customWidth="1"/>
    <col min="4868" max="4868" width="7" style="20" customWidth="1"/>
    <col min="4869" max="4869" width="5.36328125" style="20" customWidth="1"/>
    <col min="4870" max="4875" width="0" style="20" hidden="1" customWidth="1"/>
    <col min="4876" max="4876" width="3.26953125" style="20" bestFit="1" customWidth="1"/>
    <col min="4877" max="4877" width="2.26953125" style="20" bestFit="1" customWidth="1"/>
    <col min="4878" max="4879" width="2.453125" style="20" customWidth="1"/>
    <col min="4880" max="4880" width="2.90625" style="20" customWidth="1"/>
    <col min="4881" max="4881" width="3.08984375" style="20" customWidth="1"/>
    <col min="4882" max="4882" width="2.453125" style="20" customWidth="1"/>
    <col min="4883" max="4886" width="0" style="20" hidden="1" customWidth="1"/>
    <col min="4887" max="4887" width="9.90625" style="20" customWidth="1"/>
    <col min="4888" max="4888" width="16.36328125" style="20" bestFit="1" customWidth="1"/>
    <col min="4889" max="4937" width="0" style="20" hidden="1" customWidth="1"/>
    <col min="4938" max="5114" width="9" style="20"/>
    <col min="5115" max="5115" width="3" style="20" customWidth="1"/>
    <col min="5116" max="5116" width="3.6328125" style="20" customWidth="1"/>
    <col min="5117" max="5117" width="6.90625" style="20" customWidth="1"/>
    <col min="5118" max="5118" width="3.08984375" style="20" customWidth="1"/>
    <col min="5119" max="5119" width="7.6328125" style="20" customWidth="1"/>
    <col min="5120" max="5120" width="3.08984375" style="20" customWidth="1"/>
    <col min="5121" max="5121" width="10.6328125" style="20" customWidth="1"/>
    <col min="5122" max="5122" width="2.08984375" style="20" customWidth="1"/>
    <col min="5123" max="5123" width="1.6328125" style="20" customWidth="1"/>
    <col min="5124" max="5124" width="7" style="20" customWidth="1"/>
    <col min="5125" max="5125" width="5.36328125" style="20" customWidth="1"/>
    <col min="5126" max="5131" width="0" style="20" hidden="1" customWidth="1"/>
    <col min="5132" max="5132" width="3.26953125" style="20" bestFit="1" customWidth="1"/>
    <col min="5133" max="5133" width="2.26953125" style="20" bestFit="1" customWidth="1"/>
    <col min="5134" max="5135" width="2.453125" style="20" customWidth="1"/>
    <col min="5136" max="5136" width="2.90625" style="20" customWidth="1"/>
    <col min="5137" max="5137" width="3.08984375" style="20" customWidth="1"/>
    <col min="5138" max="5138" width="2.453125" style="20" customWidth="1"/>
    <col min="5139" max="5142" width="0" style="20" hidden="1" customWidth="1"/>
    <col min="5143" max="5143" width="9.90625" style="20" customWidth="1"/>
    <col min="5144" max="5144" width="16.36328125" style="20" bestFit="1" customWidth="1"/>
    <col min="5145" max="5193" width="0" style="20" hidden="1" customWidth="1"/>
    <col min="5194" max="5370" width="9" style="20"/>
    <col min="5371" max="5371" width="3" style="20" customWidth="1"/>
    <col min="5372" max="5372" width="3.6328125" style="20" customWidth="1"/>
    <col min="5373" max="5373" width="6.90625" style="20" customWidth="1"/>
    <col min="5374" max="5374" width="3.08984375" style="20" customWidth="1"/>
    <col min="5375" max="5375" width="7.6328125" style="20" customWidth="1"/>
    <col min="5376" max="5376" width="3.08984375" style="20" customWidth="1"/>
    <col min="5377" max="5377" width="10.6328125" style="20" customWidth="1"/>
    <col min="5378" max="5378" width="2.08984375" style="20" customWidth="1"/>
    <col min="5379" max="5379" width="1.6328125" style="20" customWidth="1"/>
    <col min="5380" max="5380" width="7" style="20" customWidth="1"/>
    <col min="5381" max="5381" width="5.36328125" style="20" customWidth="1"/>
    <col min="5382" max="5387" width="0" style="20" hidden="1" customWidth="1"/>
    <col min="5388" max="5388" width="3.26953125" style="20" bestFit="1" customWidth="1"/>
    <col min="5389" max="5389" width="2.26953125" style="20" bestFit="1" customWidth="1"/>
    <col min="5390" max="5391" width="2.453125" style="20" customWidth="1"/>
    <col min="5392" max="5392" width="2.90625" style="20" customWidth="1"/>
    <col min="5393" max="5393" width="3.08984375" style="20" customWidth="1"/>
    <col min="5394" max="5394" width="2.453125" style="20" customWidth="1"/>
    <col min="5395" max="5398" width="0" style="20" hidden="1" customWidth="1"/>
    <col min="5399" max="5399" width="9.90625" style="20" customWidth="1"/>
    <col min="5400" max="5400" width="16.36328125" style="20" bestFit="1" customWidth="1"/>
    <col min="5401" max="5449" width="0" style="20" hidden="1" customWidth="1"/>
    <col min="5450" max="5626" width="9" style="20"/>
    <col min="5627" max="5627" width="3" style="20" customWidth="1"/>
    <col min="5628" max="5628" width="3.6328125" style="20" customWidth="1"/>
    <col min="5629" max="5629" width="6.90625" style="20" customWidth="1"/>
    <col min="5630" max="5630" width="3.08984375" style="20" customWidth="1"/>
    <col min="5631" max="5631" width="7.6328125" style="20" customWidth="1"/>
    <col min="5632" max="5632" width="3.08984375" style="20" customWidth="1"/>
    <col min="5633" max="5633" width="10.6328125" style="20" customWidth="1"/>
    <col min="5634" max="5634" width="2.08984375" style="20" customWidth="1"/>
    <col min="5635" max="5635" width="1.6328125" style="20" customWidth="1"/>
    <col min="5636" max="5636" width="7" style="20" customWidth="1"/>
    <col min="5637" max="5637" width="5.36328125" style="20" customWidth="1"/>
    <col min="5638" max="5643" width="0" style="20" hidden="1" customWidth="1"/>
    <col min="5644" max="5644" width="3.26953125" style="20" bestFit="1" customWidth="1"/>
    <col min="5645" max="5645" width="2.26953125" style="20" bestFit="1" customWidth="1"/>
    <col min="5646" max="5647" width="2.453125" style="20" customWidth="1"/>
    <col min="5648" max="5648" width="2.90625" style="20" customWidth="1"/>
    <col min="5649" max="5649" width="3.08984375" style="20" customWidth="1"/>
    <col min="5650" max="5650" width="2.453125" style="20" customWidth="1"/>
    <col min="5651" max="5654" width="0" style="20" hidden="1" customWidth="1"/>
    <col min="5655" max="5655" width="9.90625" style="20" customWidth="1"/>
    <col min="5656" max="5656" width="16.36328125" style="20" bestFit="1" customWidth="1"/>
    <col min="5657" max="5705" width="0" style="20" hidden="1" customWidth="1"/>
    <col min="5706" max="5882" width="9" style="20"/>
    <col min="5883" max="5883" width="3" style="20" customWidth="1"/>
    <col min="5884" max="5884" width="3.6328125" style="20" customWidth="1"/>
    <col min="5885" max="5885" width="6.90625" style="20" customWidth="1"/>
    <col min="5886" max="5886" width="3.08984375" style="20" customWidth="1"/>
    <col min="5887" max="5887" width="7.6328125" style="20" customWidth="1"/>
    <col min="5888" max="5888" width="3.08984375" style="20" customWidth="1"/>
    <col min="5889" max="5889" width="10.6328125" style="20" customWidth="1"/>
    <col min="5890" max="5890" width="2.08984375" style="20" customWidth="1"/>
    <col min="5891" max="5891" width="1.6328125" style="20" customWidth="1"/>
    <col min="5892" max="5892" width="7" style="20" customWidth="1"/>
    <col min="5893" max="5893" width="5.36328125" style="20" customWidth="1"/>
    <col min="5894" max="5899" width="0" style="20" hidden="1" customWidth="1"/>
    <col min="5900" max="5900" width="3.26953125" style="20" bestFit="1" customWidth="1"/>
    <col min="5901" max="5901" width="2.26953125" style="20" bestFit="1" customWidth="1"/>
    <col min="5902" max="5903" width="2.453125" style="20" customWidth="1"/>
    <col min="5904" max="5904" width="2.90625" style="20" customWidth="1"/>
    <col min="5905" max="5905" width="3.08984375" style="20" customWidth="1"/>
    <col min="5906" max="5906" width="2.453125" style="20" customWidth="1"/>
    <col min="5907" max="5910" width="0" style="20" hidden="1" customWidth="1"/>
    <col min="5911" max="5911" width="9.90625" style="20" customWidth="1"/>
    <col min="5912" max="5912" width="16.36328125" style="20" bestFit="1" customWidth="1"/>
    <col min="5913" max="5961" width="0" style="20" hidden="1" customWidth="1"/>
    <col min="5962" max="6138" width="9" style="20"/>
    <col min="6139" max="6139" width="3" style="20" customWidth="1"/>
    <col min="6140" max="6140" width="3.6328125" style="20" customWidth="1"/>
    <col min="6141" max="6141" width="6.90625" style="20" customWidth="1"/>
    <col min="6142" max="6142" width="3.08984375" style="20" customWidth="1"/>
    <col min="6143" max="6143" width="7.6328125" style="20" customWidth="1"/>
    <col min="6144" max="6144" width="3.08984375" style="20" customWidth="1"/>
    <col min="6145" max="6145" width="10.6328125" style="20" customWidth="1"/>
    <col min="6146" max="6146" width="2.08984375" style="20" customWidth="1"/>
    <col min="6147" max="6147" width="1.6328125" style="20" customWidth="1"/>
    <col min="6148" max="6148" width="7" style="20" customWidth="1"/>
    <col min="6149" max="6149" width="5.36328125" style="20" customWidth="1"/>
    <col min="6150" max="6155" width="0" style="20" hidden="1" customWidth="1"/>
    <col min="6156" max="6156" width="3.26953125" style="20" bestFit="1" customWidth="1"/>
    <col min="6157" max="6157" width="2.26953125" style="20" bestFit="1" customWidth="1"/>
    <col min="6158" max="6159" width="2.453125" style="20" customWidth="1"/>
    <col min="6160" max="6160" width="2.90625" style="20" customWidth="1"/>
    <col min="6161" max="6161" width="3.08984375" style="20" customWidth="1"/>
    <col min="6162" max="6162" width="2.453125" style="20" customWidth="1"/>
    <col min="6163" max="6166" width="0" style="20" hidden="1" customWidth="1"/>
    <col min="6167" max="6167" width="9.90625" style="20" customWidth="1"/>
    <col min="6168" max="6168" width="16.36328125" style="20" bestFit="1" customWidth="1"/>
    <col min="6169" max="6217" width="0" style="20" hidden="1" customWidth="1"/>
    <col min="6218" max="6394" width="9" style="20"/>
    <col min="6395" max="6395" width="3" style="20" customWidth="1"/>
    <col min="6396" max="6396" width="3.6328125" style="20" customWidth="1"/>
    <col min="6397" max="6397" width="6.90625" style="20" customWidth="1"/>
    <col min="6398" max="6398" width="3.08984375" style="20" customWidth="1"/>
    <col min="6399" max="6399" width="7.6328125" style="20" customWidth="1"/>
    <col min="6400" max="6400" width="3.08984375" style="20" customWidth="1"/>
    <col min="6401" max="6401" width="10.6328125" style="20" customWidth="1"/>
    <col min="6402" max="6402" width="2.08984375" style="20" customWidth="1"/>
    <col min="6403" max="6403" width="1.6328125" style="20" customWidth="1"/>
    <col min="6404" max="6404" width="7" style="20" customWidth="1"/>
    <col min="6405" max="6405" width="5.36328125" style="20" customWidth="1"/>
    <col min="6406" max="6411" width="0" style="20" hidden="1" customWidth="1"/>
    <col min="6412" max="6412" width="3.26953125" style="20" bestFit="1" customWidth="1"/>
    <col min="6413" max="6413" width="2.26953125" style="20" bestFit="1" customWidth="1"/>
    <col min="6414" max="6415" width="2.453125" style="20" customWidth="1"/>
    <col min="6416" max="6416" width="2.90625" style="20" customWidth="1"/>
    <col min="6417" max="6417" width="3.08984375" style="20" customWidth="1"/>
    <col min="6418" max="6418" width="2.453125" style="20" customWidth="1"/>
    <col min="6419" max="6422" width="0" style="20" hidden="1" customWidth="1"/>
    <col min="6423" max="6423" width="9.90625" style="20" customWidth="1"/>
    <col min="6424" max="6424" width="16.36328125" style="20" bestFit="1" customWidth="1"/>
    <col min="6425" max="6473" width="0" style="20" hidden="1" customWidth="1"/>
    <col min="6474" max="6650" width="9" style="20"/>
    <col min="6651" max="6651" width="3" style="20" customWidth="1"/>
    <col min="6652" max="6652" width="3.6328125" style="20" customWidth="1"/>
    <col min="6653" max="6653" width="6.90625" style="20" customWidth="1"/>
    <col min="6654" max="6654" width="3.08984375" style="20" customWidth="1"/>
    <col min="6655" max="6655" width="7.6328125" style="20" customWidth="1"/>
    <col min="6656" max="6656" width="3.08984375" style="20" customWidth="1"/>
    <col min="6657" max="6657" width="10.6328125" style="20" customWidth="1"/>
    <col min="6658" max="6658" width="2.08984375" style="20" customWidth="1"/>
    <col min="6659" max="6659" width="1.6328125" style="20" customWidth="1"/>
    <col min="6660" max="6660" width="7" style="20" customWidth="1"/>
    <col min="6661" max="6661" width="5.36328125" style="20" customWidth="1"/>
    <col min="6662" max="6667" width="0" style="20" hidden="1" customWidth="1"/>
    <col min="6668" max="6668" width="3.26953125" style="20" bestFit="1" customWidth="1"/>
    <col min="6669" max="6669" width="2.26953125" style="20" bestFit="1" customWidth="1"/>
    <col min="6670" max="6671" width="2.453125" style="20" customWidth="1"/>
    <col min="6672" max="6672" width="2.90625" style="20" customWidth="1"/>
    <col min="6673" max="6673" width="3.08984375" style="20" customWidth="1"/>
    <col min="6674" max="6674" width="2.453125" style="20" customWidth="1"/>
    <col min="6675" max="6678" width="0" style="20" hidden="1" customWidth="1"/>
    <col min="6679" max="6679" width="9.90625" style="20" customWidth="1"/>
    <col min="6680" max="6680" width="16.36328125" style="20" bestFit="1" customWidth="1"/>
    <col min="6681" max="6729" width="0" style="20" hidden="1" customWidth="1"/>
    <col min="6730" max="6906" width="9" style="20"/>
    <col min="6907" max="6907" width="3" style="20" customWidth="1"/>
    <col min="6908" max="6908" width="3.6328125" style="20" customWidth="1"/>
    <col min="6909" max="6909" width="6.90625" style="20" customWidth="1"/>
    <col min="6910" max="6910" width="3.08984375" style="20" customWidth="1"/>
    <col min="6911" max="6911" width="7.6328125" style="20" customWidth="1"/>
    <col min="6912" max="6912" width="3.08984375" style="20" customWidth="1"/>
    <col min="6913" max="6913" width="10.6328125" style="20" customWidth="1"/>
    <col min="6914" max="6914" width="2.08984375" style="20" customWidth="1"/>
    <col min="6915" max="6915" width="1.6328125" style="20" customWidth="1"/>
    <col min="6916" max="6916" width="7" style="20" customWidth="1"/>
    <col min="6917" max="6917" width="5.36328125" style="20" customWidth="1"/>
    <col min="6918" max="6923" width="0" style="20" hidden="1" customWidth="1"/>
    <col min="6924" max="6924" width="3.26953125" style="20" bestFit="1" customWidth="1"/>
    <col min="6925" max="6925" width="2.26953125" style="20" bestFit="1" customWidth="1"/>
    <col min="6926" max="6927" width="2.453125" style="20" customWidth="1"/>
    <col min="6928" max="6928" width="2.90625" style="20" customWidth="1"/>
    <col min="6929" max="6929" width="3.08984375" style="20" customWidth="1"/>
    <col min="6930" max="6930" width="2.453125" style="20" customWidth="1"/>
    <col min="6931" max="6934" width="0" style="20" hidden="1" customWidth="1"/>
    <col min="6935" max="6935" width="9.90625" style="20" customWidth="1"/>
    <col min="6936" max="6936" width="16.36328125" style="20" bestFit="1" customWidth="1"/>
    <col min="6937" max="6985" width="0" style="20" hidden="1" customWidth="1"/>
    <col min="6986" max="7162" width="9" style="20"/>
    <col min="7163" max="7163" width="3" style="20" customWidth="1"/>
    <col min="7164" max="7164" width="3.6328125" style="20" customWidth="1"/>
    <col min="7165" max="7165" width="6.90625" style="20" customWidth="1"/>
    <col min="7166" max="7166" width="3.08984375" style="20" customWidth="1"/>
    <col min="7167" max="7167" width="7.6328125" style="20" customWidth="1"/>
    <col min="7168" max="7168" width="3.08984375" style="20" customWidth="1"/>
    <col min="7169" max="7169" width="10.6328125" style="20" customWidth="1"/>
    <col min="7170" max="7170" width="2.08984375" style="20" customWidth="1"/>
    <col min="7171" max="7171" width="1.6328125" style="20" customWidth="1"/>
    <col min="7172" max="7172" width="7" style="20" customWidth="1"/>
    <col min="7173" max="7173" width="5.36328125" style="20" customWidth="1"/>
    <col min="7174" max="7179" width="0" style="20" hidden="1" customWidth="1"/>
    <col min="7180" max="7180" width="3.26953125" style="20" bestFit="1" customWidth="1"/>
    <col min="7181" max="7181" width="2.26953125" style="20" bestFit="1" customWidth="1"/>
    <col min="7182" max="7183" width="2.453125" style="20" customWidth="1"/>
    <col min="7184" max="7184" width="2.90625" style="20" customWidth="1"/>
    <col min="7185" max="7185" width="3.08984375" style="20" customWidth="1"/>
    <col min="7186" max="7186" width="2.453125" style="20" customWidth="1"/>
    <col min="7187" max="7190" width="0" style="20" hidden="1" customWidth="1"/>
    <col min="7191" max="7191" width="9.90625" style="20" customWidth="1"/>
    <col min="7192" max="7192" width="16.36328125" style="20" bestFit="1" customWidth="1"/>
    <col min="7193" max="7241" width="0" style="20" hidden="1" customWidth="1"/>
    <col min="7242" max="7418" width="9" style="20"/>
    <col min="7419" max="7419" width="3" style="20" customWidth="1"/>
    <col min="7420" max="7420" width="3.6328125" style="20" customWidth="1"/>
    <col min="7421" max="7421" width="6.90625" style="20" customWidth="1"/>
    <col min="7422" max="7422" width="3.08984375" style="20" customWidth="1"/>
    <col min="7423" max="7423" width="7.6328125" style="20" customWidth="1"/>
    <col min="7424" max="7424" width="3.08984375" style="20" customWidth="1"/>
    <col min="7425" max="7425" width="10.6328125" style="20" customWidth="1"/>
    <col min="7426" max="7426" width="2.08984375" style="20" customWidth="1"/>
    <col min="7427" max="7427" width="1.6328125" style="20" customWidth="1"/>
    <col min="7428" max="7428" width="7" style="20" customWidth="1"/>
    <col min="7429" max="7429" width="5.36328125" style="20" customWidth="1"/>
    <col min="7430" max="7435" width="0" style="20" hidden="1" customWidth="1"/>
    <col min="7436" max="7436" width="3.26953125" style="20" bestFit="1" customWidth="1"/>
    <col min="7437" max="7437" width="2.26953125" style="20" bestFit="1" customWidth="1"/>
    <col min="7438" max="7439" width="2.453125" style="20" customWidth="1"/>
    <col min="7440" max="7440" width="2.90625" style="20" customWidth="1"/>
    <col min="7441" max="7441" width="3.08984375" style="20" customWidth="1"/>
    <col min="7442" max="7442" width="2.453125" style="20" customWidth="1"/>
    <col min="7443" max="7446" width="0" style="20" hidden="1" customWidth="1"/>
    <col min="7447" max="7447" width="9.90625" style="20" customWidth="1"/>
    <col min="7448" max="7448" width="16.36328125" style="20" bestFit="1" customWidth="1"/>
    <col min="7449" max="7497" width="0" style="20" hidden="1" customWidth="1"/>
    <col min="7498" max="7674" width="9" style="20"/>
    <col min="7675" max="7675" width="3" style="20" customWidth="1"/>
    <col min="7676" max="7676" width="3.6328125" style="20" customWidth="1"/>
    <col min="7677" max="7677" width="6.90625" style="20" customWidth="1"/>
    <col min="7678" max="7678" width="3.08984375" style="20" customWidth="1"/>
    <col min="7679" max="7679" width="7.6328125" style="20" customWidth="1"/>
    <col min="7680" max="7680" width="3.08984375" style="20" customWidth="1"/>
    <col min="7681" max="7681" width="10.6328125" style="20" customWidth="1"/>
    <col min="7682" max="7682" width="2.08984375" style="20" customWidth="1"/>
    <col min="7683" max="7683" width="1.6328125" style="20" customWidth="1"/>
    <col min="7684" max="7684" width="7" style="20" customWidth="1"/>
    <col min="7685" max="7685" width="5.36328125" style="20" customWidth="1"/>
    <col min="7686" max="7691" width="0" style="20" hidden="1" customWidth="1"/>
    <col min="7692" max="7692" width="3.26953125" style="20" bestFit="1" customWidth="1"/>
    <col min="7693" max="7693" width="2.26953125" style="20" bestFit="1" customWidth="1"/>
    <col min="7694" max="7695" width="2.453125" style="20" customWidth="1"/>
    <col min="7696" max="7696" width="2.90625" style="20" customWidth="1"/>
    <col min="7697" max="7697" width="3.08984375" style="20" customWidth="1"/>
    <col min="7698" max="7698" width="2.453125" style="20" customWidth="1"/>
    <col min="7699" max="7702" width="0" style="20" hidden="1" customWidth="1"/>
    <col min="7703" max="7703" width="9.90625" style="20" customWidth="1"/>
    <col min="7704" max="7704" width="16.36328125" style="20" bestFit="1" customWidth="1"/>
    <col min="7705" max="7753" width="0" style="20" hidden="1" customWidth="1"/>
    <col min="7754" max="7930" width="9" style="20"/>
    <col min="7931" max="7931" width="3" style="20" customWidth="1"/>
    <col min="7932" max="7932" width="3.6328125" style="20" customWidth="1"/>
    <col min="7933" max="7933" width="6.90625" style="20" customWidth="1"/>
    <col min="7934" max="7934" width="3.08984375" style="20" customWidth="1"/>
    <col min="7935" max="7935" width="7.6328125" style="20" customWidth="1"/>
    <col min="7936" max="7936" width="3.08984375" style="20" customWidth="1"/>
    <col min="7937" max="7937" width="10.6328125" style="20" customWidth="1"/>
    <col min="7938" max="7938" width="2.08984375" style="20" customWidth="1"/>
    <col min="7939" max="7939" width="1.6328125" style="20" customWidth="1"/>
    <col min="7940" max="7940" width="7" style="20" customWidth="1"/>
    <col min="7941" max="7941" width="5.36328125" style="20" customWidth="1"/>
    <col min="7942" max="7947" width="0" style="20" hidden="1" customWidth="1"/>
    <col min="7948" max="7948" width="3.26953125" style="20" bestFit="1" customWidth="1"/>
    <col min="7949" max="7949" width="2.26953125" style="20" bestFit="1" customWidth="1"/>
    <col min="7950" max="7951" width="2.453125" style="20" customWidth="1"/>
    <col min="7952" max="7952" width="2.90625" style="20" customWidth="1"/>
    <col min="7953" max="7953" width="3.08984375" style="20" customWidth="1"/>
    <col min="7954" max="7954" width="2.453125" style="20" customWidth="1"/>
    <col min="7955" max="7958" width="0" style="20" hidden="1" customWidth="1"/>
    <col min="7959" max="7959" width="9.90625" style="20" customWidth="1"/>
    <col min="7960" max="7960" width="16.36328125" style="20" bestFit="1" customWidth="1"/>
    <col min="7961" max="8009" width="0" style="20" hidden="1" customWidth="1"/>
    <col min="8010" max="8186" width="9" style="20"/>
    <col min="8187" max="8187" width="3" style="20" customWidth="1"/>
    <col min="8188" max="8188" width="3.6328125" style="20" customWidth="1"/>
    <col min="8189" max="8189" width="6.90625" style="20" customWidth="1"/>
    <col min="8190" max="8190" width="3.08984375" style="20" customWidth="1"/>
    <col min="8191" max="8191" width="7.6328125" style="20" customWidth="1"/>
    <col min="8192" max="8192" width="3.08984375" style="20" customWidth="1"/>
    <col min="8193" max="8193" width="10.6328125" style="20" customWidth="1"/>
    <col min="8194" max="8194" width="2.08984375" style="20" customWidth="1"/>
    <col min="8195" max="8195" width="1.6328125" style="20" customWidth="1"/>
    <col min="8196" max="8196" width="7" style="20" customWidth="1"/>
    <col min="8197" max="8197" width="5.36328125" style="20" customWidth="1"/>
    <col min="8198" max="8203" width="0" style="20" hidden="1" customWidth="1"/>
    <col min="8204" max="8204" width="3.26953125" style="20" bestFit="1" customWidth="1"/>
    <col min="8205" max="8205" width="2.26953125" style="20" bestFit="1" customWidth="1"/>
    <col min="8206" max="8207" width="2.453125" style="20" customWidth="1"/>
    <col min="8208" max="8208" width="2.90625" style="20" customWidth="1"/>
    <col min="8209" max="8209" width="3.08984375" style="20" customWidth="1"/>
    <col min="8210" max="8210" width="2.453125" style="20" customWidth="1"/>
    <col min="8211" max="8214" width="0" style="20" hidden="1" customWidth="1"/>
    <col min="8215" max="8215" width="9.90625" style="20" customWidth="1"/>
    <col min="8216" max="8216" width="16.36328125" style="20" bestFit="1" customWidth="1"/>
    <col min="8217" max="8265" width="0" style="20" hidden="1" customWidth="1"/>
    <col min="8266" max="8442" width="9" style="20"/>
    <col min="8443" max="8443" width="3" style="20" customWidth="1"/>
    <col min="8444" max="8444" width="3.6328125" style="20" customWidth="1"/>
    <col min="8445" max="8445" width="6.90625" style="20" customWidth="1"/>
    <col min="8446" max="8446" width="3.08984375" style="20" customWidth="1"/>
    <col min="8447" max="8447" width="7.6328125" style="20" customWidth="1"/>
    <col min="8448" max="8448" width="3.08984375" style="20" customWidth="1"/>
    <col min="8449" max="8449" width="10.6328125" style="20" customWidth="1"/>
    <col min="8450" max="8450" width="2.08984375" style="20" customWidth="1"/>
    <col min="8451" max="8451" width="1.6328125" style="20" customWidth="1"/>
    <col min="8452" max="8452" width="7" style="20" customWidth="1"/>
    <col min="8453" max="8453" width="5.36328125" style="20" customWidth="1"/>
    <col min="8454" max="8459" width="0" style="20" hidden="1" customWidth="1"/>
    <col min="8460" max="8460" width="3.26953125" style="20" bestFit="1" customWidth="1"/>
    <col min="8461" max="8461" width="2.26953125" style="20" bestFit="1" customWidth="1"/>
    <col min="8462" max="8463" width="2.453125" style="20" customWidth="1"/>
    <col min="8464" max="8464" width="2.90625" style="20" customWidth="1"/>
    <col min="8465" max="8465" width="3.08984375" style="20" customWidth="1"/>
    <col min="8466" max="8466" width="2.453125" style="20" customWidth="1"/>
    <col min="8467" max="8470" width="0" style="20" hidden="1" customWidth="1"/>
    <col min="8471" max="8471" width="9.90625" style="20" customWidth="1"/>
    <col min="8472" max="8472" width="16.36328125" style="20" bestFit="1" customWidth="1"/>
    <col min="8473" max="8521" width="0" style="20" hidden="1" customWidth="1"/>
    <col min="8522" max="8698" width="9" style="20"/>
    <col min="8699" max="8699" width="3" style="20" customWidth="1"/>
    <col min="8700" max="8700" width="3.6328125" style="20" customWidth="1"/>
    <col min="8701" max="8701" width="6.90625" style="20" customWidth="1"/>
    <col min="8702" max="8702" width="3.08984375" style="20" customWidth="1"/>
    <col min="8703" max="8703" width="7.6328125" style="20" customWidth="1"/>
    <col min="8704" max="8704" width="3.08984375" style="20" customWidth="1"/>
    <col min="8705" max="8705" width="10.6328125" style="20" customWidth="1"/>
    <col min="8706" max="8706" width="2.08984375" style="20" customWidth="1"/>
    <col min="8707" max="8707" width="1.6328125" style="20" customWidth="1"/>
    <col min="8708" max="8708" width="7" style="20" customWidth="1"/>
    <col min="8709" max="8709" width="5.36328125" style="20" customWidth="1"/>
    <col min="8710" max="8715" width="0" style="20" hidden="1" customWidth="1"/>
    <col min="8716" max="8716" width="3.26953125" style="20" bestFit="1" customWidth="1"/>
    <col min="8717" max="8717" width="2.26953125" style="20" bestFit="1" customWidth="1"/>
    <col min="8718" max="8719" width="2.453125" style="20" customWidth="1"/>
    <col min="8720" max="8720" width="2.90625" style="20" customWidth="1"/>
    <col min="8721" max="8721" width="3.08984375" style="20" customWidth="1"/>
    <col min="8722" max="8722" width="2.453125" style="20" customWidth="1"/>
    <col min="8723" max="8726" width="0" style="20" hidden="1" customWidth="1"/>
    <col min="8727" max="8727" width="9.90625" style="20" customWidth="1"/>
    <col min="8728" max="8728" width="16.36328125" style="20" bestFit="1" customWidth="1"/>
    <col min="8729" max="8777" width="0" style="20" hidden="1" customWidth="1"/>
    <col min="8778" max="8954" width="9" style="20"/>
    <col min="8955" max="8955" width="3" style="20" customWidth="1"/>
    <col min="8956" max="8956" width="3.6328125" style="20" customWidth="1"/>
    <col min="8957" max="8957" width="6.90625" style="20" customWidth="1"/>
    <col min="8958" max="8958" width="3.08984375" style="20" customWidth="1"/>
    <col min="8959" max="8959" width="7.6328125" style="20" customWidth="1"/>
    <col min="8960" max="8960" width="3.08984375" style="20" customWidth="1"/>
    <col min="8961" max="8961" width="10.6328125" style="20" customWidth="1"/>
    <col min="8962" max="8962" width="2.08984375" style="20" customWidth="1"/>
    <col min="8963" max="8963" width="1.6328125" style="20" customWidth="1"/>
    <col min="8964" max="8964" width="7" style="20" customWidth="1"/>
    <col min="8965" max="8965" width="5.36328125" style="20" customWidth="1"/>
    <col min="8966" max="8971" width="0" style="20" hidden="1" customWidth="1"/>
    <col min="8972" max="8972" width="3.26953125" style="20" bestFit="1" customWidth="1"/>
    <col min="8973" max="8973" width="2.26953125" style="20" bestFit="1" customWidth="1"/>
    <col min="8974" max="8975" width="2.453125" style="20" customWidth="1"/>
    <col min="8976" max="8976" width="2.90625" style="20" customWidth="1"/>
    <col min="8977" max="8977" width="3.08984375" style="20" customWidth="1"/>
    <col min="8978" max="8978" width="2.453125" style="20" customWidth="1"/>
    <col min="8979" max="8982" width="0" style="20" hidden="1" customWidth="1"/>
    <col min="8983" max="8983" width="9.90625" style="20" customWidth="1"/>
    <col min="8984" max="8984" width="16.36328125" style="20" bestFit="1" customWidth="1"/>
    <col min="8985" max="9033" width="0" style="20" hidden="1" customWidth="1"/>
    <col min="9034" max="9210" width="9" style="20"/>
    <col min="9211" max="9211" width="3" style="20" customWidth="1"/>
    <col min="9212" max="9212" width="3.6328125" style="20" customWidth="1"/>
    <col min="9213" max="9213" width="6.90625" style="20" customWidth="1"/>
    <col min="9214" max="9214" width="3.08984375" style="20" customWidth="1"/>
    <col min="9215" max="9215" width="7.6328125" style="20" customWidth="1"/>
    <col min="9216" max="9216" width="3.08984375" style="20" customWidth="1"/>
    <col min="9217" max="9217" width="10.6328125" style="20" customWidth="1"/>
    <col min="9218" max="9218" width="2.08984375" style="20" customWidth="1"/>
    <col min="9219" max="9219" width="1.6328125" style="20" customWidth="1"/>
    <col min="9220" max="9220" width="7" style="20" customWidth="1"/>
    <col min="9221" max="9221" width="5.36328125" style="20" customWidth="1"/>
    <col min="9222" max="9227" width="0" style="20" hidden="1" customWidth="1"/>
    <col min="9228" max="9228" width="3.26953125" style="20" bestFit="1" customWidth="1"/>
    <col min="9229" max="9229" width="2.26953125" style="20" bestFit="1" customWidth="1"/>
    <col min="9230" max="9231" width="2.453125" style="20" customWidth="1"/>
    <col min="9232" max="9232" width="2.90625" style="20" customWidth="1"/>
    <col min="9233" max="9233" width="3.08984375" style="20" customWidth="1"/>
    <col min="9234" max="9234" width="2.453125" style="20" customWidth="1"/>
    <col min="9235" max="9238" width="0" style="20" hidden="1" customWidth="1"/>
    <col min="9239" max="9239" width="9.90625" style="20" customWidth="1"/>
    <col min="9240" max="9240" width="16.36328125" style="20" bestFit="1" customWidth="1"/>
    <col min="9241" max="9289" width="0" style="20" hidden="1" customWidth="1"/>
    <col min="9290" max="9466" width="9" style="20"/>
    <col min="9467" max="9467" width="3" style="20" customWidth="1"/>
    <col min="9468" max="9468" width="3.6328125" style="20" customWidth="1"/>
    <col min="9469" max="9469" width="6.90625" style="20" customWidth="1"/>
    <col min="9470" max="9470" width="3.08984375" style="20" customWidth="1"/>
    <col min="9471" max="9471" width="7.6328125" style="20" customWidth="1"/>
    <col min="9472" max="9472" width="3.08984375" style="20" customWidth="1"/>
    <col min="9473" max="9473" width="10.6328125" style="20" customWidth="1"/>
    <col min="9474" max="9474" width="2.08984375" style="20" customWidth="1"/>
    <col min="9475" max="9475" width="1.6328125" style="20" customWidth="1"/>
    <col min="9476" max="9476" width="7" style="20" customWidth="1"/>
    <col min="9477" max="9477" width="5.36328125" style="20" customWidth="1"/>
    <col min="9478" max="9483" width="0" style="20" hidden="1" customWidth="1"/>
    <col min="9484" max="9484" width="3.26953125" style="20" bestFit="1" customWidth="1"/>
    <col min="9485" max="9485" width="2.26953125" style="20" bestFit="1" customWidth="1"/>
    <col min="9486" max="9487" width="2.453125" style="20" customWidth="1"/>
    <col min="9488" max="9488" width="2.90625" style="20" customWidth="1"/>
    <col min="9489" max="9489" width="3.08984375" style="20" customWidth="1"/>
    <col min="9490" max="9490" width="2.453125" style="20" customWidth="1"/>
    <col min="9491" max="9494" width="0" style="20" hidden="1" customWidth="1"/>
    <col min="9495" max="9495" width="9.90625" style="20" customWidth="1"/>
    <col min="9496" max="9496" width="16.36328125" style="20" bestFit="1" customWidth="1"/>
    <col min="9497" max="9545" width="0" style="20" hidden="1" customWidth="1"/>
    <col min="9546" max="9722" width="9" style="20"/>
    <col min="9723" max="9723" width="3" style="20" customWidth="1"/>
    <col min="9724" max="9724" width="3.6328125" style="20" customWidth="1"/>
    <col min="9725" max="9725" width="6.90625" style="20" customWidth="1"/>
    <col min="9726" max="9726" width="3.08984375" style="20" customWidth="1"/>
    <col min="9727" max="9727" width="7.6328125" style="20" customWidth="1"/>
    <col min="9728" max="9728" width="3.08984375" style="20" customWidth="1"/>
    <col min="9729" max="9729" width="10.6328125" style="20" customWidth="1"/>
    <col min="9730" max="9730" width="2.08984375" style="20" customWidth="1"/>
    <col min="9731" max="9731" width="1.6328125" style="20" customWidth="1"/>
    <col min="9732" max="9732" width="7" style="20" customWidth="1"/>
    <col min="9733" max="9733" width="5.36328125" style="20" customWidth="1"/>
    <col min="9734" max="9739" width="0" style="20" hidden="1" customWidth="1"/>
    <col min="9740" max="9740" width="3.26953125" style="20" bestFit="1" customWidth="1"/>
    <col min="9741" max="9741" width="2.26953125" style="20" bestFit="1" customWidth="1"/>
    <col min="9742" max="9743" width="2.453125" style="20" customWidth="1"/>
    <col min="9744" max="9744" width="2.90625" style="20" customWidth="1"/>
    <col min="9745" max="9745" width="3.08984375" style="20" customWidth="1"/>
    <col min="9746" max="9746" width="2.453125" style="20" customWidth="1"/>
    <col min="9747" max="9750" width="0" style="20" hidden="1" customWidth="1"/>
    <col min="9751" max="9751" width="9.90625" style="20" customWidth="1"/>
    <col min="9752" max="9752" width="16.36328125" style="20" bestFit="1" customWidth="1"/>
    <col min="9753" max="9801" width="0" style="20" hidden="1" customWidth="1"/>
    <col min="9802" max="9978" width="9" style="20"/>
    <col min="9979" max="9979" width="3" style="20" customWidth="1"/>
    <col min="9980" max="9980" width="3.6328125" style="20" customWidth="1"/>
    <col min="9981" max="9981" width="6.90625" style="20" customWidth="1"/>
    <col min="9982" max="9982" width="3.08984375" style="20" customWidth="1"/>
    <col min="9983" max="9983" width="7.6328125" style="20" customWidth="1"/>
    <col min="9984" max="9984" width="3.08984375" style="20" customWidth="1"/>
    <col min="9985" max="9985" width="10.6328125" style="20" customWidth="1"/>
    <col min="9986" max="9986" width="2.08984375" style="20" customWidth="1"/>
    <col min="9987" max="9987" width="1.6328125" style="20" customWidth="1"/>
    <col min="9988" max="9988" width="7" style="20" customWidth="1"/>
    <col min="9989" max="9989" width="5.36328125" style="20" customWidth="1"/>
    <col min="9990" max="9995" width="0" style="20" hidden="1" customWidth="1"/>
    <col min="9996" max="9996" width="3.26953125" style="20" bestFit="1" customWidth="1"/>
    <col min="9997" max="9997" width="2.26953125" style="20" bestFit="1" customWidth="1"/>
    <col min="9998" max="9999" width="2.453125" style="20" customWidth="1"/>
    <col min="10000" max="10000" width="2.90625" style="20" customWidth="1"/>
    <col min="10001" max="10001" width="3.08984375" style="20" customWidth="1"/>
    <col min="10002" max="10002" width="2.453125" style="20" customWidth="1"/>
    <col min="10003" max="10006" width="0" style="20" hidden="1" customWidth="1"/>
    <col min="10007" max="10007" width="9.90625" style="20" customWidth="1"/>
    <col min="10008" max="10008" width="16.36328125" style="20" bestFit="1" customWidth="1"/>
    <col min="10009" max="10057" width="0" style="20" hidden="1" customWidth="1"/>
    <col min="10058" max="10234" width="9" style="20"/>
    <col min="10235" max="10235" width="3" style="20" customWidth="1"/>
    <col min="10236" max="10236" width="3.6328125" style="20" customWidth="1"/>
    <col min="10237" max="10237" width="6.90625" style="20" customWidth="1"/>
    <col min="10238" max="10238" width="3.08984375" style="20" customWidth="1"/>
    <col min="10239" max="10239" width="7.6328125" style="20" customWidth="1"/>
    <col min="10240" max="10240" width="3.08984375" style="20" customWidth="1"/>
    <col min="10241" max="10241" width="10.6328125" style="20" customWidth="1"/>
    <col min="10242" max="10242" width="2.08984375" style="20" customWidth="1"/>
    <col min="10243" max="10243" width="1.6328125" style="20" customWidth="1"/>
    <col min="10244" max="10244" width="7" style="20" customWidth="1"/>
    <col min="10245" max="10245" width="5.36328125" style="20" customWidth="1"/>
    <col min="10246" max="10251" width="0" style="20" hidden="1" customWidth="1"/>
    <col min="10252" max="10252" width="3.26953125" style="20" bestFit="1" customWidth="1"/>
    <col min="10253" max="10253" width="2.26953125" style="20" bestFit="1" customWidth="1"/>
    <col min="10254" max="10255" width="2.453125" style="20" customWidth="1"/>
    <col min="10256" max="10256" width="2.90625" style="20" customWidth="1"/>
    <col min="10257" max="10257" width="3.08984375" style="20" customWidth="1"/>
    <col min="10258" max="10258" width="2.453125" style="20" customWidth="1"/>
    <col min="10259" max="10262" width="0" style="20" hidden="1" customWidth="1"/>
    <col min="10263" max="10263" width="9.90625" style="20" customWidth="1"/>
    <col min="10264" max="10264" width="16.36328125" style="20" bestFit="1" customWidth="1"/>
    <col min="10265" max="10313" width="0" style="20" hidden="1" customWidth="1"/>
    <col min="10314" max="10490" width="9" style="20"/>
    <col min="10491" max="10491" width="3" style="20" customWidth="1"/>
    <col min="10492" max="10492" width="3.6328125" style="20" customWidth="1"/>
    <col min="10493" max="10493" width="6.90625" style="20" customWidth="1"/>
    <col min="10494" max="10494" width="3.08984375" style="20" customWidth="1"/>
    <col min="10495" max="10495" width="7.6328125" style="20" customWidth="1"/>
    <col min="10496" max="10496" width="3.08984375" style="20" customWidth="1"/>
    <col min="10497" max="10497" width="10.6328125" style="20" customWidth="1"/>
    <col min="10498" max="10498" width="2.08984375" style="20" customWidth="1"/>
    <col min="10499" max="10499" width="1.6328125" style="20" customWidth="1"/>
    <col min="10500" max="10500" width="7" style="20" customWidth="1"/>
    <col min="10501" max="10501" width="5.36328125" style="20" customWidth="1"/>
    <col min="10502" max="10507" width="0" style="20" hidden="1" customWidth="1"/>
    <col min="10508" max="10508" width="3.26953125" style="20" bestFit="1" customWidth="1"/>
    <col min="10509" max="10509" width="2.26953125" style="20" bestFit="1" customWidth="1"/>
    <col min="10510" max="10511" width="2.453125" style="20" customWidth="1"/>
    <col min="10512" max="10512" width="2.90625" style="20" customWidth="1"/>
    <col min="10513" max="10513" width="3.08984375" style="20" customWidth="1"/>
    <col min="10514" max="10514" width="2.453125" style="20" customWidth="1"/>
    <col min="10515" max="10518" width="0" style="20" hidden="1" customWidth="1"/>
    <col min="10519" max="10519" width="9.90625" style="20" customWidth="1"/>
    <col min="10520" max="10520" width="16.36328125" style="20" bestFit="1" customWidth="1"/>
    <col min="10521" max="10569" width="0" style="20" hidden="1" customWidth="1"/>
    <col min="10570" max="10746" width="9" style="20"/>
    <col min="10747" max="10747" width="3" style="20" customWidth="1"/>
    <col min="10748" max="10748" width="3.6328125" style="20" customWidth="1"/>
    <col min="10749" max="10749" width="6.90625" style="20" customWidth="1"/>
    <col min="10750" max="10750" width="3.08984375" style="20" customWidth="1"/>
    <col min="10751" max="10751" width="7.6328125" style="20" customWidth="1"/>
    <col min="10752" max="10752" width="3.08984375" style="20" customWidth="1"/>
    <col min="10753" max="10753" width="10.6328125" style="20" customWidth="1"/>
    <col min="10754" max="10754" width="2.08984375" style="20" customWidth="1"/>
    <col min="10755" max="10755" width="1.6328125" style="20" customWidth="1"/>
    <col min="10756" max="10756" width="7" style="20" customWidth="1"/>
    <col min="10757" max="10757" width="5.36328125" style="20" customWidth="1"/>
    <col min="10758" max="10763" width="0" style="20" hidden="1" customWidth="1"/>
    <col min="10764" max="10764" width="3.26953125" style="20" bestFit="1" customWidth="1"/>
    <col min="10765" max="10765" width="2.26953125" style="20" bestFit="1" customWidth="1"/>
    <col min="10766" max="10767" width="2.453125" style="20" customWidth="1"/>
    <col min="10768" max="10768" width="2.90625" style="20" customWidth="1"/>
    <col min="10769" max="10769" width="3.08984375" style="20" customWidth="1"/>
    <col min="10770" max="10770" width="2.453125" style="20" customWidth="1"/>
    <col min="10771" max="10774" width="0" style="20" hidden="1" customWidth="1"/>
    <col min="10775" max="10775" width="9.90625" style="20" customWidth="1"/>
    <col min="10776" max="10776" width="16.36328125" style="20" bestFit="1" customWidth="1"/>
    <col min="10777" max="10825" width="0" style="20" hidden="1" customWidth="1"/>
    <col min="10826" max="11002" width="9" style="20"/>
    <col min="11003" max="11003" width="3" style="20" customWidth="1"/>
    <col min="11004" max="11004" width="3.6328125" style="20" customWidth="1"/>
    <col min="11005" max="11005" width="6.90625" style="20" customWidth="1"/>
    <col min="11006" max="11006" width="3.08984375" style="20" customWidth="1"/>
    <col min="11007" max="11007" width="7.6328125" style="20" customWidth="1"/>
    <col min="11008" max="11008" width="3.08984375" style="20" customWidth="1"/>
    <col min="11009" max="11009" width="10.6328125" style="20" customWidth="1"/>
    <col min="11010" max="11010" width="2.08984375" style="20" customWidth="1"/>
    <col min="11011" max="11011" width="1.6328125" style="20" customWidth="1"/>
    <col min="11012" max="11012" width="7" style="20" customWidth="1"/>
    <col min="11013" max="11013" width="5.36328125" style="20" customWidth="1"/>
    <col min="11014" max="11019" width="0" style="20" hidden="1" customWidth="1"/>
    <col min="11020" max="11020" width="3.26953125" style="20" bestFit="1" customWidth="1"/>
    <col min="11021" max="11021" width="2.26953125" style="20" bestFit="1" customWidth="1"/>
    <col min="11022" max="11023" width="2.453125" style="20" customWidth="1"/>
    <col min="11024" max="11024" width="2.90625" style="20" customWidth="1"/>
    <col min="11025" max="11025" width="3.08984375" style="20" customWidth="1"/>
    <col min="11026" max="11026" width="2.453125" style="20" customWidth="1"/>
    <col min="11027" max="11030" width="0" style="20" hidden="1" customWidth="1"/>
    <col min="11031" max="11031" width="9.90625" style="20" customWidth="1"/>
    <col min="11032" max="11032" width="16.36328125" style="20" bestFit="1" customWidth="1"/>
    <col min="11033" max="11081" width="0" style="20" hidden="1" customWidth="1"/>
    <col min="11082" max="11258" width="9" style="20"/>
    <col min="11259" max="11259" width="3" style="20" customWidth="1"/>
    <col min="11260" max="11260" width="3.6328125" style="20" customWidth="1"/>
    <col min="11261" max="11261" width="6.90625" style="20" customWidth="1"/>
    <col min="11262" max="11262" width="3.08984375" style="20" customWidth="1"/>
    <col min="11263" max="11263" width="7.6328125" style="20" customWidth="1"/>
    <col min="11264" max="11264" width="3.08984375" style="20" customWidth="1"/>
    <col min="11265" max="11265" width="10.6328125" style="20" customWidth="1"/>
    <col min="11266" max="11266" width="2.08984375" style="20" customWidth="1"/>
    <col min="11267" max="11267" width="1.6328125" style="20" customWidth="1"/>
    <col min="11268" max="11268" width="7" style="20" customWidth="1"/>
    <col min="11269" max="11269" width="5.36328125" style="20" customWidth="1"/>
    <col min="11270" max="11275" width="0" style="20" hidden="1" customWidth="1"/>
    <col min="11276" max="11276" width="3.26953125" style="20" bestFit="1" customWidth="1"/>
    <col min="11277" max="11277" width="2.26953125" style="20" bestFit="1" customWidth="1"/>
    <col min="11278" max="11279" width="2.453125" style="20" customWidth="1"/>
    <col min="11280" max="11280" width="2.90625" style="20" customWidth="1"/>
    <col min="11281" max="11281" width="3.08984375" style="20" customWidth="1"/>
    <col min="11282" max="11282" width="2.453125" style="20" customWidth="1"/>
    <col min="11283" max="11286" width="0" style="20" hidden="1" customWidth="1"/>
    <col min="11287" max="11287" width="9.90625" style="20" customWidth="1"/>
    <col min="11288" max="11288" width="16.36328125" style="20" bestFit="1" customWidth="1"/>
    <col min="11289" max="11337" width="0" style="20" hidden="1" customWidth="1"/>
    <col min="11338" max="11514" width="9" style="20"/>
    <col min="11515" max="11515" width="3" style="20" customWidth="1"/>
    <col min="11516" max="11516" width="3.6328125" style="20" customWidth="1"/>
    <col min="11517" max="11517" width="6.90625" style="20" customWidth="1"/>
    <col min="11518" max="11518" width="3.08984375" style="20" customWidth="1"/>
    <col min="11519" max="11519" width="7.6328125" style="20" customWidth="1"/>
    <col min="11520" max="11520" width="3.08984375" style="20" customWidth="1"/>
    <col min="11521" max="11521" width="10.6328125" style="20" customWidth="1"/>
    <col min="11522" max="11522" width="2.08984375" style="20" customWidth="1"/>
    <col min="11523" max="11523" width="1.6328125" style="20" customWidth="1"/>
    <col min="11524" max="11524" width="7" style="20" customWidth="1"/>
    <col min="11525" max="11525" width="5.36328125" style="20" customWidth="1"/>
    <col min="11526" max="11531" width="0" style="20" hidden="1" customWidth="1"/>
    <col min="11532" max="11532" width="3.26953125" style="20" bestFit="1" customWidth="1"/>
    <col min="11533" max="11533" width="2.26953125" style="20" bestFit="1" customWidth="1"/>
    <col min="11534" max="11535" width="2.453125" style="20" customWidth="1"/>
    <col min="11536" max="11536" width="2.90625" style="20" customWidth="1"/>
    <col min="11537" max="11537" width="3.08984375" style="20" customWidth="1"/>
    <col min="11538" max="11538" width="2.453125" style="20" customWidth="1"/>
    <col min="11539" max="11542" width="0" style="20" hidden="1" customWidth="1"/>
    <col min="11543" max="11543" width="9.90625" style="20" customWidth="1"/>
    <col min="11544" max="11544" width="16.36328125" style="20" bestFit="1" customWidth="1"/>
    <col min="11545" max="11593" width="0" style="20" hidden="1" customWidth="1"/>
    <col min="11594" max="11770" width="9" style="20"/>
    <col min="11771" max="11771" width="3" style="20" customWidth="1"/>
    <col min="11772" max="11772" width="3.6328125" style="20" customWidth="1"/>
    <col min="11773" max="11773" width="6.90625" style="20" customWidth="1"/>
    <col min="11774" max="11774" width="3.08984375" style="20" customWidth="1"/>
    <col min="11775" max="11775" width="7.6328125" style="20" customWidth="1"/>
    <col min="11776" max="11776" width="3.08984375" style="20" customWidth="1"/>
    <col min="11777" max="11777" width="10.6328125" style="20" customWidth="1"/>
    <col min="11778" max="11778" width="2.08984375" style="20" customWidth="1"/>
    <col min="11779" max="11779" width="1.6328125" style="20" customWidth="1"/>
    <col min="11780" max="11780" width="7" style="20" customWidth="1"/>
    <col min="11781" max="11781" width="5.36328125" style="20" customWidth="1"/>
    <col min="11782" max="11787" width="0" style="20" hidden="1" customWidth="1"/>
    <col min="11788" max="11788" width="3.26953125" style="20" bestFit="1" customWidth="1"/>
    <col min="11789" max="11789" width="2.26953125" style="20" bestFit="1" customWidth="1"/>
    <col min="11790" max="11791" width="2.453125" style="20" customWidth="1"/>
    <col min="11792" max="11792" width="2.90625" style="20" customWidth="1"/>
    <col min="11793" max="11793" width="3.08984375" style="20" customWidth="1"/>
    <col min="11794" max="11794" width="2.453125" style="20" customWidth="1"/>
    <col min="11795" max="11798" width="0" style="20" hidden="1" customWidth="1"/>
    <col min="11799" max="11799" width="9.90625" style="20" customWidth="1"/>
    <col min="11800" max="11800" width="16.36328125" style="20" bestFit="1" customWidth="1"/>
    <col min="11801" max="11849" width="0" style="20" hidden="1" customWidth="1"/>
    <col min="11850" max="12026" width="9" style="20"/>
    <col min="12027" max="12027" width="3" style="20" customWidth="1"/>
    <col min="12028" max="12028" width="3.6328125" style="20" customWidth="1"/>
    <col min="12029" max="12029" width="6.90625" style="20" customWidth="1"/>
    <col min="12030" max="12030" width="3.08984375" style="20" customWidth="1"/>
    <col min="12031" max="12031" width="7.6328125" style="20" customWidth="1"/>
    <col min="12032" max="12032" width="3.08984375" style="20" customWidth="1"/>
    <col min="12033" max="12033" width="10.6328125" style="20" customWidth="1"/>
    <col min="12034" max="12034" width="2.08984375" style="20" customWidth="1"/>
    <col min="12035" max="12035" width="1.6328125" style="20" customWidth="1"/>
    <col min="12036" max="12036" width="7" style="20" customWidth="1"/>
    <col min="12037" max="12037" width="5.36328125" style="20" customWidth="1"/>
    <col min="12038" max="12043" width="0" style="20" hidden="1" customWidth="1"/>
    <col min="12044" max="12044" width="3.26953125" style="20" bestFit="1" customWidth="1"/>
    <col min="12045" max="12045" width="2.26953125" style="20" bestFit="1" customWidth="1"/>
    <col min="12046" max="12047" width="2.453125" style="20" customWidth="1"/>
    <col min="12048" max="12048" width="2.90625" style="20" customWidth="1"/>
    <col min="12049" max="12049" width="3.08984375" style="20" customWidth="1"/>
    <col min="12050" max="12050" width="2.453125" style="20" customWidth="1"/>
    <col min="12051" max="12054" width="0" style="20" hidden="1" customWidth="1"/>
    <col min="12055" max="12055" width="9.90625" style="20" customWidth="1"/>
    <col min="12056" max="12056" width="16.36328125" style="20" bestFit="1" customWidth="1"/>
    <col min="12057" max="12105" width="0" style="20" hidden="1" customWidth="1"/>
    <col min="12106" max="12282" width="9" style="20"/>
    <col min="12283" max="12283" width="3" style="20" customWidth="1"/>
    <col min="12284" max="12284" width="3.6328125" style="20" customWidth="1"/>
    <col min="12285" max="12285" width="6.90625" style="20" customWidth="1"/>
    <col min="12286" max="12286" width="3.08984375" style="20" customWidth="1"/>
    <col min="12287" max="12287" width="7.6328125" style="20" customWidth="1"/>
    <col min="12288" max="12288" width="3.08984375" style="20" customWidth="1"/>
    <col min="12289" max="12289" width="10.6328125" style="20" customWidth="1"/>
    <col min="12290" max="12290" width="2.08984375" style="20" customWidth="1"/>
    <col min="12291" max="12291" width="1.6328125" style="20" customWidth="1"/>
    <col min="12292" max="12292" width="7" style="20" customWidth="1"/>
    <col min="12293" max="12293" width="5.36328125" style="20" customWidth="1"/>
    <col min="12294" max="12299" width="0" style="20" hidden="1" customWidth="1"/>
    <col min="12300" max="12300" width="3.26953125" style="20" bestFit="1" customWidth="1"/>
    <col min="12301" max="12301" width="2.26953125" style="20" bestFit="1" customWidth="1"/>
    <col min="12302" max="12303" width="2.453125" style="20" customWidth="1"/>
    <col min="12304" max="12304" width="2.90625" style="20" customWidth="1"/>
    <col min="12305" max="12305" width="3.08984375" style="20" customWidth="1"/>
    <col min="12306" max="12306" width="2.453125" style="20" customWidth="1"/>
    <col min="12307" max="12310" width="0" style="20" hidden="1" customWidth="1"/>
    <col min="12311" max="12311" width="9.90625" style="20" customWidth="1"/>
    <col min="12312" max="12312" width="16.36328125" style="20" bestFit="1" customWidth="1"/>
    <col min="12313" max="12361" width="0" style="20" hidden="1" customWidth="1"/>
    <col min="12362" max="12538" width="9" style="20"/>
    <col min="12539" max="12539" width="3" style="20" customWidth="1"/>
    <col min="12540" max="12540" width="3.6328125" style="20" customWidth="1"/>
    <col min="12541" max="12541" width="6.90625" style="20" customWidth="1"/>
    <col min="12542" max="12542" width="3.08984375" style="20" customWidth="1"/>
    <col min="12543" max="12543" width="7.6328125" style="20" customWidth="1"/>
    <col min="12544" max="12544" width="3.08984375" style="20" customWidth="1"/>
    <col min="12545" max="12545" width="10.6328125" style="20" customWidth="1"/>
    <col min="12546" max="12546" width="2.08984375" style="20" customWidth="1"/>
    <col min="12547" max="12547" width="1.6328125" style="20" customWidth="1"/>
    <col min="12548" max="12548" width="7" style="20" customWidth="1"/>
    <col min="12549" max="12549" width="5.36328125" style="20" customWidth="1"/>
    <col min="12550" max="12555" width="0" style="20" hidden="1" customWidth="1"/>
    <col min="12556" max="12556" width="3.26953125" style="20" bestFit="1" customWidth="1"/>
    <col min="12557" max="12557" width="2.26953125" style="20" bestFit="1" customWidth="1"/>
    <col min="12558" max="12559" width="2.453125" style="20" customWidth="1"/>
    <col min="12560" max="12560" width="2.90625" style="20" customWidth="1"/>
    <col min="12561" max="12561" width="3.08984375" style="20" customWidth="1"/>
    <col min="12562" max="12562" width="2.453125" style="20" customWidth="1"/>
    <col min="12563" max="12566" width="0" style="20" hidden="1" customWidth="1"/>
    <col min="12567" max="12567" width="9.90625" style="20" customWidth="1"/>
    <col min="12568" max="12568" width="16.36328125" style="20" bestFit="1" customWidth="1"/>
    <col min="12569" max="12617" width="0" style="20" hidden="1" customWidth="1"/>
    <col min="12618" max="12794" width="9" style="20"/>
    <col min="12795" max="12795" width="3" style="20" customWidth="1"/>
    <col min="12796" max="12796" width="3.6328125" style="20" customWidth="1"/>
    <col min="12797" max="12797" width="6.90625" style="20" customWidth="1"/>
    <col min="12798" max="12798" width="3.08984375" style="20" customWidth="1"/>
    <col min="12799" max="12799" width="7.6328125" style="20" customWidth="1"/>
    <col min="12800" max="12800" width="3.08984375" style="20" customWidth="1"/>
    <col min="12801" max="12801" width="10.6328125" style="20" customWidth="1"/>
    <col min="12802" max="12802" width="2.08984375" style="20" customWidth="1"/>
    <col min="12803" max="12803" width="1.6328125" style="20" customWidth="1"/>
    <col min="12804" max="12804" width="7" style="20" customWidth="1"/>
    <col min="12805" max="12805" width="5.36328125" style="20" customWidth="1"/>
    <col min="12806" max="12811" width="0" style="20" hidden="1" customWidth="1"/>
    <col min="12812" max="12812" width="3.26953125" style="20" bestFit="1" customWidth="1"/>
    <col min="12813" max="12813" width="2.26953125" style="20" bestFit="1" customWidth="1"/>
    <col min="12814" max="12815" width="2.453125" style="20" customWidth="1"/>
    <col min="12816" max="12816" width="2.90625" style="20" customWidth="1"/>
    <col min="12817" max="12817" width="3.08984375" style="20" customWidth="1"/>
    <col min="12818" max="12818" width="2.453125" style="20" customWidth="1"/>
    <col min="12819" max="12822" width="0" style="20" hidden="1" customWidth="1"/>
    <col min="12823" max="12823" width="9.90625" style="20" customWidth="1"/>
    <col min="12824" max="12824" width="16.36328125" style="20" bestFit="1" customWidth="1"/>
    <col min="12825" max="12873" width="0" style="20" hidden="1" customWidth="1"/>
    <col min="12874" max="13050" width="9" style="20"/>
    <col min="13051" max="13051" width="3" style="20" customWidth="1"/>
    <col min="13052" max="13052" width="3.6328125" style="20" customWidth="1"/>
    <col min="13053" max="13053" width="6.90625" style="20" customWidth="1"/>
    <col min="13054" max="13054" width="3.08984375" style="20" customWidth="1"/>
    <col min="13055" max="13055" width="7.6328125" style="20" customWidth="1"/>
    <col min="13056" max="13056" width="3.08984375" style="20" customWidth="1"/>
    <col min="13057" max="13057" width="10.6328125" style="20" customWidth="1"/>
    <col min="13058" max="13058" width="2.08984375" style="20" customWidth="1"/>
    <col min="13059" max="13059" width="1.6328125" style="20" customWidth="1"/>
    <col min="13060" max="13060" width="7" style="20" customWidth="1"/>
    <col min="13061" max="13061" width="5.36328125" style="20" customWidth="1"/>
    <col min="13062" max="13067" width="0" style="20" hidden="1" customWidth="1"/>
    <col min="13068" max="13068" width="3.26953125" style="20" bestFit="1" customWidth="1"/>
    <col min="13069" max="13069" width="2.26953125" style="20" bestFit="1" customWidth="1"/>
    <col min="13070" max="13071" width="2.453125" style="20" customWidth="1"/>
    <col min="13072" max="13072" width="2.90625" style="20" customWidth="1"/>
    <col min="13073" max="13073" width="3.08984375" style="20" customWidth="1"/>
    <col min="13074" max="13074" width="2.453125" style="20" customWidth="1"/>
    <col min="13075" max="13078" width="0" style="20" hidden="1" customWidth="1"/>
    <col min="13079" max="13079" width="9.90625" style="20" customWidth="1"/>
    <col min="13080" max="13080" width="16.36328125" style="20" bestFit="1" customWidth="1"/>
    <col min="13081" max="13129" width="0" style="20" hidden="1" customWidth="1"/>
    <col min="13130" max="13306" width="9" style="20"/>
    <col min="13307" max="13307" width="3" style="20" customWidth="1"/>
    <col min="13308" max="13308" width="3.6328125" style="20" customWidth="1"/>
    <col min="13309" max="13309" width="6.90625" style="20" customWidth="1"/>
    <col min="13310" max="13310" width="3.08984375" style="20" customWidth="1"/>
    <col min="13311" max="13311" width="7.6328125" style="20" customWidth="1"/>
    <col min="13312" max="13312" width="3.08984375" style="20" customWidth="1"/>
    <col min="13313" max="13313" width="10.6328125" style="20" customWidth="1"/>
    <col min="13314" max="13314" width="2.08984375" style="20" customWidth="1"/>
    <col min="13315" max="13315" width="1.6328125" style="20" customWidth="1"/>
    <col min="13316" max="13316" width="7" style="20" customWidth="1"/>
    <col min="13317" max="13317" width="5.36328125" style="20" customWidth="1"/>
    <col min="13318" max="13323" width="0" style="20" hidden="1" customWidth="1"/>
    <col min="13324" max="13324" width="3.26953125" style="20" bestFit="1" customWidth="1"/>
    <col min="13325" max="13325" width="2.26953125" style="20" bestFit="1" customWidth="1"/>
    <col min="13326" max="13327" width="2.453125" style="20" customWidth="1"/>
    <col min="13328" max="13328" width="2.90625" style="20" customWidth="1"/>
    <col min="13329" max="13329" width="3.08984375" style="20" customWidth="1"/>
    <col min="13330" max="13330" width="2.453125" style="20" customWidth="1"/>
    <col min="13331" max="13334" width="0" style="20" hidden="1" customWidth="1"/>
    <col min="13335" max="13335" width="9.90625" style="20" customWidth="1"/>
    <col min="13336" max="13336" width="16.36328125" style="20" bestFit="1" customWidth="1"/>
    <col min="13337" max="13385" width="0" style="20" hidden="1" customWidth="1"/>
    <col min="13386" max="13562" width="9" style="20"/>
    <col min="13563" max="13563" width="3" style="20" customWidth="1"/>
    <col min="13564" max="13564" width="3.6328125" style="20" customWidth="1"/>
    <col min="13565" max="13565" width="6.90625" style="20" customWidth="1"/>
    <col min="13566" max="13566" width="3.08984375" style="20" customWidth="1"/>
    <col min="13567" max="13567" width="7.6328125" style="20" customWidth="1"/>
    <col min="13568" max="13568" width="3.08984375" style="20" customWidth="1"/>
    <col min="13569" max="13569" width="10.6328125" style="20" customWidth="1"/>
    <col min="13570" max="13570" width="2.08984375" style="20" customWidth="1"/>
    <col min="13571" max="13571" width="1.6328125" style="20" customWidth="1"/>
    <col min="13572" max="13572" width="7" style="20" customWidth="1"/>
    <col min="13573" max="13573" width="5.36328125" style="20" customWidth="1"/>
    <col min="13574" max="13579" width="0" style="20" hidden="1" customWidth="1"/>
    <col min="13580" max="13580" width="3.26953125" style="20" bestFit="1" customWidth="1"/>
    <col min="13581" max="13581" width="2.26953125" style="20" bestFit="1" customWidth="1"/>
    <col min="13582" max="13583" width="2.453125" style="20" customWidth="1"/>
    <col min="13584" max="13584" width="2.90625" style="20" customWidth="1"/>
    <col min="13585" max="13585" width="3.08984375" style="20" customWidth="1"/>
    <col min="13586" max="13586" width="2.453125" style="20" customWidth="1"/>
    <col min="13587" max="13590" width="0" style="20" hidden="1" customWidth="1"/>
    <col min="13591" max="13591" width="9.90625" style="20" customWidth="1"/>
    <col min="13592" max="13592" width="16.36328125" style="20" bestFit="1" customWidth="1"/>
    <col min="13593" max="13641" width="0" style="20" hidden="1" customWidth="1"/>
    <col min="13642" max="13818" width="9" style="20"/>
    <col min="13819" max="13819" width="3" style="20" customWidth="1"/>
    <col min="13820" max="13820" width="3.6328125" style="20" customWidth="1"/>
    <col min="13821" max="13821" width="6.90625" style="20" customWidth="1"/>
    <col min="13822" max="13822" width="3.08984375" style="20" customWidth="1"/>
    <col min="13823" max="13823" width="7.6328125" style="20" customWidth="1"/>
    <col min="13824" max="13824" width="3.08984375" style="20" customWidth="1"/>
    <col min="13825" max="13825" width="10.6328125" style="20" customWidth="1"/>
    <col min="13826" max="13826" width="2.08984375" style="20" customWidth="1"/>
    <col min="13827" max="13827" width="1.6328125" style="20" customWidth="1"/>
    <col min="13828" max="13828" width="7" style="20" customWidth="1"/>
    <col min="13829" max="13829" width="5.36328125" style="20" customWidth="1"/>
    <col min="13830" max="13835" width="0" style="20" hidden="1" customWidth="1"/>
    <col min="13836" max="13836" width="3.26953125" style="20" bestFit="1" customWidth="1"/>
    <col min="13837" max="13837" width="2.26953125" style="20" bestFit="1" customWidth="1"/>
    <col min="13838" max="13839" width="2.453125" style="20" customWidth="1"/>
    <col min="13840" max="13840" width="2.90625" style="20" customWidth="1"/>
    <col min="13841" max="13841" width="3.08984375" style="20" customWidth="1"/>
    <col min="13842" max="13842" width="2.453125" style="20" customWidth="1"/>
    <col min="13843" max="13846" width="0" style="20" hidden="1" customWidth="1"/>
    <col min="13847" max="13847" width="9.90625" style="20" customWidth="1"/>
    <col min="13848" max="13848" width="16.36328125" style="20" bestFit="1" customWidth="1"/>
    <col min="13849" max="13897" width="0" style="20" hidden="1" customWidth="1"/>
    <col min="13898" max="14074" width="9" style="20"/>
    <col min="14075" max="14075" width="3" style="20" customWidth="1"/>
    <col min="14076" max="14076" width="3.6328125" style="20" customWidth="1"/>
    <col min="14077" max="14077" width="6.90625" style="20" customWidth="1"/>
    <col min="14078" max="14078" width="3.08984375" style="20" customWidth="1"/>
    <col min="14079" max="14079" width="7.6328125" style="20" customWidth="1"/>
    <col min="14080" max="14080" width="3.08984375" style="20" customWidth="1"/>
    <col min="14081" max="14081" width="10.6328125" style="20" customWidth="1"/>
    <col min="14082" max="14082" width="2.08984375" style="20" customWidth="1"/>
    <col min="14083" max="14083" width="1.6328125" style="20" customWidth="1"/>
    <col min="14084" max="14084" width="7" style="20" customWidth="1"/>
    <col min="14085" max="14085" width="5.36328125" style="20" customWidth="1"/>
    <col min="14086" max="14091" width="0" style="20" hidden="1" customWidth="1"/>
    <col min="14092" max="14092" width="3.26953125" style="20" bestFit="1" customWidth="1"/>
    <col min="14093" max="14093" width="2.26953125" style="20" bestFit="1" customWidth="1"/>
    <col min="14094" max="14095" width="2.453125" style="20" customWidth="1"/>
    <col min="14096" max="14096" width="2.90625" style="20" customWidth="1"/>
    <col min="14097" max="14097" width="3.08984375" style="20" customWidth="1"/>
    <col min="14098" max="14098" width="2.453125" style="20" customWidth="1"/>
    <col min="14099" max="14102" width="0" style="20" hidden="1" customWidth="1"/>
    <col min="14103" max="14103" width="9.90625" style="20" customWidth="1"/>
    <col min="14104" max="14104" width="16.36328125" style="20" bestFit="1" customWidth="1"/>
    <col min="14105" max="14153" width="0" style="20" hidden="1" customWidth="1"/>
    <col min="14154" max="14330" width="9" style="20"/>
    <col min="14331" max="14331" width="3" style="20" customWidth="1"/>
    <col min="14332" max="14332" width="3.6328125" style="20" customWidth="1"/>
    <col min="14333" max="14333" width="6.90625" style="20" customWidth="1"/>
    <col min="14334" max="14334" width="3.08984375" style="20" customWidth="1"/>
    <col min="14335" max="14335" width="7.6328125" style="20" customWidth="1"/>
    <col min="14336" max="14336" width="3.08984375" style="20" customWidth="1"/>
    <col min="14337" max="14337" width="10.6328125" style="20" customWidth="1"/>
    <col min="14338" max="14338" width="2.08984375" style="20" customWidth="1"/>
    <col min="14339" max="14339" width="1.6328125" style="20" customWidth="1"/>
    <col min="14340" max="14340" width="7" style="20" customWidth="1"/>
    <col min="14341" max="14341" width="5.36328125" style="20" customWidth="1"/>
    <col min="14342" max="14347" width="0" style="20" hidden="1" customWidth="1"/>
    <col min="14348" max="14348" width="3.26953125" style="20" bestFit="1" customWidth="1"/>
    <col min="14349" max="14349" width="2.26953125" style="20" bestFit="1" customWidth="1"/>
    <col min="14350" max="14351" width="2.453125" style="20" customWidth="1"/>
    <col min="14352" max="14352" width="2.90625" style="20" customWidth="1"/>
    <col min="14353" max="14353" width="3.08984375" style="20" customWidth="1"/>
    <col min="14354" max="14354" width="2.453125" style="20" customWidth="1"/>
    <col min="14355" max="14358" width="0" style="20" hidden="1" customWidth="1"/>
    <col min="14359" max="14359" width="9.90625" style="20" customWidth="1"/>
    <col min="14360" max="14360" width="16.36328125" style="20" bestFit="1" customWidth="1"/>
    <col min="14361" max="14409" width="0" style="20" hidden="1" customWidth="1"/>
    <col min="14410" max="14586" width="9" style="20"/>
    <col min="14587" max="14587" width="3" style="20" customWidth="1"/>
    <col min="14588" max="14588" width="3.6328125" style="20" customWidth="1"/>
    <col min="14589" max="14589" width="6.90625" style="20" customWidth="1"/>
    <col min="14590" max="14590" width="3.08984375" style="20" customWidth="1"/>
    <col min="14591" max="14591" width="7.6328125" style="20" customWidth="1"/>
    <col min="14592" max="14592" width="3.08984375" style="20" customWidth="1"/>
    <col min="14593" max="14593" width="10.6328125" style="20" customWidth="1"/>
    <col min="14594" max="14594" width="2.08984375" style="20" customWidth="1"/>
    <col min="14595" max="14595" width="1.6328125" style="20" customWidth="1"/>
    <col min="14596" max="14596" width="7" style="20" customWidth="1"/>
    <col min="14597" max="14597" width="5.36328125" style="20" customWidth="1"/>
    <col min="14598" max="14603" width="0" style="20" hidden="1" customWidth="1"/>
    <col min="14604" max="14604" width="3.26953125" style="20" bestFit="1" customWidth="1"/>
    <col min="14605" max="14605" width="2.26953125" style="20" bestFit="1" customWidth="1"/>
    <col min="14606" max="14607" width="2.453125" style="20" customWidth="1"/>
    <col min="14608" max="14608" width="2.90625" style="20" customWidth="1"/>
    <col min="14609" max="14609" width="3.08984375" style="20" customWidth="1"/>
    <col min="14610" max="14610" width="2.453125" style="20" customWidth="1"/>
    <col min="14611" max="14614" width="0" style="20" hidden="1" customWidth="1"/>
    <col min="14615" max="14615" width="9.90625" style="20" customWidth="1"/>
    <col min="14616" max="14616" width="16.36328125" style="20" bestFit="1" customWidth="1"/>
    <col min="14617" max="14665" width="0" style="20" hidden="1" customWidth="1"/>
    <col min="14666" max="14842" width="9" style="20"/>
    <col min="14843" max="14843" width="3" style="20" customWidth="1"/>
    <col min="14844" max="14844" width="3.6328125" style="20" customWidth="1"/>
    <col min="14845" max="14845" width="6.90625" style="20" customWidth="1"/>
    <col min="14846" max="14846" width="3.08984375" style="20" customWidth="1"/>
    <col min="14847" max="14847" width="7.6328125" style="20" customWidth="1"/>
    <col min="14848" max="14848" width="3.08984375" style="20" customWidth="1"/>
    <col min="14849" max="14849" width="10.6328125" style="20" customWidth="1"/>
    <col min="14850" max="14850" width="2.08984375" style="20" customWidth="1"/>
    <col min="14851" max="14851" width="1.6328125" style="20" customWidth="1"/>
    <col min="14852" max="14852" width="7" style="20" customWidth="1"/>
    <col min="14853" max="14853" width="5.36328125" style="20" customWidth="1"/>
    <col min="14854" max="14859" width="0" style="20" hidden="1" customWidth="1"/>
    <col min="14860" max="14860" width="3.26953125" style="20" bestFit="1" customWidth="1"/>
    <col min="14861" max="14861" width="2.26953125" style="20" bestFit="1" customWidth="1"/>
    <col min="14862" max="14863" width="2.453125" style="20" customWidth="1"/>
    <col min="14864" max="14864" width="2.90625" style="20" customWidth="1"/>
    <col min="14865" max="14865" width="3.08984375" style="20" customWidth="1"/>
    <col min="14866" max="14866" width="2.453125" style="20" customWidth="1"/>
    <col min="14867" max="14870" width="0" style="20" hidden="1" customWidth="1"/>
    <col min="14871" max="14871" width="9.90625" style="20" customWidth="1"/>
    <col min="14872" max="14872" width="16.36328125" style="20" bestFit="1" customWidth="1"/>
    <col min="14873" max="14921" width="0" style="20" hidden="1" customWidth="1"/>
    <col min="14922" max="15098" width="9" style="20"/>
    <col min="15099" max="15099" width="3" style="20" customWidth="1"/>
    <col min="15100" max="15100" width="3.6328125" style="20" customWidth="1"/>
    <col min="15101" max="15101" width="6.90625" style="20" customWidth="1"/>
    <col min="15102" max="15102" width="3.08984375" style="20" customWidth="1"/>
    <col min="15103" max="15103" width="7.6328125" style="20" customWidth="1"/>
    <col min="15104" max="15104" width="3.08984375" style="20" customWidth="1"/>
    <col min="15105" max="15105" width="10.6328125" style="20" customWidth="1"/>
    <col min="15106" max="15106" width="2.08984375" style="20" customWidth="1"/>
    <col min="15107" max="15107" width="1.6328125" style="20" customWidth="1"/>
    <col min="15108" max="15108" width="7" style="20" customWidth="1"/>
    <col min="15109" max="15109" width="5.36328125" style="20" customWidth="1"/>
    <col min="15110" max="15115" width="0" style="20" hidden="1" customWidth="1"/>
    <col min="15116" max="15116" width="3.26953125" style="20" bestFit="1" customWidth="1"/>
    <col min="15117" max="15117" width="2.26953125" style="20" bestFit="1" customWidth="1"/>
    <col min="15118" max="15119" width="2.453125" style="20" customWidth="1"/>
    <col min="15120" max="15120" width="2.90625" style="20" customWidth="1"/>
    <col min="15121" max="15121" width="3.08984375" style="20" customWidth="1"/>
    <col min="15122" max="15122" width="2.453125" style="20" customWidth="1"/>
    <col min="15123" max="15126" width="0" style="20" hidden="1" customWidth="1"/>
    <col min="15127" max="15127" width="9.90625" style="20" customWidth="1"/>
    <col min="15128" max="15128" width="16.36328125" style="20" bestFit="1" customWidth="1"/>
    <col min="15129" max="15177" width="0" style="20" hidden="1" customWidth="1"/>
    <col min="15178" max="15354" width="9" style="20"/>
    <col min="15355" max="15355" width="3" style="20" customWidth="1"/>
    <col min="15356" max="15356" width="3.6328125" style="20" customWidth="1"/>
    <col min="15357" max="15357" width="6.90625" style="20" customWidth="1"/>
    <col min="15358" max="15358" width="3.08984375" style="20" customWidth="1"/>
    <col min="15359" max="15359" width="7.6328125" style="20" customWidth="1"/>
    <col min="15360" max="15360" width="3.08984375" style="20" customWidth="1"/>
    <col min="15361" max="15361" width="10.6328125" style="20" customWidth="1"/>
    <col min="15362" max="15362" width="2.08984375" style="20" customWidth="1"/>
    <col min="15363" max="15363" width="1.6328125" style="20" customWidth="1"/>
    <col min="15364" max="15364" width="7" style="20" customWidth="1"/>
    <col min="15365" max="15365" width="5.36328125" style="20" customWidth="1"/>
    <col min="15366" max="15371" width="0" style="20" hidden="1" customWidth="1"/>
    <col min="15372" max="15372" width="3.26953125" style="20" bestFit="1" customWidth="1"/>
    <col min="15373" max="15373" width="2.26953125" style="20" bestFit="1" customWidth="1"/>
    <col min="15374" max="15375" width="2.453125" style="20" customWidth="1"/>
    <col min="15376" max="15376" width="2.90625" style="20" customWidth="1"/>
    <col min="15377" max="15377" width="3.08984375" style="20" customWidth="1"/>
    <col min="15378" max="15378" width="2.453125" style="20" customWidth="1"/>
    <col min="15379" max="15382" width="0" style="20" hidden="1" customWidth="1"/>
    <col min="15383" max="15383" width="9.90625" style="20" customWidth="1"/>
    <col min="15384" max="15384" width="16.36328125" style="20" bestFit="1" customWidth="1"/>
    <col min="15385" max="15433" width="0" style="20" hidden="1" customWidth="1"/>
    <col min="15434" max="15610" width="9" style="20"/>
    <col min="15611" max="15611" width="3" style="20" customWidth="1"/>
    <col min="15612" max="15612" width="3.6328125" style="20" customWidth="1"/>
    <col min="15613" max="15613" width="6.90625" style="20" customWidth="1"/>
    <col min="15614" max="15614" width="3.08984375" style="20" customWidth="1"/>
    <col min="15615" max="15615" width="7.6328125" style="20" customWidth="1"/>
    <col min="15616" max="15616" width="3.08984375" style="20" customWidth="1"/>
    <col min="15617" max="15617" width="10.6328125" style="20" customWidth="1"/>
    <col min="15618" max="15618" width="2.08984375" style="20" customWidth="1"/>
    <col min="15619" max="15619" width="1.6328125" style="20" customWidth="1"/>
    <col min="15620" max="15620" width="7" style="20" customWidth="1"/>
    <col min="15621" max="15621" width="5.36328125" style="20" customWidth="1"/>
    <col min="15622" max="15627" width="0" style="20" hidden="1" customWidth="1"/>
    <col min="15628" max="15628" width="3.26953125" style="20" bestFit="1" customWidth="1"/>
    <col min="15629" max="15629" width="2.26953125" style="20" bestFit="1" customWidth="1"/>
    <col min="15630" max="15631" width="2.453125" style="20" customWidth="1"/>
    <col min="15632" max="15632" width="2.90625" style="20" customWidth="1"/>
    <col min="15633" max="15633" width="3.08984375" style="20" customWidth="1"/>
    <col min="15634" max="15634" width="2.453125" style="20" customWidth="1"/>
    <col min="15635" max="15638" width="0" style="20" hidden="1" customWidth="1"/>
    <col min="15639" max="15639" width="9.90625" style="20" customWidth="1"/>
    <col min="15640" max="15640" width="16.36328125" style="20" bestFit="1" customWidth="1"/>
    <col min="15641" max="15689" width="0" style="20" hidden="1" customWidth="1"/>
    <col min="15690" max="15866" width="9" style="20"/>
    <col min="15867" max="15867" width="3" style="20" customWidth="1"/>
    <col min="15868" max="15868" width="3.6328125" style="20" customWidth="1"/>
    <col min="15869" max="15869" width="6.90625" style="20" customWidth="1"/>
    <col min="15870" max="15870" width="3.08984375" style="20" customWidth="1"/>
    <col min="15871" max="15871" width="7.6328125" style="20" customWidth="1"/>
    <col min="15872" max="15872" width="3.08984375" style="20" customWidth="1"/>
    <col min="15873" max="15873" width="10.6328125" style="20" customWidth="1"/>
    <col min="15874" max="15874" width="2.08984375" style="20" customWidth="1"/>
    <col min="15875" max="15875" width="1.6328125" style="20" customWidth="1"/>
    <col min="15876" max="15876" width="7" style="20" customWidth="1"/>
    <col min="15877" max="15877" width="5.36328125" style="20" customWidth="1"/>
    <col min="15878" max="15883" width="0" style="20" hidden="1" customWidth="1"/>
    <col min="15884" max="15884" width="3.26953125" style="20" bestFit="1" customWidth="1"/>
    <col min="15885" max="15885" width="2.26953125" style="20" bestFit="1" customWidth="1"/>
    <col min="15886" max="15887" width="2.453125" style="20" customWidth="1"/>
    <col min="15888" max="15888" width="2.90625" style="20" customWidth="1"/>
    <col min="15889" max="15889" width="3.08984375" style="20" customWidth="1"/>
    <col min="15890" max="15890" width="2.453125" style="20" customWidth="1"/>
    <col min="15891" max="15894" width="0" style="20" hidden="1" customWidth="1"/>
    <col min="15895" max="15895" width="9.90625" style="20" customWidth="1"/>
    <col min="15896" max="15896" width="16.36328125" style="20" bestFit="1" customWidth="1"/>
    <col min="15897" max="15945" width="0" style="20" hidden="1" customWidth="1"/>
    <col min="15946" max="16122" width="9" style="20"/>
    <col min="16123" max="16123" width="3" style="20" customWidth="1"/>
    <col min="16124" max="16124" width="3.6328125" style="20" customWidth="1"/>
    <col min="16125" max="16125" width="6.90625" style="20" customWidth="1"/>
    <col min="16126" max="16126" width="3.08984375" style="20" customWidth="1"/>
    <col min="16127" max="16127" width="7.6328125" style="20" customWidth="1"/>
    <col min="16128" max="16128" width="3.08984375" style="20" customWidth="1"/>
    <col min="16129" max="16129" width="10.6328125" style="20" customWidth="1"/>
    <col min="16130" max="16130" width="2.08984375" style="20" customWidth="1"/>
    <col min="16131" max="16131" width="1.6328125" style="20" customWidth="1"/>
    <col min="16132" max="16132" width="7" style="20" customWidth="1"/>
    <col min="16133" max="16133" width="5.36328125" style="20" customWidth="1"/>
    <col min="16134" max="16139" width="0" style="20" hidden="1" customWidth="1"/>
    <col min="16140" max="16140" width="3.26953125" style="20" bestFit="1" customWidth="1"/>
    <col min="16141" max="16141" width="2.26953125" style="20" bestFit="1" customWidth="1"/>
    <col min="16142" max="16143" width="2.453125" style="20" customWidth="1"/>
    <col min="16144" max="16144" width="2.90625" style="20" customWidth="1"/>
    <col min="16145" max="16145" width="3.08984375" style="20" customWidth="1"/>
    <col min="16146" max="16146" width="2.453125" style="20" customWidth="1"/>
    <col min="16147" max="16150" width="0" style="20" hidden="1" customWidth="1"/>
    <col min="16151" max="16151" width="9.90625" style="20" customWidth="1"/>
    <col min="16152" max="16152" width="16.36328125" style="20" bestFit="1" customWidth="1"/>
    <col min="16153" max="16201" width="0" style="20" hidden="1" customWidth="1"/>
    <col min="16202" max="16384" width="9" style="20"/>
  </cols>
  <sheetData>
    <row r="1" spans="1:79" s="72" customFormat="1" ht="28.5" customHeight="1" thickBot="1">
      <c r="A1" s="359" t="s">
        <v>86</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E1" s="93"/>
      <c r="AF1" s="93"/>
    </row>
    <row r="2" spans="1:79" s="72" customFormat="1" ht="25.5" customHeight="1">
      <c r="A2" s="360" t="s">
        <v>73</v>
      </c>
      <c r="B2" s="361"/>
      <c r="C2" s="362" t="str">
        <f>_xlfn.CONCAT(様式２!C4,"  ",様式２!D4)</f>
        <v xml:space="preserve">  </v>
      </c>
      <c r="D2" s="363"/>
      <c r="E2" s="363"/>
      <c r="F2" s="363"/>
      <c r="G2" s="364"/>
      <c r="H2" s="365" t="s">
        <v>72</v>
      </c>
      <c r="I2" s="366"/>
      <c r="J2" s="367"/>
      <c r="K2" s="368"/>
      <c r="L2" s="369"/>
      <c r="M2" s="369"/>
      <c r="N2" s="369"/>
      <c r="O2" s="369"/>
      <c r="P2" s="369"/>
      <c r="Q2" s="369"/>
      <c r="R2" s="369"/>
      <c r="S2" s="369"/>
      <c r="T2" s="369"/>
      <c r="U2" s="369"/>
      <c r="V2" s="369"/>
      <c r="W2" s="369"/>
      <c r="X2" s="369"/>
      <c r="Y2" s="131"/>
      <c r="Z2" s="131"/>
      <c r="AA2" s="131"/>
      <c r="AB2" s="131"/>
      <c r="AC2" s="132" t="s">
        <v>74</v>
      </c>
      <c r="AE2" s="20"/>
      <c r="AF2" s="20"/>
      <c r="AG2" s="20"/>
      <c r="AH2" s="20"/>
      <c r="AI2" s="20"/>
      <c r="AJ2" s="20"/>
      <c r="AK2" s="20"/>
      <c r="AL2" s="20"/>
      <c r="AM2" s="20"/>
      <c r="AN2" s="20"/>
      <c r="AO2" s="20"/>
      <c r="AP2" s="20"/>
      <c r="AQ2" s="20"/>
      <c r="AR2" s="20"/>
    </row>
    <row r="3" spans="1:79" s="72" customFormat="1" ht="25.5" customHeight="1" thickBot="1">
      <c r="A3" s="372" t="s">
        <v>71</v>
      </c>
      <c r="B3" s="373"/>
      <c r="C3" s="374" t="str">
        <f>IF(様式２!C9&lt;&gt;"",様式２!C9,"")</f>
        <v/>
      </c>
      <c r="D3" s="375"/>
      <c r="E3" s="375"/>
      <c r="F3" s="375"/>
      <c r="G3" s="376"/>
      <c r="H3" s="377" t="str">
        <f>IF(C3="","",CONCATENATE("",AD3,"歳"))</f>
        <v/>
      </c>
      <c r="I3" s="378"/>
      <c r="J3" s="379"/>
      <c r="K3" s="370"/>
      <c r="L3" s="371"/>
      <c r="M3" s="371"/>
      <c r="N3" s="371"/>
      <c r="O3" s="371"/>
      <c r="P3" s="371"/>
      <c r="Q3" s="371"/>
      <c r="R3" s="371"/>
      <c r="S3" s="371"/>
      <c r="T3" s="371"/>
      <c r="U3" s="371"/>
      <c r="V3" s="371"/>
      <c r="W3" s="371"/>
      <c r="X3" s="371"/>
      <c r="Y3" s="133"/>
      <c r="Z3" s="133"/>
      <c r="AA3" s="133"/>
      <c r="AB3" s="133"/>
      <c r="AC3" s="134">
        <v>46329</v>
      </c>
      <c r="AD3" s="101" t="e">
        <f>DATEDIF(C3,AC3+1,"y")</f>
        <v>#VALUE!</v>
      </c>
      <c r="AF3" s="93"/>
      <c r="BS3" s="100"/>
    </row>
    <row r="4" spans="1:79" s="72" customFormat="1" ht="21" customHeight="1">
      <c r="A4" s="99" t="s">
        <v>70</v>
      </c>
      <c r="B4" s="394" t="s">
        <v>69</v>
      </c>
      <c r="C4" s="373"/>
      <c r="D4" s="373"/>
      <c r="E4" s="373"/>
      <c r="F4" s="373"/>
      <c r="G4" s="395"/>
      <c r="H4" s="394" t="s">
        <v>68</v>
      </c>
      <c r="I4" s="373"/>
      <c r="J4" s="373"/>
      <c r="K4" s="357"/>
      <c r="L4" s="396" t="s">
        <v>67</v>
      </c>
      <c r="M4" s="397"/>
      <c r="N4" s="398"/>
      <c r="O4" s="356" t="s">
        <v>66</v>
      </c>
      <c r="P4" s="356"/>
      <c r="Q4" s="357"/>
      <c r="R4" s="355" t="s">
        <v>66</v>
      </c>
      <c r="S4" s="356"/>
      <c r="T4" s="357"/>
      <c r="U4" s="98" t="s">
        <v>65</v>
      </c>
      <c r="V4" s="356" t="s">
        <v>64</v>
      </c>
      <c r="W4" s="356"/>
      <c r="X4" s="358"/>
      <c r="Y4" s="97"/>
      <c r="Z4" s="96"/>
      <c r="AA4" s="95"/>
      <c r="AB4" s="95"/>
      <c r="AC4" s="94" t="s">
        <v>63</v>
      </c>
      <c r="AD4" s="93"/>
      <c r="AE4" s="93"/>
      <c r="AF4" s="93"/>
      <c r="AG4" s="92" t="s">
        <v>62</v>
      </c>
      <c r="AH4" s="91"/>
      <c r="AI4" s="91"/>
      <c r="AJ4" s="91"/>
      <c r="AK4" s="91"/>
      <c r="AL4" s="90"/>
      <c r="AM4" s="89" t="s">
        <v>61</v>
      </c>
      <c r="AN4" s="88"/>
      <c r="AO4" s="88"/>
      <c r="AP4" s="88"/>
      <c r="AQ4" s="88"/>
      <c r="AR4" s="87"/>
      <c r="AS4" s="86" t="s">
        <v>60</v>
      </c>
      <c r="AT4" s="85"/>
      <c r="AU4" s="85"/>
      <c r="AV4" s="85"/>
      <c r="AW4" s="85"/>
      <c r="AX4" s="84"/>
      <c r="AY4" s="83" t="s">
        <v>59</v>
      </c>
      <c r="AZ4" s="82"/>
      <c r="BA4" s="82"/>
      <c r="BB4" s="82"/>
      <c r="BC4" s="82"/>
      <c r="BD4" s="81"/>
      <c r="BF4" s="72" t="s">
        <v>58</v>
      </c>
      <c r="BH4" s="72" t="s">
        <v>56</v>
      </c>
      <c r="BI4" s="72" t="s">
        <v>57</v>
      </c>
      <c r="BK4" s="72" t="s">
        <v>56</v>
      </c>
      <c r="BL4" s="72" t="s">
        <v>55</v>
      </c>
      <c r="BO4" s="80" t="s">
        <v>36</v>
      </c>
      <c r="BP4" s="79" t="s">
        <v>54</v>
      </c>
      <c r="BQ4" s="79" t="s">
        <v>53</v>
      </c>
      <c r="BR4" s="79"/>
      <c r="BS4" s="79" t="s">
        <v>52</v>
      </c>
      <c r="BT4" s="79" t="s">
        <v>51</v>
      </c>
      <c r="BU4" s="78" t="s">
        <v>50</v>
      </c>
      <c r="BV4" s="80" t="s">
        <v>36</v>
      </c>
      <c r="BW4" s="79" t="s">
        <v>54</v>
      </c>
      <c r="BX4" s="79" t="s">
        <v>53</v>
      </c>
      <c r="BY4" s="79" t="s">
        <v>52</v>
      </c>
      <c r="BZ4" s="79" t="s">
        <v>51</v>
      </c>
      <c r="CA4" s="78" t="s">
        <v>50</v>
      </c>
    </row>
    <row r="5" spans="1:79" ht="12.75" customHeight="1">
      <c r="A5" s="463" t="s">
        <v>87</v>
      </c>
      <c r="B5" s="384" t="str">
        <f>IF(様式２!H7&lt;&gt;"",様式２!H7,"")</f>
        <v/>
      </c>
      <c r="C5" s="385"/>
      <c r="D5" s="385"/>
      <c r="E5" s="385"/>
      <c r="F5" s="385"/>
      <c r="G5" s="386"/>
      <c r="H5" s="77" t="s">
        <v>41</v>
      </c>
      <c r="I5" s="76"/>
      <c r="J5" s="390" t="str">
        <f>IF(様式２!K7&lt;&gt;"",様式２!K7,"")</f>
        <v/>
      </c>
      <c r="K5" s="391"/>
      <c r="L5" s="392" t="e">
        <f>AG5</f>
        <v>#VALUE!</v>
      </c>
      <c r="M5" s="399" t="e">
        <f>AH5</f>
        <v>#VALUE!</v>
      </c>
      <c r="N5" s="380" t="e">
        <f>AI5</f>
        <v>#VALUE!</v>
      </c>
      <c r="O5" s="401" t="str">
        <f>IF($J5&lt;&gt;"",IF($AC5="0-",AM5,IF($AC5="+0",AS5,IF($AC5="+-",AY5,AG5))),"")</f>
        <v/>
      </c>
      <c r="P5" s="403" t="str">
        <f>IF($J5&lt;&gt;"",IF($AC5="0-",AN5,IF($AC5="+0",AT5,IF($AC5="+-",AZ5,AH5))),"")</f>
        <v/>
      </c>
      <c r="Q5" s="401" t="str">
        <f>IF($J5&lt;&gt;"",IF($AC5="0-",AO5,IF($AC5="+0",AU5,IF($AC5="+-",BA5,AI5))),"")</f>
        <v/>
      </c>
      <c r="R5" s="410" t="str">
        <f>IF($U6="","",ROUNDDOWN($AA5/12,0))</f>
        <v/>
      </c>
      <c r="S5" s="412" t="str">
        <f>IF($U6="","",ROUNDDOWN(MOD($AA5,12),0))</f>
        <v/>
      </c>
      <c r="T5" s="419" t="str">
        <f>IF($U6="","", IF( (MOD($AA5,12)-$S5)&gt;=0.5,"半",0))</f>
        <v/>
      </c>
      <c r="U5" s="135" t="str">
        <f>IF(B5&lt;&gt; "", "1", "")</f>
        <v/>
      </c>
      <c r="V5" s="410" t="str">
        <f>IF($U6="","",ROUNDDOWN($AA5*($U5/$U6)/12,0))</f>
        <v/>
      </c>
      <c r="W5" s="412" t="str">
        <f>IF($U6="","",ROUNDDOWN(MOD($AA5*($U5/$U6),12),0))</f>
        <v/>
      </c>
      <c r="X5" s="414" t="str">
        <f>IF(U6="","",IF( (MOD($AA5*($U5/$U6),12)-$W5)&gt;=0.5,"半",0) )</f>
        <v/>
      </c>
      <c r="Y5" s="416">
        <v>1</v>
      </c>
      <c r="Z5" s="417"/>
      <c r="AA5" s="418" t="e">
        <f>IF(OR($Y5&lt;&gt;$Y7,$Y7=""), SUMIF($Y$5:$Y$28,$Y5,$AB$5:$AB$28),"" )</f>
        <v>#VALUE!</v>
      </c>
      <c r="AB5" s="405" t="e">
        <f>IF(Z5=2,0,O5*12+P5+COUNTIF(Q5:Q5,"半")*0.5)</f>
        <v>#VALUE!</v>
      </c>
      <c r="AC5" s="406"/>
      <c r="AD5" s="408" t="str">
        <f>IF(AC5&lt;&gt;"",VLOOKUP(AC5,$AE$5:$AF$8,2),"")</f>
        <v/>
      </c>
      <c r="AE5" s="74"/>
      <c r="AF5" s="75" t="s">
        <v>49</v>
      </c>
      <c r="AG5" s="68" t="e">
        <f>IF(AK5&gt;=12,DATEDIF(BH5,BK5,"y")+1,DATEDIF(BH5,BK5,"y"))</f>
        <v>#VALUE!</v>
      </c>
      <c r="AH5" s="68" t="e">
        <f>IF(AK5&gt;=12,AK5-12,AK5)</f>
        <v>#VALUE!</v>
      </c>
      <c r="AI5" s="67" t="e">
        <f>IF(AL5&lt;=15,"半",0)</f>
        <v>#VALUE!</v>
      </c>
      <c r="AJ5" s="30" t="e">
        <f>DATEDIF(BH5,BK5,"y")</f>
        <v>#VALUE!</v>
      </c>
      <c r="AK5" s="27" t="e">
        <f>IF(AL5&gt;=16,DATEDIF(BH5,BK5,"ym")+1,DATEDIF(BH5,BK5,"ym"))</f>
        <v>#VALUE!</v>
      </c>
      <c r="AL5" s="29" t="e">
        <f>DATEDIF(BH5,BK5,"md")</f>
        <v>#VALUE!</v>
      </c>
      <c r="AM5" s="38" t="e">
        <f>IF(AQ5&gt;=12,DATEDIF(BH5,BL5,"y")+1,DATEDIF(BH5,BL5,"y"))</f>
        <v>#VALUE!</v>
      </c>
      <c r="AN5" s="38" t="e">
        <f>IF(AQ5&gt;=12,AQ5-12,AQ5)</f>
        <v>#VALUE!</v>
      </c>
      <c r="AO5" s="37" t="e">
        <f>IF(AR5&lt;=15,"半",0)</f>
        <v>#VALUE!</v>
      </c>
      <c r="AP5" s="71" t="e">
        <f>DATEDIF(BH5,BL5,"y")</f>
        <v>#VALUE!</v>
      </c>
      <c r="AQ5" s="70" t="e">
        <f>IF(AR5&gt;=16,DATEDIF(BH5,BL5,"ym")+1,DATEDIF(BH5,BL5,"ym"))</f>
        <v>#VALUE!</v>
      </c>
      <c r="AR5" s="69" t="e">
        <f>DATEDIF(BH5,BL5,"md")</f>
        <v>#VALUE!</v>
      </c>
      <c r="AS5" s="38" t="e">
        <f>IF(AW5&gt;=12,DATEDIF(BI5,BK5,"y")+1,DATEDIF(BI5,BK5,"y"))</f>
        <v>#VALUE!</v>
      </c>
      <c r="AT5" s="38" t="e">
        <f>IF(AW5&gt;=12,AW5-12,AW5)</f>
        <v>#VALUE!</v>
      </c>
      <c r="AU5" s="37" t="e">
        <f>IF(AX5&lt;=15,"半",0)</f>
        <v>#VALUE!</v>
      </c>
      <c r="AV5" s="71" t="e">
        <f>DATEDIF(BI5,BK5,"y")</f>
        <v>#VALUE!</v>
      </c>
      <c r="AW5" s="70" t="e">
        <f>IF(AX5&gt;=16,DATEDIF(BI5,BK5,"ym")+1,DATEDIF(BI5,BK5,"ym"))</f>
        <v>#VALUE!</v>
      </c>
      <c r="AX5" s="70" t="e">
        <f>DATEDIF(BI5,BK5,"md")</f>
        <v>#VALUE!</v>
      </c>
      <c r="AY5" s="38" t="e">
        <f>IF(BC5&gt;=12,DATEDIF(BI5,BL5,"y")+1,DATEDIF(BI5,BL5,"y"))</f>
        <v>#VALUE!</v>
      </c>
      <c r="AZ5" s="38" t="e">
        <f>IF(BC5&gt;=12,BC5-12,BC5)</f>
        <v>#VALUE!</v>
      </c>
      <c r="BA5" s="37" t="e">
        <f>IF(BD5&lt;=15,"半",0)</f>
        <v>#VALUE!</v>
      </c>
      <c r="BB5" s="71" t="e">
        <f>DATEDIF(BI5,BL5,"y")</f>
        <v>#VALUE!</v>
      </c>
      <c r="BC5" s="70" t="e">
        <f>IF(BD5&gt;=16,DATEDIF(BI5,BL5,"ym")+1,DATEDIF(BI5,BL5,"ym"))</f>
        <v>#VALUE!</v>
      </c>
      <c r="BD5" s="69" t="e">
        <f>DATEDIF(BI5,BL5,"md")</f>
        <v>#VALUE!</v>
      </c>
      <c r="BE5" s="27"/>
      <c r="BF5" s="28" t="str">
        <f>IF(J6="現在",$AC$3,J6)</f>
        <v/>
      </c>
      <c r="BG5" s="20">
        <v>0</v>
      </c>
      <c r="BH5" s="26" t="e">
        <f>IF(DAY(J5)&lt;=15,J5-DAY(J5)+1,J5-DAY(J5)+16)</f>
        <v>#VALUE!</v>
      </c>
      <c r="BI5" s="26" t="e">
        <f>IF(DAY(BH5)=1,BH5+15,BR5)</f>
        <v>#VALUE!</v>
      </c>
      <c r="BJ5" s="24"/>
      <c r="BK5" s="36" t="e">
        <f>IF(CA5&gt;=16,BY5,IF(J6="現在",$AC$3-CA5+15,J6-CA5+15))</f>
        <v>#VALUE!</v>
      </c>
      <c r="BL5" s="25" t="e">
        <f>IF(DAY(BK5)=15,BK5-DAY(BK5),BK5-DAY(BK5)+15)</f>
        <v>#VALUE!</v>
      </c>
      <c r="BM5" s="24"/>
      <c r="BN5" s="24"/>
      <c r="BO5" s="20" t="e">
        <f>YEAR(J5)</f>
        <v>#VALUE!</v>
      </c>
      <c r="BP5" s="20" t="e">
        <f>MONTH(J5)+1</f>
        <v>#VALUE!</v>
      </c>
      <c r="BQ5" s="23" t="e">
        <f>CONCATENATE(BO5,"/",BP5,"/",1)</f>
        <v>#VALUE!</v>
      </c>
      <c r="BR5" s="23" t="e">
        <f>BQ5+1-1</f>
        <v>#VALUE!</v>
      </c>
      <c r="BS5" s="23" t="e">
        <f>BQ5-1</f>
        <v>#VALUE!</v>
      </c>
      <c r="BT5" s="20" t="e">
        <f>DAY(BS5)</f>
        <v>#VALUE!</v>
      </c>
      <c r="BU5" s="20" t="e">
        <f>DAY(J5)</f>
        <v>#VALUE!</v>
      </c>
      <c r="BV5" s="20" t="e">
        <f>YEAR(BF5)</f>
        <v>#VALUE!</v>
      </c>
      <c r="BW5" s="20" t="e">
        <f>IF(MONTH(BF5)=12,MONTH(BF5)-12+1,MONTH(BF5)+1)</f>
        <v>#VALUE!</v>
      </c>
      <c r="BX5" s="23" t="e">
        <f>IF(BW5=1,CONCATENATE(BV5+1,"/",BW5,"/",1),CONCATENATE(BV5,"/",BW5,"/",1))</f>
        <v>#VALUE!</v>
      </c>
      <c r="BY5" s="23" t="e">
        <f>BX5-1</f>
        <v>#VALUE!</v>
      </c>
      <c r="BZ5" s="20" t="e">
        <f>DAY(BY5)</f>
        <v>#VALUE!</v>
      </c>
      <c r="CA5" s="20" t="e">
        <f>DAY(BF5)</f>
        <v>#VALUE!</v>
      </c>
    </row>
    <row r="6" spans="1:79" ht="12.75" customHeight="1">
      <c r="A6" s="464"/>
      <c r="B6" s="387"/>
      <c r="C6" s="388"/>
      <c r="D6" s="388"/>
      <c r="E6" s="388"/>
      <c r="F6" s="388"/>
      <c r="G6" s="389"/>
      <c r="H6" s="43" t="s">
        <v>40</v>
      </c>
      <c r="I6" s="43"/>
      <c r="J6" s="382" t="str">
        <f>IF(様式２!L7&lt;&gt;"",様式２!L7,"")</f>
        <v/>
      </c>
      <c r="K6" s="383"/>
      <c r="L6" s="393"/>
      <c r="M6" s="400"/>
      <c r="N6" s="381"/>
      <c r="O6" s="402"/>
      <c r="P6" s="404"/>
      <c r="Q6" s="402"/>
      <c r="R6" s="411"/>
      <c r="S6" s="413"/>
      <c r="T6" s="420"/>
      <c r="U6" s="136" t="str">
        <f>IF(B5&lt;&gt; "", "1", "")</f>
        <v/>
      </c>
      <c r="V6" s="411"/>
      <c r="W6" s="413"/>
      <c r="X6" s="415"/>
      <c r="Y6" s="416"/>
      <c r="Z6" s="417"/>
      <c r="AA6" s="418"/>
      <c r="AB6" s="405"/>
      <c r="AC6" s="407"/>
      <c r="AD6" s="409"/>
      <c r="AE6" s="74" t="s">
        <v>48</v>
      </c>
      <c r="AF6" s="73" t="s">
        <v>47</v>
      </c>
      <c r="AG6" s="68"/>
      <c r="AH6" s="68"/>
      <c r="AI6" s="67"/>
      <c r="AJ6" s="30"/>
      <c r="AK6" s="27"/>
      <c r="AL6" s="29"/>
      <c r="AM6" s="38"/>
      <c r="AN6" s="38"/>
      <c r="AO6" s="37"/>
      <c r="AP6" s="30"/>
      <c r="AQ6" s="27"/>
      <c r="AR6" s="29"/>
      <c r="AS6" s="38"/>
      <c r="AT6" s="38"/>
      <c r="AU6" s="37"/>
      <c r="AV6" s="30"/>
      <c r="AW6" s="27"/>
      <c r="AX6" s="27"/>
      <c r="AY6" s="38"/>
      <c r="AZ6" s="38"/>
      <c r="BA6" s="37"/>
      <c r="BB6" s="30"/>
      <c r="BC6" s="27"/>
      <c r="BD6" s="29"/>
      <c r="BE6" s="27"/>
      <c r="BF6" s="28"/>
      <c r="BH6" s="26"/>
      <c r="BI6" s="26"/>
      <c r="BJ6" s="24"/>
      <c r="BK6" s="25"/>
      <c r="BL6" s="25"/>
      <c r="BM6" s="24"/>
      <c r="BN6" s="24"/>
      <c r="BQ6" s="23"/>
      <c r="BR6" s="23"/>
      <c r="BS6" s="23"/>
      <c r="BX6" s="23"/>
      <c r="BY6" s="23"/>
    </row>
    <row r="7" spans="1:79" ht="12.75" customHeight="1">
      <c r="A7" s="464"/>
      <c r="B7" s="384" t="str">
        <f>IF(様式２!H8&lt;&gt;"",様式２!H8,"")</f>
        <v/>
      </c>
      <c r="C7" s="385"/>
      <c r="D7" s="385"/>
      <c r="E7" s="385"/>
      <c r="F7" s="385"/>
      <c r="G7" s="386"/>
      <c r="H7" s="47" t="s">
        <v>41</v>
      </c>
      <c r="I7" s="46"/>
      <c r="J7" s="390" t="str">
        <f>IF(様式２!K8&lt;&gt;"",様式２!K8,"")</f>
        <v/>
      </c>
      <c r="K7" s="391"/>
      <c r="L7" s="392" t="e">
        <f>AG7</f>
        <v>#VALUE!</v>
      </c>
      <c r="M7" s="399" t="e">
        <f>AH7</f>
        <v>#VALUE!</v>
      </c>
      <c r="N7" s="380" t="e">
        <f>AI7</f>
        <v>#VALUE!</v>
      </c>
      <c r="O7" s="401" t="str">
        <f>IF($J7&lt;&gt;"",IF($AC7="0-",AM7,IF($AC7="+0",AS7,IF($AC7="+-",AY7,AG7))),"")</f>
        <v/>
      </c>
      <c r="P7" s="403" t="str">
        <f>IF($J7&lt;&gt;"",IF($AC7="0-",AN7,IF($AC7="+0",AT7,IF($AC7="+-",AZ7,AH7))),"")</f>
        <v/>
      </c>
      <c r="Q7" s="401" t="str">
        <f>IF($J7&lt;&gt;"",IF($AC7="0-",AO7,IF($AC7="+0",AU7,IF($AC7="+-",BA7,AI7))),"")</f>
        <v/>
      </c>
      <c r="R7" s="410" t="str">
        <f>IF($U8="","",ROUNDDOWN($AA7/12,0))</f>
        <v/>
      </c>
      <c r="S7" s="412" t="str">
        <f>IF($U8="","",ROUNDDOWN(MOD($AA7,12),0))</f>
        <v/>
      </c>
      <c r="T7" s="419" t="str">
        <f>IF($U8="","", IF( (MOD($AA7,12)-$S7)&gt;=0.5,"半",0))</f>
        <v/>
      </c>
      <c r="U7" s="135" t="str">
        <f t="shared" ref="U7" si="0">IF(B7&lt;&gt; "", "1", "")</f>
        <v/>
      </c>
      <c r="V7" s="410" t="str">
        <f>IF($U8="","",ROUNDDOWN($AA7*($U7/$U8)/12,0))</f>
        <v/>
      </c>
      <c r="W7" s="412" t="str">
        <f>IF($U8="","",ROUNDDOWN(MOD($AA7*($U7/$U8),12),0))</f>
        <v/>
      </c>
      <c r="X7" s="414" t="str">
        <f>IF(U8="","",IF( (MOD($AA7*($U7/$U8),12)-$W7)&gt;=0.5,"半",0) )</f>
        <v/>
      </c>
      <c r="Y7" s="416">
        <v>2</v>
      </c>
      <c r="Z7" s="417"/>
      <c r="AA7" s="418" t="e">
        <f>IF(OR($Y7&lt;&gt;$Y9,$Y9=""), SUMIF($Y$5:$Y$28,$Y7,$AB$5:$AB$28),"" )</f>
        <v>#VALUE!</v>
      </c>
      <c r="AB7" s="405" t="e">
        <f>IF(Z7=2,0,O7*12+P7+COUNTIF(Q7:Q7,"半")*0.5)</f>
        <v>#VALUE!</v>
      </c>
      <c r="AC7" s="406"/>
      <c r="AD7" s="408" t="str">
        <f>IF(AC7&lt;&gt;"",VLOOKUP(AC7,$AE$5:$AF$8,2),"")</f>
        <v/>
      </c>
      <c r="AE7" s="74" t="s">
        <v>46</v>
      </c>
      <c r="AF7" s="73" t="s">
        <v>45</v>
      </c>
      <c r="AG7" s="38" t="e">
        <f>IF(AK7&gt;=12,DATEDIF(BH7,BK7,"y")+1,DATEDIF(BH7,BK7,"y"))</f>
        <v>#VALUE!</v>
      </c>
      <c r="AH7" s="38" t="e">
        <f>IF(AK7&gt;=12,AK7-12,AK7)</f>
        <v>#VALUE!</v>
      </c>
      <c r="AI7" s="37" t="e">
        <f>IF(AL7&lt;=15,"半",0)</f>
        <v>#VALUE!</v>
      </c>
      <c r="AJ7" s="30" t="e">
        <f>DATEDIF(BH7,BK7,"y")</f>
        <v>#VALUE!</v>
      </c>
      <c r="AK7" s="27" t="e">
        <f>IF(AL7&gt;=16,DATEDIF(BH7,BK7,"ym")+1,DATEDIF(BH7,BK7,"ym"))</f>
        <v>#VALUE!</v>
      </c>
      <c r="AL7" s="29" t="e">
        <f>DATEDIF(BH7,BK7,"md")</f>
        <v>#VALUE!</v>
      </c>
      <c r="AM7" s="38" t="e">
        <f>IF(AQ7&gt;=12,DATEDIF(BH7,BL7,"y")+1,DATEDIF(BH7,BL7,"y"))</f>
        <v>#VALUE!</v>
      </c>
      <c r="AN7" s="38" t="e">
        <f>IF(AQ7&gt;=12,AQ7-12,AQ7)</f>
        <v>#VALUE!</v>
      </c>
      <c r="AO7" s="37" t="e">
        <f>IF(AR7&lt;=15,"半",0)</f>
        <v>#VALUE!</v>
      </c>
      <c r="AP7" s="30" t="e">
        <f>DATEDIF(BH7,BL7,"y")</f>
        <v>#VALUE!</v>
      </c>
      <c r="AQ7" s="27" t="e">
        <f>IF(AR7&gt;=16,DATEDIF(BH7,BL7,"ym")+1,DATEDIF(BH7,BL7,"ym"))</f>
        <v>#VALUE!</v>
      </c>
      <c r="AR7" s="29" t="e">
        <f>DATEDIF(BH7,BL7,"md")</f>
        <v>#VALUE!</v>
      </c>
      <c r="AS7" s="38" t="e">
        <f>IF(AW7&gt;=12,DATEDIF(BI7,BK7,"y")+1,DATEDIF(BI7,BK7,"y"))</f>
        <v>#VALUE!</v>
      </c>
      <c r="AT7" s="38" t="e">
        <f>IF(AW7&gt;=12,AW7-12,AW7)</f>
        <v>#VALUE!</v>
      </c>
      <c r="AU7" s="37" t="e">
        <f>IF(AX7&lt;=15,"半",0)</f>
        <v>#VALUE!</v>
      </c>
      <c r="AV7" s="30" t="e">
        <f>DATEDIF(BI7,BK7,"y")</f>
        <v>#VALUE!</v>
      </c>
      <c r="AW7" s="27" t="e">
        <f>IF(AX7&gt;=16,DATEDIF(BI7,BK7,"ym")+1,DATEDIF(BI7,BK7,"ym"))</f>
        <v>#VALUE!</v>
      </c>
      <c r="AX7" s="27" t="e">
        <f>DATEDIF(BI7,BK7,"md")</f>
        <v>#VALUE!</v>
      </c>
      <c r="AY7" s="38" t="e">
        <f>IF(BC7&gt;=12,DATEDIF(BI7,BL7,"y")+1,DATEDIF(BI7,BL7,"y"))</f>
        <v>#VALUE!</v>
      </c>
      <c r="AZ7" s="38" t="e">
        <f>IF(BC7&gt;=12,BC7-12,BC7)</f>
        <v>#VALUE!</v>
      </c>
      <c r="BA7" s="37" t="e">
        <f>IF(BD7&lt;=15,"半",0)</f>
        <v>#VALUE!</v>
      </c>
      <c r="BB7" s="30" t="e">
        <f>DATEDIF(BI7,BL7,"y")</f>
        <v>#VALUE!</v>
      </c>
      <c r="BC7" s="27" t="e">
        <f>IF(BD7&gt;=16,DATEDIF(BI7,BL7,"ym")+1,DATEDIF(BI7,BL7,"ym"))</f>
        <v>#VALUE!</v>
      </c>
      <c r="BD7" s="29" t="e">
        <f>DATEDIF(BI7,BL7,"md")</f>
        <v>#VALUE!</v>
      </c>
      <c r="BE7" s="27"/>
      <c r="BF7" s="28" t="str">
        <f>IF(J8="現在",$AC$3,J8)</f>
        <v/>
      </c>
      <c r="BG7" s="27">
        <v>1</v>
      </c>
      <c r="BH7" s="26" t="e">
        <f>IF(DAY(J7)&lt;=15,J7-DAY(J7)+1,J7-DAY(J7)+16)</f>
        <v>#VALUE!</v>
      </c>
      <c r="BI7" s="26" t="e">
        <f>IF(DAY(BH7)=1,BH7+15,BR7)</f>
        <v>#VALUE!</v>
      </c>
      <c r="BJ7" s="24"/>
      <c r="BK7" s="36" t="e">
        <f>IF(CA7&gt;=16,BY7,IF(J8="現在",$AC$3-CA7+15,J8-CA7+15))</f>
        <v>#VALUE!</v>
      </c>
      <c r="BL7" s="25" t="e">
        <f>IF(DAY(BK7)=15,BK7-DAY(BK7),BK7-DAY(BK7)+15)</f>
        <v>#VALUE!</v>
      </c>
      <c r="BM7" s="24"/>
      <c r="BN7" s="24"/>
      <c r="BO7" s="20" t="e">
        <f>YEAR(J7)</f>
        <v>#VALUE!</v>
      </c>
      <c r="BP7" s="20" t="e">
        <f>MONTH(J7)+1</f>
        <v>#VALUE!</v>
      </c>
      <c r="BQ7" s="23" t="e">
        <f>CONCATENATE(BO7,"/",BP7,"/",1)</f>
        <v>#VALUE!</v>
      </c>
      <c r="BR7" s="23" t="e">
        <f>BQ7+1-1</f>
        <v>#VALUE!</v>
      </c>
      <c r="BS7" s="23" t="e">
        <f>BQ7-1</f>
        <v>#VALUE!</v>
      </c>
      <c r="BT7" s="20" t="e">
        <f>DAY(BS7)</f>
        <v>#VALUE!</v>
      </c>
      <c r="BU7" s="20" t="e">
        <f>DAY(J7)</f>
        <v>#VALUE!</v>
      </c>
      <c r="BV7" s="20" t="e">
        <f>YEAR(BF7)</f>
        <v>#VALUE!</v>
      </c>
      <c r="BW7" s="20" t="e">
        <f>IF(MONTH(BF7)=12,MONTH(BF7)-12+1,MONTH(BF7)+1)</f>
        <v>#VALUE!</v>
      </c>
      <c r="BX7" s="23" t="e">
        <f>IF(BW7=1,CONCATENATE(BV7+1,"/",BW7,"/",1),CONCATENATE(BV7,"/",BW7,"/",1))</f>
        <v>#VALUE!</v>
      </c>
      <c r="BY7" s="23" t="e">
        <f>BX7-1</f>
        <v>#VALUE!</v>
      </c>
      <c r="BZ7" s="20" t="e">
        <f>DAY(BY7)</f>
        <v>#VALUE!</v>
      </c>
      <c r="CA7" s="20" t="e">
        <f>DAY(BF7)</f>
        <v>#VALUE!</v>
      </c>
    </row>
    <row r="8" spans="1:79" ht="12.75" customHeight="1">
      <c r="A8" s="464"/>
      <c r="B8" s="387"/>
      <c r="C8" s="388"/>
      <c r="D8" s="388"/>
      <c r="E8" s="388"/>
      <c r="F8" s="388"/>
      <c r="G8" s="389"/>
      <c r="H8" s="43" t="s">
        <v>40</v>
      </c>
      <c r="I8" s="43"/>
      <c r="J8" s="382" t="str">
        <f>IF(様式２!L8&lt;&gt;"",様式２!L8,"")</f>
        <v/>
      </c>
      <c r="K8" s="383"/>
      <c r="L8" s="393"/>
      <c r="M8" s="400"/>
      <c r="N8" s="381"/>
      <c r="O8" s="402"/>
      <c r="P8" s="404"/>
      <c r="Q8" s="402"/>
      <c r="R8" s="411"/>
      <c r="S8" s="413"/>
      <c r="T8" s="420"/>
      <c r="U8" s="136" t="str">
        <f t="shared" ref="U8" si="1">IF(B7&lt;&gt; "", "1", "")</f>
        <v/>
      </c>
      <c r="V8" s="411"/>
      <c r="W8" s="413"/>
      <c r="X8" s="415"/>
      <c r="Y8" s="416"/>
      <c r="Z8" s="417"/>
      <c r="AA8" s="418"/>
      <c r="AB8" s="405"/>
      <c r="AC8" s="407"/>
      <c r="AD8" s="409"/>
      <c r="AE8" s="74" t="s">
        <v>44</v>
      </c>
      <c r="AF8" s="73" t="s">
        <v>43</v>
      </c>
      <c r="AG8" s="38"/>
      <c r="AH8" s="38"/>
      <c r="AI8" s="37"/>
      <c r="AJ8" s="30"/>
      <c r="AK8" s="27"/>
      <c r="AL8" s="29"/>
      <c r="AM8" s="38"/>
      <c r="AN8" s="38"/>
      <c r="AO8" s="37"/>
      <c r="AP8" s="30"/>
      <c r="AQ8" s="27"/>
      <c r="AR8" s="29"/>
      <c r="AS8" s="38"/>
      <c r="AT8" s="38"/>
      <c r="AU8" s="37"/>
      <c r="AV8" s="30"/>
      <c r="AW8" s="27"/>
      <c r="AX8" s="27"/>
      <c r="AY8" s="38"/>
      <c r="AZ8" s="38"/>
      <c r="BA8" s="37"/>
      <c r="BB8" s="30"/>
      <c r="BC8" s="27"/>
      <c r="BD8" s="29"/>
      <c r="BE8" s="27"/>
      <c r="BF8" s="28"/>
      <c r="BG8" s="27"/>
      <c r="BH8" s="26"/>
      <c r="BI8" s="26"/>
      <c r="BJ8" s="24"/>
      <c r="BK8" s="25"/>
      <c r="BL8" s="25"/>
      <c r="BM8" s="24"/>
      <c r="BN8" s="24"/>
      <c r="BQ8" s="23"/>
      <c r="BR8" s="23"/>
      <c r="BS8" s="23"/>
      <c r="BX8" s="23"/>
      <c r="BY8" s="23"/>
    </row>
    <row r="9" spans="1:79" ht="12.75" customHeight="1">
      <c r="A9" s="464"/>
      <c r="B9" s="384" t="str">
        <f>IF(様式２!H9&lt;&gt;"",様式２!H9,"")</f>
        <v/>
      </c>
      <c r="C9" s="385"/>
      <c r="D9" s="385"/>
      <c r="E9" s="385"/>
      <c r="F9" s="385"/>
      <c r="G9" s="386"/>
      <c r="H9" s="47" t="s">
        <v>41</v>
      </c>
      <c r="I9" s="46"/>
      <c r="J9" s="390" t="str">
        <f>IF(様式２!K9&lt;&gt;"",様式２!K9,"")</f>
        <v/>
      </c>
      <c r="K9" s="391"/>
      <c r="L9" s="392" t="e">
        <f>AG9</f>
        <v>#VALUE!</v>
      </c>
      <c r="M9" s="399" t="e">
        <f>AH9</f>
        <v>#VALUE!</v>
      </c>
      <c r="N9" s="380" t="e">
        <f>AI9</f>
        <v>#VALUE!</v>
      </c>
      <c r="O9" s="401" t="str">
        <f>IF($J9&lt;&gt;"",IF($AC9="0-",AM9,IF($AC9="+0",AS9,IF($AC9="+-",AY9,AG9))),"")</f>
        <v/>
      </c>
      <c r="P9" s="403" t="str">
        <f>IF($J9&lt;&gt;"",IF($AC9="0-",AN9,IF($AC9="+0",AT9,IF($AC9="+-",AZ9,AH9))),"")</f>
        <v/>
      </c>
      <c r="Q9" s="401" t="str">
        <f>IF($J9&lt;&gt;"",IF($AC9="0-",AO9,IF($AC9="+0",AU9,IF($AC9="+-",BA9,AI9))),"")</f>
        <v/>
      </c>
      <c r="R9" s="410" t="str">
        <f>IF($U10="","",ROUNDDOWN($AA9/12,0))</f>
        <v/>
      </c>
      <c r="S9" s="412" t="str">
        <f>IF($U10="","",ROUNDDOWN(MOD($AA9,12),0))</f>
        <v/>
      </c>
      <c r="T9" s="419" t="str">
        <f>IF($U10="","", IF( (MOD($AA9,12)-$S9)&gt;=0.5,"半",0))</f>
        <v/>
      </c>
      <c r="U9" s="135" t="str">
        <f t="shared" ref="U9" si="2">IF(B9&lt;&gt; "", "1", "")</f>
        <v/>
      </c>
      <c r="V9" s="410" t="str">
        <f>IF($U10="","",ROUNDDOWN($AA9*($U9/$U10)/12,0))</f>
        <v/>
      </c>
      <c r="W9" s="412" t="str">
        <f>IF($U10="","",ROUNDDOWN(MOD($AA9*($U9/$U10),12),0))</f>
        <v/>
      </c>
      <c r="X9" s="414" t="str">
        <f>IF(U10="","",IF( (MOD($AA9*($U9/$U10),12)-$W9)&gt;=0.5,"半",0) )</f>
        <v/>
      </c>
      <c r="Y9" s="416">
        <v>3</v>
      </c>
      <c r="Z9" s="417"/>
      <c r="AA9" s="418" t="e">
        <f>IF(OR($Y9&lt;&gt;$Y11,$Y11=""), SUMIF($Y$5:$Y$28,$Y9,$AB$5:$AB$28),"" )</f>
        <v>#VALUE!</v>
      </c>
      <c r="AB9" s="405" t="e">
        <f>IF(Z9=2,0,O9*12+P9+COUNTIF(Q9:Q9,"半")*0.5)</f>
        <v>#VALUE!</v>
      </c>
      <c r="AC9" s="406"/>
      <c r="AD9" s="408" t="str">
        <f>IF(AC9&lt;&gt;"",VLOOKUP(AC9,$AE$5:$AF$8,2),"")</f>
        <v/>
      </c>
      <c r="AE9" s="72"/>
      <c r="AF9" s="72"/>
      <c r="AG9" s="38" t="e">
        <f>IF(AK9&gt;=12,DATEDIF(BH9,BK9,"y")+1,DATEDIF(BH9,BK9,"y"))</f>
        <v>#VALUE!</v>
      </c>
      <c r="AH9" s="38" t="e">
        <f>IF(AK9&gt;=12,AK9-12,AK9)</f>
        <v>#VALUE!</v>
      </c>
      <c r="AI9" s="37" t="e">
        <f>IF(AL9&lt;=15,"半",0)</f>
        <v>#VALUE!</v>
      </c>
      <c r="AJ9" s="30" t="e">
        <f>DATEDIF(BH9,BK9,"y")</f>
        <v>#VALUE!</v>
      </c>
      <c r="AK9" s="27" t="e">
        <f>IF(AL9&gt;=16,DATEDIF(BH9,BK9,"ym")+1,DATEDIF(BH9,BK9,"ym"))</f>
        <v>#VALUE!</v>
      </c>
      <c r="AL9" s="29" t="e">
        <f>DATEDIF(BH9,BK9,"md")</f>
        <v>#VALUE!</v>
      </c>
      <c r="AM9" s="38" t="e">
        <f>IF(AQ9&gt;=12,DATEDIF(BH9,BL9,"y")+1,DATEDIF(BH9,BL9,"y"))</f>
        <v>#VALUE!</v>
      </c>
      <c r="AN9" s="38" t="e">
        <f>IF(AQ9&gt;=12,AQ9-12,AQ9)</f>
        <v>#VALUE!</v>
      </c>
      <c r="AO9" s="37" t="e">
        <f>IF(AR9&lt;=15,"半",0)</f>
        <v>#VALUE!</v>
      </c>
      <c r="AP9" s="30" t="e">
        <f>DATEDIF(BH9,BL9,"y")</f>
        <v>#VALUE!</v>
      </c>
      <c r="AQ9" s="27" t="e">
        <f>IF(AR9&gt;=16,DATEDIF(BH9,BL9,"ym")+1,DATEDIF(BH9,BL9,"ym"))</f>
        <v>#VALUE!</v>
      </c>
      <c r="AR9" s="29" t="e">
        <f>DATEDIF(BH9,BL9,"md")</f>
        <v>#VALUE!</v>
      </c>
      <c r="AS9" s="38" t="e">
        <f>IF(AW9&gt;=12,DATEDIF(BI9,BK9,"y")+1,DATEDIF(BI9,BK9,"y"))</f>
        <v>#VALUE!</v>
      </c>
      <c r="AT9" s="38" t="e">
        <f>IF(AW9&gt;=12,AW9-12,AW9)</f>
        <v>#VALUE!</v>
      </c>
      <c r="AU9" s="37" t="e">
        <f>IF(AX9&lt;=15,"半",0)</f>
        <v>#VALUE!</v>
      </c>
      <c r="AV9" s="30" t="e">
        <f>DATEDIF(BI9,BK9,"y")</f>
        <v>#VALUE!</v>
      </c>
      <c r="AW9" s="27" t="e">
        <f>IF(AX9&gt;=16,DATEDIF(BI9,BK9,"ym")+1,DATEDIF(BI9,BK9,"ym"))</f>
        <v>#VALUE!</v>
      </c>
      <c r="AX9" s="27" t="e">
        <f>DATEDIF(BI9,BK9,"md")</f>
        <v>#VALUE!</v>
      </c>
      <c r="AY9" s="38" t="e">
        <f>IF(BC9&gt;=12,DATEDIF(BI9,BL9,"y")+1,DATEDIF(BI9,BL9,"y"))</f>
        <v>#VALUE!</v>
      </c>
      <c r="AZ9" s="38" t="e">
        <f>IF(BC9&gt;=12,BC9-12,BC9)</f>
        <v>#VALUE!</v>
      </c>
      <c r="BA9" s="37" t="e">
        <f>IF(BD9&lt;=15,"半",0)</f>
        <v>#VALUE!</v>
      </c>
      <c r="BB9" s="30" t="e">
        <f>DATEDIF(BI9,BL9,"y")</f>
        <v>#VALUE!</v>
      </c>
      <c r="BC9" s="27" t="e">
        <f>IF(BD9&gt;=16,DATEDIF(BI9,BL9,"ym")+1,DATEDIF(BI9,BL9,"ym"))</f>
        <v>#VALUE!</v>
      </c>
      <c r="BD9" s="29" t="e">
        <f>DATEDIF(BI9,BL9,"md")</f>
        <v>#VALUE!</v>
      </c>
      <c r="BE9" s="27"/>
      <c r="BF9" s="28" t="str">
        <f>IF(J10="現在",$AC$3,J10)</f>
        <v/>
      </c>
      <c r="BG9" s="27">
        <v>2</v>
      </c>
      <c r="BH9" s="26" t="e">
        <f>IF(DAY(J9)&lt;=15,J9-DAY(J9)+1,J9-DAY(J9)+16)</f>
        <v>#VALUE!</v>
      </c>
      <c r="BI9" s="26" t="e">
        <f>IF(DAY(BH9)=1,BH9+15,BR9)</f>
        <v>#VALUE!</v>
      </c>
      <c r="BJ9" s="24"/>
      <c r="BK9" s="36" t="e">
        <f>IF(CA9&gt;=16,BY9,IF(J10="現在",$AC$3-CA9+15,J10-CA9+15))</f>
        <v>#VALUE!</v>
      </c>
      <c r="BL9" s="25" t="e">
        <f>IF(DAY(BK9)=15,BK9-DAY(BK9),BK9-DAY(BK9)+15)</f>
        <v>#VALUE!</v>
      </c>
      <c r="BM9" s="24"/>
      <c r="BN9" s="24"/>
      <c r="BO9" s="20" t="e">
        <f>YEAR(J9)</f>
        <v>#VALUE!</v>
      </c>
      <c r="BP9" s="20" t="e">
        <f>MONTH(J9)+1</f>
        <v>#VALUE!</v>
      </c>
      <c r="BQ9" s="23" t="e">
        <f>CONCATENATE(BO9,"/",BP9,"/",1)</f>
        <v>#VALUE!</v>
      </c>
      <c r="BR9" s="23" t="e">
        <f>BQ9+1-1</f>
        <v>#VALUE!</v>
      </c>
      <c r="BS9" s="23" t="e">
        <f>BQ9-1</f>
        <v>#VALUE!</v>
      </c>
      <c r="BT9" s="20" t="e">
        <f>DAY(BS9)</f>
        <v>#VALUE!</v>
      </c>
      <c r="BU9" s="20" t="e">
        <f>DAY(J9)</f>
        <v>#VALUE!</v>
      </c>
      <c r="BV9" s="20" t="e">
        <f>YEAR(BF9)</f>
        <v>#VALUE!</v>
      </c>
      <c r="BW9" s="20" t="e">
        <f>IF(MONTH(BF9)=12,MONTH(BF9)-12+1,MONTH(BF9)+1)</f>
        <v>#VALUE!</v>
      </c>
      <c r="BX9" s="23" t="e">
        <f>IF(BW9=1,CONCATENATE(BV9+1,"/",BW9,"/",1),CONCATENATE(BV9,"/",BW9,"/",1))</f>
        <v>#VALUE!</v>
      </c>
      <c r="BY9" s="23" t="e">
        <f>BX9-1</f>
        <v>#VALUE!</v>
      </c>
      <c r="BZ9" s="20" t="e">
        <f>DAY(BY9)</f>
        <v>#VALUE!</v>
      </c>
      <c r="CA9" s="20" t="e">
        <f>DAY(BF9)</f>
        <v>#VALUE!</v>
      </c>
    </row>
    <row r="10" spans="1:79" ht="12.75" customHeight="1">
      <c r="A10" s="464"/>
      <c r="B10" s="387"/>
      <c r="C10" s="388"/>
      <c r="D10" s="388"/>
      <c r="E10" s="388"/>
      <c r="F10" s="388"/>
      <c r="G10" s="389"/>
      <c r="H10" s="43" t="s">
        <v>40</v>
      </c>
      <c r="I10" s="43"/>
      <c r="J10" s="382" t="str">
        <f>IF(様式２!L9&lt;&gt;"",様式２!L9,"")</f>
        <v/>
      </c>
      <c r="K10" s="383"/>
      <c r="L10" s="393"/>
      <c r="M10" s="400"/>
      <c r="N10" s="381"/>
      <c r="O10" s="402"/>
      <c r="P10" s="404"/>
      <c r="Q10" s="402"/>
      <c r="R10" s="411"/>
      <c r="S10" s="413"/>
      <c r="T10" s="420"/>
      <c r="U10" s="136" t="str">
        <f t="shared" ref="U10" si="3">IF(B9&lt;&gt; "", "1", "")</f>
        <v/>
      </c>
      <c r="V10" s="411"/>
      <c r="W10" s="413"/>
      <c r="X10" s="415"/>
      <c r="Y10" s="416"/>
      <c r="Z10" s="417"/>
      <c r="AA10" s="418"/>
      <c r="AB10" s="405"/>
      <c r="AC10" s="406"/>
      <c r="AD10" s="409"/>
      <c r="AE10" s="33"/>
      <c r="AF10" s="33"/>
      <c r="AG10" s="38"/>
      <c r="AH10" s="38"/>
      <c r="AI10" s="37"/>
      <c r="AJ10" s="30"/>
      <c r="AK10" s="27"/>
      <c r="AL10" s="29"/>
      <c r="AM10" s="38"/>
      <c r="AN10" s="38"/>
      <c r="AO10" s="37"/>
      <c r="AP10" s="30"/>
      <c r="AQ10" s="27"/>
      <c r="AR10" s="29"/>
      <c r="AS10" s="38"/>
      <c r="AT10" s="38"/>
      <c r="AU10" s="37"/>
      <c r="AV10" s="30"/>
      <c r="AW10" s="27"/>
      <c r="AX10" s="27"/>
      <c r="AY10" s="38"/>
      <c r="AZ10" s="38"/>
      <c r="BA10" s="37"/>
      <c r="BB10" s="30"/>
      <c r="BC10" s="27"/>
      <c r="BD10" s="29"/>
      <c r="BE10" s="27"/>
      <c r="BF10" s="28"/>
      <c r="BG10" s="27"/>
      <c r="BH10" s="26"/>
      <c r="BI10" s="26"/>
      <c r="BJ10" s="24"/>
      <c r="BK10" s="25"/>
      <c r="BL10" s="25"/>
      <c r="BM10" s="24"/>
      <c r="BN10" s="24"/>
      <c r="BQ10" s="23"/>
      <c r="BR10" s="23"/>
      <c r="BS10" s="23"/>
      <c r="BX10" s="23"/>
      <c r="BY10" s="23"/>
    </row>
    <row r="11" spans="1:79" ht="12.75" customHeight="1">
      <c r="A11" s="464"/>
      <c r="B11" s="384" t="str">
        <f>IF(様式２!H10&lt;&gt;"",様式２!H10,"")</f>
        <v/>
      </c>
      <c r="C11" s="385"/>
      <c r="D11" s="385"/>
      <c r="E11" s="385"/>
      <c r="F11" s="385"/>
      <c r="G11" s="386"/>
      <c r="H11" s="47" t="s">
        <v>41</v>
      </c>
      <c r="I11" s="46"/>
      <c r="J11" s="390" t="str">
        <f>IF(様式２!K10&lt;&gt;"",様式２!K10,"")</f>
        <v/>
      </c>
      <c r="K11" s="391"/>
      <c r="L11" s="392" t="e">
        <f>AG11</f>
        <v>#VALUE!</v>
      </c>
      <c r="M11" s="399" t="e">
        <f>AH11</f>
        <v>#VALUE!</v>
      </c>
      <c r="N11" s="380" t="e">
        <f>AI11</f>
        <v>#VALUE!</v>
      </c>
      <c r="O11" s="401" t="str">
        <f>IF($J11&lt;&gt;"",IF($AC11="0-",AM11,IF($AC11="+0",AS11,IF($AC11="+-",AY11,AG11))),"")</f>
        <v/>
      </c>
      <c r="P11" s="403" t="str">
        <f>IF($J11&lt;&gt;"",IF($AC11="0-",AN11,IF($AC11="+0",AT11,IF($AC11="+-",AZ11,AH11))),"")</f>
        <v/>
      </c>
      <c r="Q11" s="401" t="str">
        <f>IF($J11&lt;&gt;"",IF($AC11="0-",AO11,IF($AC11="+0",AU11,IF($AC11="+-",BA11,AI11))),"")</f>
        <v/>
      </c>
      <c r="R11" s="410" t="str">
        <f>IF($U12="","",ROUNDDOWN($AA11/12,0))</f>
        <v/>
      </c>
      <c r="S11" s="412" t="str">
        <f>IF($U12="","",ROUNDDOWN(MOD($AA11,12),0))</f>
        <v/>
      </c>
      <c r="T11" s="419" t="str">
        <f>IF($U12="","", IF( (MOD($AA11,12)-$S11)&gt;=0.5,"半",0))</f>
        <v/>
      </c>
      <c r="U11" s="135" t="str">
        <f t="shared" ref="U11" si="4">IF(B11&lt;&gt; "", "1", "")</f>
        <v/>
      </c>
      <c r="V11" s="410" t="str">
        <f>IF($U12="","",ROUNDDOWN($AA11*($U11/$U12)/12,0))</f>
        <v/>
      </c>
      <c r="W11" s="412" t="str">
        <f>IF($U12="","",ROUNDDOWN(MOD($AA11*($U11/$U12),12),0))</f>
        <v/>
      </c>
      <c r="X11" s="414" t="str">
        <f>IF(U12="","",IF( (MOD($AA11*($U11/$U12),12)-$W11)&gt;=0.5,"半",0) )</f>
        <v/>
      </c>
      <c r="Y11" s="416">
        <v>4</v>
      </c>
      <c r="Z11" s="417"/>
      <c r="AA11" s="418" t="e">
        <f>IF(OR($Y11&lt;&gt;$Y13,$Y13=""), SUMIF($Y$5:$Y$28,$Y11,$AB$5:$AB$28),"" )</f>
        <v>#VALUE!</v>
      </c>
      <c r="AB11" s="405" t="e">
        <f>IF(Z11=2,0,O11*12+P11+COUNTIF(Q11:Q11,"半")*0.5)</f>
        <v>#VALUE!</v>
      </c>
      <c r="AC11" s="406"/>
      <c r="AD11" s="408" t="str">
        <f>IF(AC11&lt;&gt;"",VLOOKUP(AC11,$AE$5:$AF$8,2),"")</f>
        <v/>
      </c>
      <c r="AE11" s="33"/>
      <c r="AF11" s="33"/>
      <c r="AG11" s="38" t="e">
        <f>IF(AK11&gt;=12,DATEDIF(BH11,BK11,"y")+1,DATEDIF(BH11,BK11,"y"))</f>
        <v>#VALUE!</v>
      </c>
      <c r="AH11" s="38" t="e">
        <f>IF(AK11&gt;=12,AK11-12,AK11)</f>
        <v>#VALUE!</v>
      </c>
      <c r="AI11" s="37" t="e">
        <f>IF(AL11&lt;=15,"半",0)</f>
        <v>#VALUE!</v>
      </c>
      <c r="AJ11" s="66" t="e">
        <f>DATEDIF(BH11,BK11,"y")</f>
        <v>#VALUE!</v>
      </c>
      <c r="AK11" s="65" t="e">
        <f>IF(AL11&gt;=16,DATEDIF(BH11,BK11,"ym")+1,DATEDIF(BH11,BK11,"ym"))</f>
        <v>#VALUE!</v>
      </c>
      <c r="AL11" s="64" t="e">
        <f>DATEDIF(BH11,BK11,"md")</f>
        <v>#VALUE!</v>
      </c>
      <c r="AM11" s="38" t="e">
        <f>IF(AQ11&gt;=12,DATEDIF(BH11,BL11,"y")+1,DATEDIF(BH11,BL11,"y"))</f>
        <v>#VALUE!</v>
      </c>
      <c r="AN11" s="38" t="e">
        <f>IF(AQ11&gt;=12,AQ11-12,AQ11)</f>
        <v>#VALUE!</v>
      </c>
      <c r="AO11" s="37" t="e">
        <f>IF(AR11&lt;=15,"半",0)</f>
        <v>#VALUE!</v>
      </c>
      <c r="AP11" s="66" t="e">
        <f>DATEDIF(BH11,BL11,"y")</f>
        <v>#VALUE!</v>
      </c>
      <c r="AQ11" s="65" t="e">
        <f>IF(AR11&gt;=16,DATEDIF(BH11,BL11,"ym")+1,DATEDIF(BH11,BL11,"ym"))</f>
        <v>#VALUE!</v>
      </c>
      <c r="AR11" s="64" t="e">
        <f>DATEDIF(BH11,BL11,"md")</f>
        <v>#VALUE!</v>
      </c>
      <c r="AS11" s="38" t="e">
        <f>IF(AW11&gt;=12,DATEDIF(BI11,BK11,"y")+1,DATEDIF(BI11,BK11,"y"))</f>
        <v>#VALUE!</v>
      </c>
      <c r="AT11" s="38" t="e">
        <f>IF(AW11&gt;=12,AW11-12,AW11)</f>
        <v>#VALUE!</v>
      </c>
      <c r="AU11" s="37" t="e">
        <f>IF(AX11&lt;=15,"半",0)</f>
        <v>#VALUE!</v>
      </c>
      <c r="AV11" s="66" t="e">
        <f>DATEDIF(BI11,BK11,"y")</f>
        <v>#VALUE!</v>
      </c>
      <c r="AW11" s="65" t="e">
        <f>IF(AX11&gt;=16,DATEDIF(BI11,BK11,"ym")+1,DATEDIF(BI11,BK11,"ym"))</f>
        <v>#VALUE!</v>
      </c>
      <c r="AX11" s="65" t="e">
        <f>DATEDIF(BI11,BK11,"md")</f>
        <v>#VALUE!</v>
      </c>
      <c r="AY11" s="38" t="e">
        <f>IF(BC11&gt;=12,DATEDIF(BI11,BL11,"y")+1,DATEDIF(BI11,BL11,"y"))</f>
        <v>#VALUE!</v>
      </c>
      <c r="AZ11" s="38" t="e">
        <f>IF(BC11&gt;=12,BC11-12,BC11)</f>
        <v>#VALUE!</v>
      </c>
      <c r="BA11" s="37" t="e">
        <f>IF(BD11&lt;=15,"半",0)</f>
        <v>#VALUE!</v>
      </c>
      <c r="BB11" s="66" t="e">
        <f>DATEDIF(BI11,BL11,"y")</f>
        <v>#VALUE!</v>
      </c>
      <c r="BC11" s="65" t="e">
        <f>IF(BD11&gt;=16,DATEDIF(BI11,BL11,"ym")+1,DATEDIF(BI11,BL11,"ym"))</f>
        <v>#VALUE!</v>
      </c>
      <c r="BD11" s="64" t="e">
        <f>DATEDIF(BI11,BL11,"md")</f>
        <v>#VALUE!</v>
      </c>
      <c r="BE11" s="27"/>
      <c r="BF11" s="28" t="str">
        <f>IF(J12="現在",$AC$3,J12)</f>
        <v/>
      </c>
      <c r="BG11" s="27">
        <v>0</v>
      </c>
      <c r="BH11" s="26" t="e">
        <f>IF(DAY(J11)&lt;=15,J11-DAY(J11)+1,J11-DAY(J11)+16)</f>
        <v>#VALUE!</v>
      </c>
      <c r="BI11" s="26" t="e">
        <f>IF(DAY(BH11)=1,BH11+15,BR11)</f>
        <v>#VALUE!</v>
      </c>
      <c r="BJ11" s="24"/>
      <c r="BK11" s="36" t="e">
        <f>IF(CA11&gt;=16,BY11,IF(J12="現在",$AC$3-CA11+15,J12-CA11+15))</f>
        <v>#VALUE!</v>
      </c>
      <c r="BL11" s="25" t="e">
        <f>IF(DAY(BK11)=15,BK11-DAY(BK11),BK11-DAY(BK11)+15)</f>
        <v>#VALUE!</v>
      </c>
      <c r="BM11" s="24"/>
      <c r="BN11" s="24"/>
      <c r="BO11" s="20" t="e">
        <f>YEAR(J11)</f>
        <v>#VALUE!</v>
      </c>
      <c r="BP11" s="20" t="e">
        <f>MONTH(J11)+1</f>
        <v>#VALUE!</v>
      </c>
      <c r="BQ11" s="23" t="e">
        <f>CONCATENATE(BO11,"/",BP11,"/",1)</f>
        <v>#VALUE!</v>
      </c>
      <c r="BR11" s="23" t="e">
        <f>BQ11+1-1</f>
        <v>#VALUE!</v>
      </c>
      <c r="BS11" s="23" t="e">
        <f>BQ11-1</f>
        <v>#VALUE!</v>
      </c>
      <c r="BT11" s="20" t="e">
        <f>DAY(BS11)</f>
        <v>#VALUE!</v>
      </c>
      <c r="BU11" s="20" t="e">
        <f>DAY(J11)</f>
        <v>#VALUE!</v>
      </c>
      <c r="BV11" s="20" t="e">
        <f>YEAR(BF11)</f>
        <v>#VALUE!</v>
      </c>
      <c r="BW11" s="20" t="e">
        <f>IF(MONTH(BF11)=12,MONTH(BF11)-12+1,MONTH(BF11)+1)</f>
        <v>#VALUE!</v>
      </c>
      <c r="BX11" s="23" t="e">
        <f>IF(BW11=1,CONCATENATE(BV11+1,"/",BW11,"/",1),CONCATENATE(BV11,"/",BW11,"/",1))</f>
        <v>#VALUE!</v>
      </c>
      <c r="BY11" s="23" t="e">
        <f>BX11-1</f>
        <v>#VALUE!</v>
      </c>
      <c r="BZ11" s="20" t="e">
        <f>DAY(BY11)</f>
        <v>#VALUE!</v>
      </c>
      <c r="CA11" s="20" t="e">
        <f>DAY(BF11)</f>
        <v>#VALUE!</v>
      </c>
    </row>
    <row r="12" spans="1:79" ht="12.75" customHeight="1">
      <c r="A12" s="464"/>
      <c r="B12" s="387"/>
      <c r="C12" s="388"/>
      <c r="D12" s="388"/>
      <c r="E12" s="388"/>
      <c r="F12" s="388"/>
      <c r="G12" s="389"/>
      <c r="H12" s="43" t="s">
        <v>40</v>
      </c>
      <c r="I12" s="43"/>
      <c r="J12" s="382" t="str">
        <f>IF(様式２!L10&lt;&gt;"",様式２!L10,"")</f>
        <v/>
      </c>
      <c r="K12" s="383"/>
      <c r="L12" s="393"/>
      <c r="M12" s="400"/>
      <c r="N12" s="381"/>
      <c r="O12" s="402"/>
      <c r="P12" s="404"/>
      <c r="Q12" s="402"/>
      <c r="R12" s="411"/>
      <c r="S12" s="413"/>
      <c r="T12" s="420"/>
      <c r="U12" s="136" t="str">
        <f t="shared" ref="U12" si="5">IF(B11&lt;&gt; "", "1", "")</f>
        <v/>
      </c>
      <c r="V12" s="411"/>
      <c r="W12" s="413"/>
      <c r="X12" s="415"/>
      <c r="Y12" s="416"/>
      <c r="Z12" s="417"/>
      <c r="AA12" s="418"/>
      <c r="AB12" s="405"/>
      <c r="AC12" s="407"/>
      <c r="AD12" s="409"/>
      <c r="AE12" s="33"/>
      <c r="AF12" s="33"/>
      <c r="AG12" s="68"/>
      <c r="AH12" s="68"/>
      <c r="AI12" s="67"/>
      <c r="AJ12" s="30"/>
      <c r="AK12" s="27"/>
      <c r="AL12" s="29"/>
      <c r="AM12" s="38"/>
      <c r="AN12" s="38"/>
      <c r="AO12" s="37"/>
      <c r="AP12" s="30"/>
      <c r="AQ12" s="27"/>
      <c r="AR12" s="29"/>
      <c r="AS12" s="38"/>
      <c r="AT12" s="38"/>
      <c r="AU12" s="37"/>
      <c r="AV12" s="30"/>
      <c r="AW12" s="27"/>
      <c r="AX12" s="27"/>
      <c r="AY12" s="38"/>
      <c r="AZ12" s="38"/>
      <c r="BA12" s="37"/>
      <c r="BB12" s="30"/>
      <c r="BC12" s="27"/>
      <c r="BD12" s="29"/>
      <c r="BE12" s="27"/>
      <c r="BF12" s="28"/>
      <c r="BG12" s="27"/>
      <c r="BH12" s="26"/>
      <c r="BI12" s="26"/>
      <c r="BJ12" s="24"/>
      <c r="BK12" s="25"/>
      <c r="BL12" s="25"/>
      <c r="BM12" s="24"/>
      <c r="BN12" s="24"/>
      <c r="BQ12" s="23"/>
      <c r="BR12" s="23"/>
      <c r="BS12" s="23"/>
      <c r="BX12" s="23"/>
      <c r="BY12" s="23"/>
    </row>
    <row r="13" spans="1:79" ht="12.75" customHeight="1">
      <c r="A13" s="464"/>
      <c r="B13" s="384" t="str">
        <f>IF(様式２!H11&lt;&gt;"",様式２!H11,"")</f>
        <v/>
      </c>
      <c r="C13" s="385"/>
      <c r="D13" s="385"/>
      <c r="E13" s="385"/>
      <c r="F13" s="385"/>
      <c r="G13" s="386"/>
      <c r="H13" s="47" t="s">
        <v>41</v>
      </c>
      <c r="I13" s="46"/>
      <c r="J13" s="390" t="str">
        <f>IF(様式２!K11&lt;&gt;"",様式２!K11,"")</f>
        <v/>
      </c>
      <c r="K13" s="391"/>
      <c r="L13" s="392" t="e">
        <f>AG13</f>
        <v>#VALUE!</v>
      </c>
      <c r="M13" s="399" t="e">
        <f>AH13</f>
        <v>#VALUE!</v>
      </c>
      <c r="N13" s="380" t="e">
        <f>AI13</f>
        <v>#VALUE!</v>
      </c>
      <c r="O13" s="401" t="str">
        <f>IF($J13&lt;&gt;"",IF($AC13="0-",AM13,IF($AC13="+0",AS13,IF($AC13="+-",AY13,AG13))),"")</f>
        <v/>
      </c>
      <c r="P13" s="403" t="str">
        <f>IF($J13&lt;&gt;"",IF($AC13="0-",AN13,IF($AC13="+0",AT13,IF($AC13="+-",AZ13,AH13))),"")</f>
        <v/>
      </c>
      <c r="Q13" s="401" t="str">
        <f>IF($J13&lt;&gt;"",IF($AC13="0-",AO13,IF($AC13="+0",AU13,IF($AC13="+-",BA13,AI13))),"")</f>
        <v/>
      </c>
      <c r="R13" s="410" t="str">
        <f>IF($U14="","",ROUNDDOWN($AA13/12,0))</f>
        <v/>
      </c>
      <c r="S13" s="412" t="str">
        <f>IF($U14="","",ROUNDDOWN(MOD($AA13,12),0))</f>
        <v/>
      </c>
      <c r="T13" s="419" t="str">
        <f>IF($U14="","", IF( (MOD($AA13,12)-$S13)&gt;=0.5,"半",0))</f>
        <v/>
      </c>
      <c r="U13" s="135" t="str">
        <f t="shared" ref="U13" si="6">IF(B13&lt;&gt; "", "1", "")</f>
        <v/>
      </c>
      <c r="V13" s="410" t="str">
        <f>IF($U14="","",ROUNDDOWN($AA13*($U13/$U14)/12,0))</f>
        <v/>
      </c>
      <c r="W13" s="412" t="str">
        <f>IF($U14="","",ROUNDDOWN(MOD($AA13*($U13/$U14),12),0))</f>
        <v/>
      </c>
      <c r="X13" s="414" t="str">
        <f>IF(U14="","",IF( (MOD($AA13*($U13/$U14),12)-$W13)&gt;=0.5,"半",0) )</f>
        <v/>
      </c>
      <c r="Y13" s="416">
        <v>5</v>
      </c>
      <c r="Z13" s="417"/>
      <c r="AA13" s="418" t="e">
        <f>IF(OR($Y13&lt;&gt;$Y15,$Y15=""), SUMIF($Y$5:$Y$28,$Y13,$AB$5:$AB$28),"" )</f>
        <v>#VALUE!</v>
      </c>
      <c r="AB13" s="405" t="e">
        <f>IF(Z13=2,0,O13*12+P13+COUNTIF(Q13:Q13,"半")*0.5)</f>
        <v>#VALUE!</v>
      </c>
      <c r="AC13" s="406"/>
      <c r="AD13" s="408" t="str">
        <f>IF(AC13&lt;&gt;"",VLOOKUP(AC13,$AE$5:$AF$8,2),"")</f>
        <v/>
      </c>
      <c r="AE13" s="33"/>
      <c r="AF13" s="33"/>
      <c r="AG13" s="68" t="e">
        <f>IF(AK13&gt;=12,DATEDIF(BH13,BK13,"y")+1,DATEDIF(BH13,BK13,"y"))</f>
        <v>#VALUE!</v>
      </c>
      <c r="AH13" s="68" t="e">
        <f>IF(AK13&gt;=12,AK13-12,AK13)</f>
        <v>#VALUE!</v>
      </c>
      <c r="AI13" s="67" t="e">
        <f>IF(AL13&lt;=15,"半",0)</f>
        <v>#VALUE!</v>
      </c>
      <c r="AJ13" s="30" t="e">
        <f>DATEDIF(BH13,BK13,"y")</f>
        <v>#VALUE!</v>
      </c>
      <c r="AK13" s="27" t="e">
        <f>IF(AL13&gt;=16,DATEDIF(BH13,BK13,"ym")+1,DATEDIF(BH13,BK13,"ym"))</f>
        <v>#VALUE!</v>
      </c>
      <c r="AL13" s="29" t="e">
        <f>DATEDIF(BH13,BK13,"md")</f>
        <v>#VALUE!</v>
      </c>
      <c r="AM13" s="38" t="e">
        <f>IF(AQ13&gt;=12,DATEDIF(BH13,BL13,"y")+1,DATEDIF(BH13,BL13,"y"))</f>
        <v>#VALUE!</v>
      </c>
      <c r="AN13" s="38" t="e">
        <f>IF(AQ13&gt;=12,AQ13-12,AQ13)</f>
        <v>#VALUE!</v>
      </c>
      <c r="AO13" s="37" t="e">
        <f>IF(AR13&lt;=15,"半",0)</f>
        <v>#VALUE!</v>
      </c>
      <c r="AP13" s="71" t="e">
        <f>DATEDIF(BH13,BL13,"y")</f>
        <v>#VALUE!</v>
      </c>
      <c r="AQ13" s="70" t="e">
        <f>IF(AR13&gt;=16,DATEDIF(BH13,BL13,"ym")+1,DATEDIF(BH13,BL13,"ym"))</f>
        <v>#VALUE!</v>
      </c>
      <c r="AR13" s="69" t="e">
        <f>DATEDIF(BH13,BL13,"md")</f>
        <v>#VALUE!</v>
      </c>
      <c r="AS13" s="38" t="e">
        <f>IF(AW13&gt;=12,DATEDIF(BI13,BK13,"y")+1,DATEDIF(BI13,BK13,"y"))</f>
        <v>#VALUE!</v>
      </c>
      <c r="AT13" s="38" t="e">
        <f>IF(AW13&gt;=12,AW13-12,AW13)</f>
        <v>#VALUE!</v>
      </c>
      <c r="AU13" s="37" t="e">
        <f>IF(AX13&lt;=15,"半",0)</f>
        <v>#VALUE!</v>
      </c>
      <c r="AV13" s="71" t="e">
        <f>DATEDIF(BI13,BK13,"y")</f>
        <v>#VALUE!</v>
      </c>
      <c r="AW13" s="70" t="e">
        <f>IF(AX13&gt;=16,DATEDIF(BI13,BK13,"ym")+1,DATEDIF(BI13,BK13,"ym"))</f>
        <v>#VALUE!</v>
      </c>
      <c r="AX13" s="70" t="e">
        <f>DATEDIF(BI13,BK13,"md")</f>
        <v>#VALUE!</v>
      </c>
      <c r="AY13" s="38" t="e">
        <f>IF(BC13&gt;=12,DATEDIF(BI13,BL13,"y")+1,DATEDIF(BI13,BL13,"y"))</f>
        <v>#VALUE!</v>
      </c>
      <c r="AZ13" s="38" t="e">
        <f>IF(BC13&gt;=12,BC13-12,BC13)</f>
        <v>#VALUE!</v>
      </c>
      <c r="BA13" s="37" t="e">
        <f>IF(BD13&lt;=15,"半",0)</f>
        <v>#VALUE!</v>
      </c>
      <c r="BB13" s="71" t="e">
        <f>DATEDIF(BI13,BL13,"y")</f>
        <v>#VALUE!</v>
      </c>
      <c r="BC13" s="70" t="e">
        <f>IF(BD13&gt;=16,DATEDIF(BI13,BL13,"ym")+1,DATEDIF(BI13,BL13,"ym"))</f>
        <v>#VALUE!</v>
      </c>
      <c r="BD13" s="69" t="e">
        <f>DATEDIF(BI13,BL13,"md")</f>
        <v>#VALUE!</v>
      </c>
      <c r="BE13" s="27"/>
      <c r="BF13" s="28" t="str">
        <f>IF(J14="現在",$AC$3,J14)</f>
        <v/>
      </c>
      <c r="BG13" s="20">
        <v>0</v>
      </c>
      <c r="BH13" s="26" t="e">
        <f>IF(DAY(J13)&lt;=15,J13-DAY(J13)+1,J13-DAY(J13)+16)</f>
        <v>#VALUE!</v>
      </c>
      <c r="BI13" s="26" t="e">
        <f>IF(DAY(BH13)=1,BH13+15,BR13)</f>
        <v>#VALUE!</v>
      </c>
      <c r="BJ13" s="24"/>
      <c r="BK13" s="36" t="e">
        <f>IF(CA13&gt;=16,BY13,IF(J14="現在",$AC$3-CA13+15,J14-CA13+15))</f>
        <v>#VALUE!</v>
      </c>
      <c r="BL13" s="25" t="e">
        <f>IF(DAY(BK13)=15,BK13-DAY(BK13),BK13-DAY(BK13)+15)</f>
        <v>#VALUE!</v>
      </c>
      <c r="BM13" s="24"/>
      <c r="BN13" s="24"/>
      <c r="BO13" s="20" t="e">
        <f>YEAR(J13)</f>
        <v>#VALUE!</v>
      </c>
      <c r="BP13" s="20" t="e">
        <f>MONTH(J13)+1</f>
        <v>#VALUE!</v>
      </c>
      <c r="BQ13" s="23" t="e">
        <f>CONCATENATE(BO13,"/",BP13,"/",1)</f>
        <v>#VALUE!</v>
      </c>
      <c r="BR13" s="23" t="e">
        <f>BQ13+1-1</f>
        <v>#VALUE!</v>
      </c>
      <c r="BS13" s="23" t="e">
        <f>BQ13-1</f>
        <v>#VALUE!</v>
      </c>
      <c r="BT13" s="20" t="e">
        <f>DAY(BS13)</f>
        <v>#VALUE!</v>
      </c>
      <c r="BU13" s="20" t="e">
        <f>DAY(J13)</f>
        <v>#VALUE!</v>
      </c>
      <c r="BV13" s="20" t="e">
        <f>YEAR(BF13)</f>
        <v>#VALUE!</v>
      </c>
      <c r="BW13" s="20" t="e">
        <f>IF(MONTH(BF13)=12,MONTH(BF13)-12+1,MONTH(BF13)+1)</f>
        <v>#VALUE!</v>
      </c>
      <c r="BX13" s="23" t="e">
        <f>IF(BW13=1,CONCATENATE(BV13+1,"/",BW13,"/",1),CONCATENATE(BV13,"/",BW13,"/",1))</f>
        <v>#VALUE!</v>
      </c>
      <c r="BY13" s="23" t="e">
        <f>BX13-1</f>
        <v>#VALUE!</v>
      </c>
      <c r="BZ13" s="20" t="e">
        <f>DAY(BY13)</f>
        <v>#VALUE!</v>
      </c>
      <c r="CA13" s="20" t="e">
        <f>DAY(BF13)</f>
        <v>#VALUE!</v>
      </c>
    </row>
    <row r="14" spans="1:79" ht="12.75" customHeight="1">
      <c r="A14" s="464"/>
      <c r="B14" s="387"/>
      <c r="C14" s="388"/>
      <c r="D14" s="388"/>
      <c r="E14" s="388"/>
      <c r="F14" s="388"/>
      <c r="G14" s="389"/>
      <c r="H14" s="43" t="s">
        <v>40</v>
      </c>
      <c r="I14" s="43"/>
      <c r="J14" s="382" t="str">
        <f>IF(様式２!L11&lt;&gt;"",様式２!L11,"")</f>
        <v/>
      </c>
      <c r="K14" s="383"/>
      <c r="L14" s="393"/>
      <c r="M14" s="400"/>
      <c r="N14" s="381"/>
      <c r="O14" s="402"/>
      <c r="P14" s="404"/>
      <c r="Q14" s="402"/>
      <c r="R14" s="411"/>
      <c r="S14" s="413"/>
      <c r="T14" s="420"/>
      <c r="U14" s="136" t="str">
        <f t="shared" ref="U14" si="7">IF(B13&lt;&gt; "", "1", "")</f>
        <v/>
      </c>
      <c r="V14" s="411"/>
      <c r="W14" s="413"/>
      <c r="X14" s="415"/>
      <c r="Y14" s="416"/>
      <c r="Z14" s="417"/>
      <c r="AA14" s="418"/>
      <c r="AB14" s="405"/>
      <c r="AC14" s="407"/>
      <c r="AD14" s="409"/>
      <c r="AE14" s="33"/>
      <c r="AF14" s="33"/>
      <c r="AG14" s="68"/>
      <c r="AH14" s="68"/>
      <c r="AI14" s="67"/>
      <c r="AJ14" s="30"/>
      <c r="AK14" s="27"/>
      <c r="AL14" s="29"/>
      <c r="AM14" s="38"/>
      <c r="AN14" s="38"/>
      <c r="AO14" s="37"/>
      <c r="AP14" s="30"/>
      <c r="AQ14" s="27"/>
      <c r="AR14" s="29"/>
      <c r="AS14" s="38"/>
      <c r="AT14" s="38"/>
      <c r="AU14" s="37"/>
      <c r="AV14" s="30"/>
      <c r="AW14" s="27"/>
      <c r="AX14" s="27"/>
      <c r="AY14" s="38"/>
      <c r="AZ14" s="38"/>
      <c r="BA14" s="37"/>
      <c r="BB14" s="30"/>
      <c r="BC14" s="27"/>
      <c r="BD14" s="29"/>
      <c r="BE14" s="27"/>
      <c r="BF14" s="28"/>
      <c r="BH14" s="26"/>
      <c r="BI14" s="26"/>
      <c r="BJ14" s="24"/>
      <c r="BK14" s="25"/>
      <c r="BL14" s="25"/>
      <c r="BM14" s="24"/>
      <c r="BN14" s="24"/>
      <c r="BQ14" s="23"/>
      <c r="BR14" s="23"/>
      <c r="BS14" s="23"/>
      <c r="BX14" s="23"/>
      <c r="BY14" s="23"/>
    </row>
    <row r="15" spans="1:79" ht="12.75" customHeight="1">
      <c r="A15" s="464"/>
      <c r="B15" s="384" t="str">
        <f>IF(様式２!H12&lt;&gt;"",様式２!H12,"")</f>
        <v/>
      </c>
      <c r="C15" s="385"/>
      <c r="D15" s="385"/>
      <c r="E15" s="385"/>
      <c r="F15" s="385"/>
      <c r="G15" s="386"/>
      <c r="H15" s="47" t="s">
        <v>41</v>
      </c>
      <c r="I15" s="46"/>
      <c r="J15" s="390" t="str">
        <f>IF(様式２!K12&lt;&gt;"",様式２!K12,"")</f>
        <v/>
      </c>
      <c r="K15" s="391"/>
      <c r="L15" s="392" t="e">
        <f>AG15</f>
        <v>#VALUE!</v>
      </c>
      <c r="M15" s="399" t="e">
        <f>AH15</f>
        <v>#VALUE!</v>
      </c>
      <c r="N15" s="380" t="e">
        <f>AI15</f>
        <v>#VALUE!</v>
      </c>
      <c r="O15" s="401" t="str">
        <f>IF($J15&lt;&gt;"",IF($AC15="0-",AM15,IF($AC15="+0",AS15,IF($AC15="+-",AY15,AG15))),"")</f>
        <v/>
      </c>
      <c r="P15" s="403" t="str">
        <f>IF($J15&lt;&gt;"",IF($AC15="0-",AN15,IF($AC15="+0",AT15,IF($AC15="+-",AZ15,AH15))),"")</f>
        <v/>
      </c>
      <c r="Q15" s="401" t="str">
        <f>IF($J15&lt;&gt;"",IF($AC15="0-",AO15,IF($AC15="+0",AU15,IF($AC15="+-",BA15,AI15))),"")</f>
        <v/>
      </c>
      <c r="R15" s="410" t="str">
        <f>IF($U16="","",ROUNDDOWN($AA15/12,0))</f>
        <v/>
      </c>
      <c r="S15" s="412" t="str">
        <f>IF($U16="","",ROUNDDOWN(MOD($AA15,12),0))</f>
        <v/>
      </c>
      <c r="T15" s="419" t="str">
        <f>IF($U16="","", IF( (MOD($AA15,12)-$S15)&gt;=0.5,"半",0))</f>
        <v/>
      </c>
      <c r="U15" s="135" t="str">
        <f t="shared" ref="U15" si="8">IF(B15&lt;&gt; "", "1", "")</f>
        <v/>
      </c>
      <c r="V15" s="410" t="str">
        <f>IF($U16="","",ROUNDDOWN($AA15*($U15/$U16)/12,0))</f>
        <v/>
      </c>
      <c r="W15" s="412" t="str">
        <f>IF($U16="","",ROUNDDOWN(MOD($AA15*($U15/$U16),12),0))</f>
        <v/>
      </c>
      <c r="X15" s="414" t="str">
        <f>IF(U16="","",IF( (MOD($AA15*($U15/$U16),12)-$W15)&gt;=0.5,"半",0) )</f>
        <v/>
      </c>
      <c r="Y15" s="416">
        <v>6</v>
      </c>
      <c r="Z15" s="417"/>
      <c r="AA15" s="418" t="e">
        <f>IF(OR($Y15&lt;&gt;$Y17,$Y17=""), SUMIF($Y$5:$Y$28,$Y15,$AB$5:$AB$28),"" )</f>
        <v>#VALUE!</v>
      </c>
      <c r="AB15" s="405" t="e">
        <f>IF(Z15=2,0,O15*12+P15+COUNTIF(Q15:Q15,"半")*0.5)</f>
        <v>#VALUE!</v>
      </c>
      <c r="AC15" s="406"/>
      <c r="AD15" s="408" t="str">
        <f>IF(AC15&lt;&gt;"",VLOOKUP(AC15,$AE$5:$AF$8,2),"")</f>
        <v/>
      </c>
      <c r="AE15" s="33"/>
      <c r="AF15" s="33"/>
      <c r="AG15" s="38" t="e">
        <f>IF(AK15&gt;=12,DATEDIF(BH15,BK15,"y")+1,DATEDIF(BH15,BK15,"y"))</f>
        <v>#VALUE!</v>
      </c>
      <c r="AH15" s="38" t="e">
        <f>IF(AK15&gt;=12,AK15-12,AK15)</f>
        <v>#VALUE!</v>
      </c>
      <c r="AI15" s="37" t="e">
        <f>IF(AL15&lt;=15,"半",0)</f>
        <v>#VALUE!</v>
      </c>
      <c r="AJ15" s="30" t="e">
        <f>DATEDIF(BH15,BK15,"y")</f>
        <v>#VALUE!</v>
      </c>
      <c r="AK15" s="27" t="e">
        <f>IF(AL15&gt;=16,DATEDIF(BH15,BK15,"ym")+1,DATEDIF(BH15,BK15,"ym"))</f>
        <v>#VALUE!</v>
      </c>
      <c r="AL15" s="29" t="e">
        <f>DATEDIF(BH15,BK15,"md")</f>
        <v>#VALUE!</v>
      </c>
      <c r="AM15" s="38" t="e">
        <f>IF(AQ15&gt;=12,DATEDIF(BH15,BL15,"y")+1,DATEDIF(BH15,BL15,"y"))</f>
        <v>#VALUE!</v>
      </c>
      <c r="AN15" s="38" t="e">
        <f>IF(AQ15&gt;=12,AQ15-12,AQ15)</f>
        <v>#VALUE!</v>
      </c>
      <c r="AO15" s="37" t="e">
        <f>IF(AR15&lt;=15,"半",0)</f>
        <v>#VALUE!</v>
      </c>
      <c r="AP15" s="30" t="e">
        <f>DATEDIF(BH15,BL15,"y")</f>
        <v>#VALUE!</v>
      </c>
      <c r="AQ15" s="27" t="e">
        <f>IF(AR15&gt;=16,DATEDIF(BH15,BL15,"ym")+1,DATEDIF(BH15,BL15,"ym"))</f>
        <v>#VALUE!</v>
      </c>
      <c r="AR15" s="29" t="e">
        <f>DATEDIF(BH15,BL15,"md")</f>
        <v>#VALUE!</v>
      </c>
      <c r="AS15" s="38" t="e">
        <f>IF(AW15&gt;=12,DATEDIF(BI15,BK15,"y")+1,DATEDIF(BI15,BK15,"y"))</f>
        <v>#VALUE!</v>
      </c>
      <c r="AT15" s="38" t="e">
        <f>IF(AW15&gt;=12,AW15-12,AW15)</f>
        <v>#VALUE!</v>
      </c>
      <c r="AU15" s="37" t="e">
        <f>IF(AX15&lt;=15,"半",0)</f>
        <v>#VALUE!</v>
      </c>
      <c r="AV15" s="30" t="e">
        <f>DATEDIF(BI15,BK15,"y")</f>
        <v>#VALUE!</v>
      </c>
      <c r="AW15" s="27" t="e">
        <f>IF(AX15&gt;=16,DATEDIF(BI15,BK15,"ym")+1,DATEDIF(BI15,BK15,"ym"))</f>
        <v>#VALUE!</v>
      </c>
      <c r="AX15" s="27" t="e">
        <f>DATEDIF(BI15,BK15,"md")</f>
        <v>#VALUE!</v>
      </c>
      <c r="AY15" s="38" t="e">
        <f>IF(BC15&gt;=12,DATEDIF(BI15,BL15,"y")+1,DATEDIF(BI15,BL15,"y"))</f>
        <v>#VALUE!</v>
      </c>
      <c r="AZ15" s="38" t="e">
        <f>IF(BC15&gt;=12,BC15-12,BC15)</f>
        <v>#VALUE!</v>
      </c>
      <c r="BA15" s="37" t="e">
        <f>IF(BD15&lt;=15,"半",0)</f>
        <v>#VALUE!</v>
      </c>
      <c r="BB15" s="30" t="e">
        <f>DATEDIF(BI15,BL15,"y")</f>
        <v>#VALUE!</v>
      </c>
      <c r="BC15" s="27" t="e">
        <f>IF(BD15&gt;=16,DATEDIF(BI15,BL15,"ym")+1,DATEDIF(BI15,BL15,"ym"))</f>
        <v>#VALUE!</v>
      </c>
      <c r="BD15" s="29" t="e">
        <f>DATEDIF(BI15,BL15,"md")</f>
        <v>#VALUE!</v>
      </c>
      <c r="BE15" s="27"/>
      <c r="BF15" s="28" t="str">
        <f>IF(J16="現在",$AC$3,J16)</f>
        <v/>
      </c>
      <c r="BG15" s="27">
        <v>1</v>
      </c>
      <c r="BH15" s="26" t="e">
        <f>IF(DAY(J15)&lt;=15,J15-DAY(J15)+1,J15-DAY(J15)+16)</f>
        <v>#VALUE!</v>
      </c>
      <c r="BI15" s="26" t="e">
        <f>IF(DAY(BH15)=1,BH15+15,BR15)</f>
        <v>#VALUE!</v>
      </c>
      <c r="BJ15" s="24"/>
      <c r="BK15" s="36" t="e">
        <f>IF(CA15&gt;=16,BY15,IF(J16="現在",$AC$3-CA15+15,J16-CA15+15))</f>
        <v>#VALUE!</v>
      </c>
      <c r="BL15" s="25" t="e">
        <f>IF(DAY(BK15)=15,BK15-DAY(BK15),BK15-DAY(BK15)+15)</f>
        <v>#VALUE!</v>
      </c>
      <c r="BM15" s="24"/>
      <c r="BN15" s="24"/>
      <c r="BO15" s="20" t="e">
        <f>YEAR(J15)</f>
        <v>#VALUE!</v>
      </c>
      <c r="BP15" s="20" t="e">
        <f>MONTH(J15)+1</f>
        <v>#VALUE!</v>
      </c>
      <c r="BQ15" s="23" t="e">
        <f>CONCATENATE(BO15,"/",BP15,"/",1)</f>
        <v>#VALUE!</v>
      </c>
      <c r="BR15" s="23" t="e">
        <f>BQ15+1-1</f>
        <v>#VALUE!</v>
      </c>
      <c r="BS15" s="23" t="e">
        <f>BQ15-1</f>
        <v>#VALUE!</v>
      </c>
      <c r="BT15" s="20" t="e">
        <f>DAY(BS15)</f>
        <v>#VALUE!</v>
      </c>
      <c r="BU15" s="20" t="e">
        <f>DAY(J15)</f>
        <v>#VALUE!</v>
      </c>
      <c r="BV15" s="20" t="e">
        <f>YEAR(BF15)</f>
        <v>#VALUE!</v>
      </c>
      <c r="BW15" s="20" t="e">
        <f>IF(MONTH(BF15)=12,MONTH(BF15)-12+1,MONTH(BF15)+1)</f>
        <v>#VALUE!</v>
      </c>
      <c r="BX15" s="23" t="e">
        <f>IF(BW15=1,CONCATENATE(BV15+1,"/",BW15,"/",1),CONCATENATE(BV15,"/",BW15,"/",1))</f>
        <v>#VALUE!</v>
      </c>
      <c r="BY15" s="23" t="e">
        <f>BX15-1</f>
        <v>#VALUE!</v>
      </c>
      <c r="BZ15" s="20" t="e">
        <f>DAY(BY15)</f>
        <v>#VALUE!</v>
      </c>
      <c r="CA15" s="20" t="e">
        <f>DAY(BF15)</f>
        <v>#VALUE!</v>
      </c>
    </row>
    <row r="16" spans="1:79" ht="12.75" customHeight="1">
      <c r="A16" s="464"/>
      <c r="B16" s="387"/>
      <c r="C16" s="388"/>
      <c r="D16" s="388"/>
      <c r="E16" s="388"/>
      <c r="F16" s="388"/>
      <c r="G16" s="389"/>
      <c r="H16" s="43" t="s">
        <v>40</v>
      </c>
      <c r="I16" s="43"/>
      <c r="J16" s="382" t="str">
        <f>IF(様式２!L12&lt;&gt;"",様式２!L12,"")</f>
        <v/>
      </c>
      <c r="K16" s="383"/>
      <c r="L16" s="393"/>
      <c r="M16" s="400"/>
      <c r="N16" s="381"/>
      <c r="O16" s="402"/>
      <c r="P16" s="404"/>
      <c r="Q16" s="402"/>
      <c r="R16" s="411"/>
      <c r="S16" s="413"/>
      <c r="T16" s="420"/>
      <c r="U16" s="136" t="str">
        <f t="shared" ref="U16" si="9">IF(B15&lt;&gt; "", "1", "")</f>
        <v/>
      </c>
      <c r="V16" s="411"/>
      <c r="W16" s="413"/>
      <c r="X16" s="415"/>
      <c r="Y16" s="416"/>
      <c r="Z16" s="417"/>
      <c r="AA16" s="418"/>
      <c r="AB16" s="405"/>
      <c r="AC16" s="407"/>
      <c r="AD16" s="409"/>
      <c r="AE16" s="33"/>
      <c r="AF16" s="33"/>
      <c r="AG16" s="38"/>
      <c r="AH16" s="38"/>
      <c r="AI16" s="37"/>
      <c r="AJ16" s="30"/>
      <c r="AK16" s="27"/>
      <c r="AL16" s="29"/>
      <c r="AM16" s="38"/>
      <c r="AN16" s="38"/>
      <c r="AO16" s="37"/>
      <c r="AP16" s="30"/>
      <c r="AQ16" s="27"/>
      <c r="AR16" s="29"/>
      <c r="AS16" s="38"/>
      <c r="AT16" s="38"/>
      <c r="AU16" s="37"/>
      <c r="AV16" s="30"/>
      <c r="AW16" s="27"/>
      <c r="AX16" s="27"/>
      <c r="AY16" s="38"/>
      <c r="AZ16" s="38"/>
      <c r="BA16" s="37"/>
      <c r="BB16" s="30"/>
      <c r="BC16" s="27"/>
      <c r="BD16" s="29"/>
      <c r="BE16" s="27"/>
      <c r="BF16" s="28"/>
      <c r="BG16" s="27"/>
      <c r="BH16" s="26"/>
      <c r="BI16" s="26"/>
      <c r="BJ16" s="24"/>
      <c r="BK16" s="25"/>
      <c r="BL16" s="25"/>
      <c r="BM16" s="24"/>
      <c r="BN16" s="24"/>
      <c r="BQ16" s="23"/>
      <c r="BR16" s="23"/>
      <c r="BS16" s="23"/>
      <c r="BX16" s="23"/>
      <c r="BY16" s="23"/>
    </row>
    <row r="17" spans="1:79" ht="12.75" customHeight="1">
      <c r="A17" s="464"/>
      <c r="B17" s="384" t="str">
        <f>IF(様式２!H13&lt;&gt;"",様式２!H13,"")</f>
        <v/>
      </c>
      <c r="C17" s="385"/>
      <c r="D17" s="385"/>
      <c r="E17" s="385"/>
      <c r="F17" s="385"/>
      <c r="G17" s="386"/>
      <c r="H17" s="47" t="s">
        <v>41</v>
      </c>
      <c r="I17" s="46"/>
      <c r="J17" s="390" t="str">
        <f>IF(様式２!K13&lt;&gt;"",様式２!K13,"")</f>
        <v/>
      </c>
      <c r="K17" s="391"/>
      <c r="L17" s="392" t="e">
        <f>AG17</f>
        <v>#VALUE!</v>
      </c>
      <c r="M17" s="399" t="e">
        <f>AH17</f>
        <v>#VALUE!</v>
      </c>
      <c r="N17" s="380" t="e">
        <f>AI17</f>
        <v>#VALUE!</v>
      </c>
      <c r="O17" s="401" t="str">
        <f>IF($J17&lt;&gt;"",IF($AC17="0-",AM17,IF($AC17="+0",AS17,IF($AC17="+-",AY17,AG17))),"")</f>
        <v/>
      </c>
      <c r="P17" s="403" t="str">
        <f>IF($J17&lt;&gt;"",IF($AC17="0-",AN17,IF($AC17="+0",AT17,IF($AC17="+-",AZ17,AH17))),"")</f>
        <v/>
      </c>
      <c r="Q17" s="401" t="str">
        <f>IF($J17&lt;&gt;"",IF($AC17="0-",AO17,IF($AC17="+0",AU17,IF($AC17="+-",BA17,AI17))),"")</f>
        <v/>
      </c>
      <c r="R17" s="410" t="str">
        <f>IF($U18="","",ROUNDDOWN($AA17/12,0))</f>
        <v/>
      </c>
      <c r="S17" s="412" t="str">
        <f>IF($U18="","",ROUNDDOWN(MOD($AA17,12),0))</f>
        <v/>
      </c>
      <c r="T17" s="419" t="str">
        <f>IF($U18="","", IF( (MOD($AA17,12)-$S17)&gt;=0.5,"半",0))</f>
        <v/>
      </c>
      <c r="U17" s="135" t="str">
        <f t="shared" ref="U17" si="10">IF(B17&lt;&gt; "", "1", "")</f>
        <v/>
      </c>
      <c r="V17" s="410" t="str">
        <f>IF($U18="","",ROUNDDOWN($AA17*($U17/$U18)/12,0))</f>
        <v/>
      </c>
      <c r="W17" s="412" t="str">
        <f>IF($U18="","",ROUNDDOWN(MOD($AA17*($U17/$U18),12),0))</f>
        <v/>
      </c>
      <c r="X17" s="414" t="str">
        <f>IF(U18="","",IF( (MOD($AA17*($U17/$U18),12)-$W17)&gt;=0.5,"半",0) )</f>
        <v/>
      </c>
      <c r="Y17" s="417">
        <v>7</v>
      </c>
      <c r="Z17" s="417"/>
      <c r="AA17" s="418" t="e">
        <f>IF(OR($Y17&lt;&gt;$Y19,$Y19=""), SUMIF($Y$5:$Y$28,$Y17,$AB$5:$AB$28),"" )</f>
        <v>#VALUE!</v>
      </c>
      <c r="AB17" s="405" t="e">
        <f>IF(Z17=2,0,O17*12+P17+COUNTIF(Q17:Q17,"半")*0.5)</f>
        <v>#VALUE!</v>
      </c>
      <c r="AC17" s="406"/>
      <c r="AD17" s="408" t="str">
        <f>IF(AC17&lt;&gt;"",VLOOKUP(AC17,$AE$5:$AF$8,2),"")</f>
        <v/>
      </c>
      <c r="AE17" s="33"/>
      <c r="AF17" s="33"/>
      <c r="AG17" s="38" t="e">
        <f>IF(AK17&gt;=12,DATEDIF(BH17,BK17,"y")+1,DATEDIF(BH17,BK17,"y"))</f>
        <v>#VALUE!</v>
      </c>
      <c r="AH17" s="38" t="e">
        <f>IF(AK17&gt;=12,AK17-12,AK17)</f>
        <v>#VALUE!</v>
      </c>
      <c r="AI17" s="37" t="e">
        <f>IF(AL17&lt;=15,"半",0)</f>
        <v>#VALUE!</v>
      </c>
      <c r="AJ17" s="30" t="e">
        <f>DATEDIF(BH17,BK17,"y")</f>
        <v>#VALUE!</v>
      </c>
      <c r="AK17" s="27" t="e">
        <f>IF(AL17&gt;=16,DATEDIF(BH17,BK17,"ym")+1,DATEDIF(BH17,BK17,"ym"))</f>
        <v>#VALUE!</v>
      </c>
      <c r="AL17" s="29" t="e">
        <f>DATEDIF(BH17,BK17,"md")</f>
        <v>#VALUE!</v>
      </c>
      <c r="AM17" s="38" t="e">
        <f>IF(AQ17&gt;=12,DATEDIF(BH17,BL17,"y")+1,DATEDIF(BH17,BL17,"y"))</f>
        <v>#VALUE!</v>
      </c>
      <c r="AN17" s="38" t="e">
        <f>IF(AQ17&gt;=12,AQ17-12,AQ17)</f>
        <v>#VALUE!</v>
      </c>
      <c r="AO17" s="37" t="e">
        <f>IF(AR17&lt;=15,"半",0)</f>
        <v>#VALUE!</v>
      </c>
      <c r="AP17" s="30" t="e">
        <f>DATEDIF(BH17,BL17,"y")</f>
        <v>#VALUE!</v>
      </c>
      <c r="AQ17" s="27" t="e">
        <f>IF(AR17&gt;=16,DATEDIF(BH17,BL17,"ym")+1,DATEDIF(BH17,BL17,"ym"))</f>
        <v>#VALUE!</v>
      </c>
      <c r="AR17" s="29" t="e">
        <f>DATEDIF(BH17,BL17,"md")</f>
        <v>#VALUE!</v>
      </c>
      <c r="AS17" s="38" t="e">
        <f>IF(AW17&gt;=12,DATEDIF(BI17,BK17,"y")+1,DATEDIF(BI17,BK17,"y"))</f>
        <v>#VALUE!</v>
      </c>
      <c r="AT17" s="38" t="e">
        <f>IF(AW17&gt;=12,AW17-12,AW17)</f>
        <v>#VALUE!</v>
      </c>
      <c r="AU17" s="37" t="e">
        <f>IF(AX17&lt;=15,"半",0)</f>
        <v>#VALUE!</v>
      </c>
      <c r="AV17" s="30" t="e">
        <f>DATEDIF(BI17,BK17,"y")</f>
        <v>#VALUE!</v>
      </c>
      <c r="AW17" s="27" t="e">
        <f>IF(AX17&gt;=16,DATEDIF(BI17,BK17,"ym")+1,DATEDIF(BI17,BK17,"ym"))</f>
        <v>#VALUE!</v>
      </c>
      <c r="AX17" s="27" t="e">
        <f>DATEDIF(BI17,BK17,"md")</f>
        <v>#VALUE!</v>
      </c>
      <c r="AY17" s="38" t="e">
        <f>IF(BC17&gt;=12,DATEDIF(BI17,BL17,"y")+1,DATEDIF(BI17,BL17,"y"))</f>
        <v>#VALUE!</v>
      </c>
      <c r="AZ17" s="38" t="e">
        <f>IF(BC17&gt;=12,BC17-12,BC17)</f>
        <v>#VALUE!</v>
      </c>
      <c r="BA17" s="37" t="e">
        <f>IF(BD17&lt;=15,"半",0)</f>
        <v>#VALUE!</v>
      </c>
      <c r="BB17" s="30" t="e">
        <f>DATEDIF(BI17,BL17,"y")</f>
        <v>#VALUE!</v>
      </c>
      <c r="BC17" s="27" t="e">
        <f>IF(BD17&gt;=16,DATEDIF(BI17,BL17,"ym")+1,DATEDIF(BI17,BL17,"ym"))</f>
        <v>#VALUE!</v>
      </c>
      <c r="BD17" s="29" t="e">
        <f>DATEDIF(BI17,BL17,"md")</f>
        <v>#VALUE!</v>
      </c>
      <c r="BE17" s="27"/>
      <c r="BF17" s="28" t="str">
        <f>IF(J18="現在",$AC$3,J18)</f>
        <v/>
      </c>
      <c r="BG17" s="27">
        <v>2</v>
      </c>
      <c r="BH17" s="26" t="e">
        <f>IF(DAY(J17)&lt;=15,J17-DAY(J17)+1,J17-DAY(J17)+16)</f>
        <v>#VALUE!</v>
      </c>
      <c r="BI17" s="26" t="e">
        <f>IF(DAY(BH17)=1,BH17+15,BR17)</f>
        <v>#VALUE!</v>
      </c>
      <c r="BJ17" s="24"/>
      <c r="BK17" s="36" t="e">
        <f>IF(CA17&gt;=16,BY17,IF(J18="現在",$AC$3-CA17+15,J18-CA17+15))</f>
        <v>#VALUE!</v>
      </c>
      <c r="BL17" s="25" t="e">
        <f>IF(DAY(BK17)=15,BK17-DAY(BK17),BK17-DAY(BK17)+15)</f>
        <v>#VALUE!</v>
      </c>
      <c r="BM17" s="24"/>
      <c r="BN17" s="24"/>
      <c r="BO17" s="20" t="e">
        <f>YEAR(J17)</f>
        <v>#VALUE!</v>
      </c>
      <c r="BP17" s="20" t="e">
        <f>MONTH(J17)+1</f>
        <v>#VALUE!</v>
      </c>
      <c r="BQ17" s="23" t="e">
        <f>CONCATENATE(BO17,"/",BP17,"/",1)</f>
        <v>#VALUE!</v>
      </c>
      <c r="BR17" s="23" t="e">
        <f>BQ17+1-1</f>
        <v>#VALUE!</v>
      </c>
      <c r="BS17" s="23" t="e">
        <f>BQ17-1</f>
        <v>#VALUE!</v>
      </c>
      <c r="BT17" s="20" t="e">
        <f>DAY(BS17)</f>
        <v>#VALUE!</v>
      </c>
      <c r="BU17" s="20" t="e">
        <f>DAY(J17)</f>
        <v>#VALUE!</v>
      </c>
      <c r="BV17" s="20" t="e">
        <f>YEAR(BF17)</f>
        <v>#VALUE!</v>
      </c>
      <c r="BW17" s="20" t="e">
        <f>IF(MONTH(BF17)=12,MONTH(BF17)-12+1,MONTH(BF17)+1)</f>
        <v>#VALUE!</v>
      </c>
      <c r="BX17" s="23" t="e">
        <f>IF(BW17=1,CONCATENATE(BV17+1,"/",BW17,"/",1),CONCATENATE(BV17,"/",BW17,"/",1))</f>
        <v>#VALUE!</v>
      </c>
      <c r="BY17" s="23" t="e">
        <f>BX17-1</f>
        <v>#VALUE!</v>
      </c>
      <c r="BZ17" s="20" t="e">
        <f>DAY(BY17)</f>
        <v>#VALUE!</v>
      </c>
      <c r="CA17" s="20" t="e">
        <f>DAY(BF17)</f>
        <v>#VALUE!</v>
      </c>
    </row>
    <row r="18" spans="1:79" ht="12.75" customHeight="1">
      <c r="A18" s="464"/>
      <c r="B18" s="387"/>
      <c r="C18" s="388"/>
      <c r="D18" s="388"/>
      <c r="E18" s="388"/>
      <c r="F18" s="388"/>
      <c r="G18" s="389"/>
      <c r="H18" s="43" t="s">
        <v>40</v>
      </c>
      <c r="I18" s="43"/>
      <c r="J18" s="382" t="str">
        <f>IF(様式２!L13&lt;&gt;"",様式２!L13,"")</f>
        <v/>
      </c>
      <c r="K18" s="383"/>
      <c r="L18" s="393"/>
      <c r="M18" s="400"/>
      <c r="N18" s="381"/>
      <c r="O18" s="402"/>
      <c r="P18" s="404"/>
      <c r="Q18" s="402"/>
      <c r="R18" s="411"/>
      <c r="S18" s="413"/>
      <c r="T18" s="420"/>
      <c r="U18" s="136" t="str">
        <f t="shared" ref="U18" si="11">IF(B17&lt;&gt; "", "1", "")</f>
        <v/>
      </c>
      <c r="V18" s="411"/>
      <c r="W18" s="413"/>
      <c r="X18" s="415"/>
      <c r="Y18" s="417"/>
      <c r="Z18" s="417"/>
      <c r="AA18" s="418"/>
      <c r="AB18" s="405"/>
      <c r="AC18" s="421"/>
      <c r="AD18" s="409"/>
      <c r="AE18" s="33"/>
      <c r="AF18" s="33"/>
      <c r="AG18" s="38"/>
      <c r="AH18" s="38"/>
      <c r="AI18" s="37"/>
      <c r="AJ18" s="30"/>
      <c r="AK18" s="27"/>
      <c r="AL18" s="29"/>
      <c r="AM18" s="38"/>
      <c r="AN18" s="38"/>
      <c r="AO18" s="37"/>
      <c r="AP18" s="30"/>
      <c r="AQ18" s="27"/>
      <c r="AR18" s="29"/>
      <c r="AS18" s="38"/>
      <c r="AT18" s="38"/>
      <c r="AU18" s="37"/>
      <c r="AV18" s="30"/>
      <c r="AW18" s="27"/>
      <c r="AX18" s="27"/>
      <c r="AY18" s="38"/>
      <c r="AZ18" s="38"/>
      <c r="BA18" s="37"/>
      <c r="BB18" s="30"/>
      <c r="BC18" s="27"/>
      <c r="BD18" s="29"/>
      <c r="BE18" s="27"/>
      <c r="BF18" s="28"/>
      <c r="BG18" s="27"/>
      <c r="BH18" s="26"/>
      <c r="BI18" s="26"/>
      <c r="BJ18" s="24"/>
      <c r="BK18" s="25"/>
      <c r="BL18" s="25"/>
      <c r="BM18" s="24"/>
      <c r="BN18" s="24"/>
      <c r="BQ18" s="23"/>
      <c r="BR18" s="23"/>
      <c r="BS18" s="23"/>
      <c r="BX18" s="23"/>
      <c r="BY18" s="23"/>
    </row>
    <row r="19" spans="1:79" ht="12.75" customHeight="1">
      <c r="A19" s="464"/>
      <c r="B19" s="384" t="str">
        <f>IF(様式２!H14&lt;&gt;"",様式２!H14,"")</f>
        <v/>
      </c>
      <c r="C19" s="385"/>
      <c r="D19" s="385"/>
      <c r="E19" s="385"/>
      <c r="F19" s="385"/>
      <c r="G19" s="386"/>
      <c r="H19" s="47" t="s">
        <v>41</v>
      </c>
      <c r="I19" s="46"/>
      <c r="J19" s="390" t="str">
        <f>IF(様式２!K14&lt;&gt;"",様式２!K14,"")</f>
        <v/>
      </c>
      <c r="K19" s="391"/>
      <c r="L19" s="392" t="e">
        <f>AG19</f>
        <v>#VALUE!</v>
      </c>
      <c r="M19" s="399" t="e">
        <f>AH19</f>
        <v>#VALUE!</v>
      </c>
      <c r="N19" s="380" t="e">
        <f>AI19</f>
        <v>#VALUE!</v>
      </c>
      <c r="O19" s="401" t="str">
        <f>IF($J19&lt;&gt;"",IF($AC19="0-",AM19,IF($AC19="+0",AS19,IF($AC19="+-",AY19,AG19))),"")</f>
        <v/>
      </c>
      <c r="P19" s="403" t="str">
        <f>IF($J19&lt;&gt;"",IF($AC19="0-",AN19,IF($AC19="+0",AT19,IF($AC19="+-",AZ19,AH19))),"")</f>
        <v/>
      </c>
      <c r="Q19" s="401" t="str">
        <f>IF($J19&lt;&gt;"",IF($AC19="0-",AO19,IF($AC19="+0",AU19,IF($AC19="+-",BA19,AI19))),"")</f>
        <v/>
      </c>
      <c r="R19" s="410" t="str">
        <f>IF($U20="","",ROUNDDOWN($AA19/12,0))</f>
        <v/>
      </c>
      <c r="S19" s="412" t="str">
        <f>IF($U20="","",ROUNDDOWN(MOD($AA19,12),0))</f>
        <v/>
      </c>
      <c r="T19" s="419" t="str">
        <f>IF($U20="","", IF( (MOD($AA19,12)-$S19)&gt;=0.5,"半",0))</f>
        <v/>
      </c>
      <c r="U19" s="135" t="str">
        <f t="shared" ref="U19" si="12">IF(B19&lt;&gt; "", "1", "")</f>
        <v/>
      </c>
      <c r="V19" s="410" t="str">
        <f>IF($U20="","",ROUNDDOWN($AA19*($U19/$U20)/12,0))</f>
        <v/>
      </c>
      <c r="W19" s="412" t="str">
        <f>IF($U20="","",ROUNDDOWN(MOD($AA19*($U19/$U20),12),0))</f>
        <v/>
      </c>
      <c r="X19" s="414" t="str">
        <f>IF(U20="","",IF( (MOD($AA19*($U19/$U20),12)-$W19)&gt;=0.5,"半",0) )</f>
        <v/>
      </c>
      <c r="Y19" s="416">
        <v>8</v>
      </c>
      <c r="Z19" s="417"/>
      <c r="AA19" s="418" t="e">
        <f>IF(OR($Y19&lt;&gt;$Y21,$Y21=""), SUMIF($Y$5:$Y$28,$Y19,$AB$5:$AB$28),"" )</f>
        <v>#VALUE!</v>
      </c>
      <c r="AB19" s="405" t="e">
        <f>IF(Z19=2,0,O19*12+P19+COUNTIF(Q19:Q19,"半")*0.5)</f>
        <v>#VALUE!</v>
      </c>
      <c r="AC19" s="406"/>
      <c r="AD19" s="408" t="str">
        <f>IF(AC19&lt;&gt;"",VLOOKUP(AC19,$AE$5:$AF$8,2),"")</f>
        <v/>
      </c>
      <c r="AE19" s="33"/>
      <c r="AF19" s="33"/>
      <c r="AG19" s="38" t="e">
        <f>IF(AK19&gt;=12,DATEDIF(BH19,BK19,"y")+1,DATEDIF(BH19,BK19,"y"))</f>
        <v>#VALUE!</v>
      </c>
      <c r="AH19" s="38" t="e">
        <f>IF(AK19&gt;=12,AK19-12,AK19)</f>
        <v>#VALUE!</v>
      </c>
      <c r="AI19" s="37" t="e">
        <f>IF(AL19&lt;=15,"半",0)</f>
        <v>#VALUE!</v>
      </c>
      <c r="AJ19" s="66" t="e">
        <f>DATEDIF(BH19,BK19,"y")</f>
        <v>#VALUE!</v>
      </c>
      <c r="AK19" s="65" t="e">
        <f>IF(AL19&gt;=16,DATEDIF(BH19,BK19,"ym")+1,DATEDIF(BH19,BK19,"ym"))</f>
        <v>#VALUE!</v>
      </c>
      <c r="AL19" s="64" t="e">
        <f>DATEDIF(BH19,BK19,"md")</f>
        <v>#VALUE!</v>
      </c>
      <c r="AM19" s="38" t="e">
        <f>IF(AQ19&gt;=12,DATEDIF(BH19,BL19,"y")+1,DATEDIF(BH19,BL19,"y"))</f>
        <v>#VALUE!</v>
      </c>
      <c r="AN19" s="38" t="e">
        <f>IF(AQ19&gt;=12,AQ19-12,AQ19)</f>
        <v>#VALUE!</v>
      </c>
      <c r="AO19" s="37" t="e">
        <f>IF(AR19&lt;=15,"半",0)</f>
        <v>#VALUE!</v>
      </c>
      <c r="AP19" s="66" t="e">
        <f>DATEDIF(BH19,BL19,"y")</f>
        <v>#VALUE!</v>
      </c>
      <c r="AQ19" s="65" t="e">
        <f>IF(AR19&gt;=16,DATEDIF(BH19,BL19,"ym")+1,DATEDIF(BH19,BL19,"ym"))</f>
        <v>#VALUE!</v>
      </c>
      <c r="AR19" s="64" t="e">
        <f>DATEDIF(BH19,BL19,"md")</f>
        <v>#VALUE!</v>
      </c>
      <c r="AS19" s="38" t="e">
        <f>IF(AW19&gt;=12,DATEDIF(BI19,BK19,"y")+1,DATEDIF(BI19,BK19,"y"))</f>
        <v>#VALUE!</v>
      </c>
      <c r="AT19" s="38" t="e">
        <f>IF(AW19&gt;=12,AW19-12,AW19)</f>
        <v>#VALUE!</v>
      </c>
      <c r="AU19" s="37" t="e">
        <f>IF(AX19&lt;=15,"半",0)</f>
        <v>#VALUE!</v>
      </c>
      <c r="AV19" s="66" t="e">
        <f>DATEDIF(BI19,BK19,"y")</f>
        <v>#VALUE!</v>
      </c>
      <c r="AW19" s="65" t="e">
        <f>IF(AX19&gt;=16,DATEDIF(BI19,BK19,"ym")+1,DATEDIF(BI19,BK19,"ym"))</f>
        <v>#VALUE!</v>
      </c>
      <c r="AX19" s="65" t="e">
        <f>DATEDIF(BI19,BK19,"md")</f>
        <v>#VALUE!</v>
      </c>
      <c r="AY19" s="38" t="e">
        <f>IF(BC19&gt;=12,DATEDIF(BI19,BL19,"y")+1,DATEDIF(BI19,BL19,"y"))</f>
        <v>#VALUE!</v>
      </c>
      <c r="AZ19" s="38" t="e">
        <f>IF(BC19&gt;=12,BC19-12,BC19)</f>
        <v>#VALUE!</v>
      </c>
      <c r="BA19" s="37" t="e">
        <f>IF(BD19&lt;=15,"半",0)</f>
        <v>#VALUE!</v>
      </c>
      <c r="BB19" s="66" t="e">
        <f>DATEDIF(BI19,BL19,"y")</f>
        <v>#VALUE!</v>
      </c>
      <c r="BC19" s="65" t="e">
        <f>IF(BD19&gt;=16,DATEDIF(BI19,BL19,"ym")+1,DATEDIF(BI19,BL19,"ym"))</f>
        <v>#VALUE!</v>
      </c>
      <c r="BD19" s="64" t="e">
        <f>DATEDIF(BI19,BL19,"md")</f>
        <v>#VALUE!</v>
      </c>
      <c r="BE19" s="27"/>
      <c r="BF19" s="28" t="str">
        <f>IF(J20="現在",$AC$3,J20)</f>
        <v/>
      </c>
      <c r="BG19" s="27">
        <v>0</v>
      </c>
      <c r="BH19" s="26" t="e">
        <f>IF(DAY(J19)&lt;=15,J19-DAY(J19)+1,J19-DAY(J19)+16)</f>
        <v>#VALUE!</v>
      </c>
      <c r="BI19" s="26" t="e">
        <f>IF(DAY(BH19)=1,BH19+15,BR19)</f>
        <v>#VALUE!</v>
      </c>
      <c r="BJ19" s="24"/>
      <c r="BK19" s="36" t="e">
        <f>IF(CA19&gt;=16,BY19,IF(J20="現在",$AC$3-CA19+15,J20-CA19+15))</f>
        <v>#VALUE!</v>
      </c>
      <c r="BL19" s="25" t="e">
        <f>IF(DAY(BK19)=15,BK19-DAY(BK19),BK19-DAY(BK19)+15)</f>
        <v>#VALUE!</v>
      </c>
      <c r="BM19" s="24"/>
      <c r="BN19" s="24"/>
      <c r="BO19" s="20" t="e">
        <f>YEAR(J19)</f>
        <v>#VALUE!</v>
      </c>
      <c r="BP19" s="20" t="e">
        <f>MONTH(J19)+1</f>
        <v>#VALUE!</v>
      </c>
      <c r="BQ19" s="23" t="e">
        <f>CONCATENATE(BO19,"/",BP19,"/",1)</f>
        <v>#VALUE!</v>
      </c>
      <c r="BR19" s="23" t="e">
        <f>BQ19+1-1</f>
        <v>#VALUE!</v>
      </c>
      <c r="BS19" s="23" t="e">
        <f>BQ19-1</f>
        <v>#VALUE!</v>
      </c>
      <c r="BT19" s="20" t="e">
        <f>DAY(BS19)</f>
        <v>#VALUE!</v>
      </c>
      <c r="BU19" s="20" t="e">
        <f>DAY(J19)</f>
        <v>#VALUE!</v>
      </c>
      <c r="BV19" s="20" t="e">
        <f>YEAR(BF19)</f>
        <v>#VALUE!</v>
      </c>
      <c r="BW19" s="20" t="e">
        <f>IF(MONTH(BF19)=12,MONTH(BF19)-12+1,MONTH(BF19)+1)</f>
        <v>#VALUE!</v>
      </c>
      <c r="BX19" s="23" t="e">
        <f>IF(BW19=1,CONCATENATE(BV19+1,"/",BW19,"/",1),CONCATENATE(BV19,"/",BW19,"/",1))</f>
        <v>#VALUE!</v>
      </c>
      <c r="BY19" s="23" t="e">
        <f>BX19-1</f>
        <v>#VALUE!</v>
      </c>
      <c r="BZ19" s="20" t="e">
        <f>DAY(BY19)</f>
        <v>#VALUE!</v>
      </c>
      <c r="CA19" s="20" t="e">
        <f>DAY(BF19)</f>
        <v>#VALUE!</v>
      </c>
    </row>
    <row r="20" spans="1:79" ht="12.75" customHeight="1">
      <c r="A20" s="464"/>
      <c r="B20" s="387"/>
      <c r="C20" s="388"/>
      <c r="D20" s="388"/>
      <c r="E20" s="388"/>
      <c r="F20" s="388"/>
      <c r="G20" s="389"/>
      <c r="H20" s="43" t="s">
        <v>40</v>
      </c>
      <c r="I20" s="43"/>
      <c r="J20" s="382" t="str">
        <f>IF(様式２!L14&lt;&gt;"",様式２!L14,"")</f>
        <v/>
      </c>
      <c r="K20" s="383"/>
      <c r="L20" s="393"/>
      <c r="M20" s="400"/>
      <c r="N20" s="381"/>
      <c r="O20" s="402"/>
      <c r="P20" s="404"/>
      <c r="Q20" s="402"/>
      <c r="R20" s="411"/>
      <c r="S20" s="413"/>
      <c r="T20" s="420"/>
      <c r="U20" s="136" t="str">
        <f t="shared" ref="U20" si="13">IF(B19&lt;&gt; "", "1", "")</f>
        <v/>
      </c>
      <c r="V20" s="411"/>
      <c r="W20" s="413"/>
      <c r="X20" s="415"/>
      <c r="Y20" s="416"/>
      <c r="Z20" s="417"/>
      <c r="AA20" s="418"/>
      <c r="AB20" s="405"/>
      <c r="AC20" s="421"/>
      <c r="AD20" s="409"/>
      <c r="AE20" s="33"/>
      <c r="AF20" s="33"/>
      <c r="AG20" s="38"/>
      <c r="AH20" s="38"/>
      <c r="AI20" s="37"/>
      <c r="AJ20" s="30"/>
      <c r="AK20" s="27"/>
      <c r="AL20" s="29"/>
      <c r="AM20" s="38"/>
      <c r="AN20" s="38"/>
      <c r="AO20" s="37"/>
      <c r="AP20" s="30"/>
      <c r="AQ20" s="27"/>
      <c r="AR20" s="29"/>
      <c r="AS20" s="38"/>
      <c r="AT20" s="38"/>
      <c r="AU20" s="37"/>
      <c r="AV20" s="30"/>
      <c r="AW20" s="27"/>
      <c r="AX20" s="27"/>
      <c r="AY20" s="38"/>
      <c r="AZ20" s="38"/>
      <c r="BA20" s="37"/>
      <c r="BB20" s="30"/>
      <c r="BC20" s="27"/>
      <c r="BD20" s="29"/>
      <c r="BE20" s="27"/>
      <c r="BF20" s="28"/>
      <c r="BG20" s="27"/>
      <c r="BH20" s="26"/>
      <c r="BI20" s="26"/>
      <c r="BJ20" s="24"/>
      <c r="BK20" s="25"/>
      <c r="BL20" s="25"/>
      <c r="BM20" s="24"/>
      <c r="BN20" s="24"/>
      <c r="BQ20" s="23"/>
      <c r="BR20" s="23"/>
      <c r="BS20" s="23"/>
      <c r="BX20" s="23"/>
      <c r="BY20" s="23"/>
    </row>
    <row r="21" spans="1:79" ht="12.75" customHeight="1">
      <c r="A21" s="464"/>
      <c r="B21" s="384" t="str">
        <f>IF(様式２!H15&lt;&gt;"",様式２!H15,"")</f>
        <v/>
      </c>
      <c r="C21" s="385"/>
      <c r="D21" s="385"/>
      <c r="E21" s="385"/>
      <c r="F21" s="385"/>
      <c r="G21" s="386"/>
      <c r="H21" s="47" t="s">
        <v>41</v>
      </c>
      <c r="I21" s="46"/>
      <c r="J21" s="390" t="str">
        <f>IF(様式２!K15&lt;&gt;"",様式２!K15,"")</f>
        <v/>
      </c>
      <c r="K21" s="391"/>
      <c r="L21" s="392" t="e">
        <f>AG21</f>
        <v>#VALUE!</v>
      </c>
      <c r="M21" s="399" t="e">
        <f>AH21</f>
        <v>#VALUE!</v>
      </c>
      <c r="N21" s="380" t="e">
        <f>AI21</f>
        <v>#VALUE!</v>
      </c>
      <c r="O21" s="424" t="str">
        <f>IF($J21&lt;&gt;"",IF($AC21="0-",AM21,IF($AC21="+0",AS21,IF($AC21="+-",AY21,AG21))),"")</f>
        <v/>
      </c>
      <c r="P21" s="403" t="str">
        <f>IF($J21&lt;&gt;"",IF($AC21="0-",AN21,IF($AC21="+0",AT21,IF($AC21="+-",AZ21,AH21))),"")</f>
        <v/>
      </c>
      <c r="Q21" s="426" t="str">
        <f>IF($J21&lt;&gt;"",IF($AC21="0-",AO21,IF($AC21="+0",AU21,IF($AC21="+-",BA21,AI21))),"")</f>
        <v/>
      </c>
      <c r="R21" s="410" t="str">
        <f>IF($U22="","",ROUNDDOWN($AA21/12,0))</f>
        <v/>
      </c>
      <c r="S21" s="412" t="str">
        <f>IF($U22="","",ROUNDDOWN(MOD($AA21,12),0))</f>
        <v/>
      </c>
      <c r="T21" s="419" t="str">
        <f>IF($U22="","", IF( (MOD($AA21,12)-$S21)&gt;=0.5,"半",0))</f>
        <v/>
      </c>
      <c r="U21" s="135" t="str">
        <f t="shared" ref="U21" si="14">IF(B21&lt;&gt; "", "1", "")</f>
        <v/>
      </c>
      <c r="V21" s="410" t="str">
        <f>IF($U22="","",ROUNDDOWN($AA21*($U21/$U22)/12,0))</f>
        <v/>
      </c>
      <c r="W21" s="412" t="str">
        <f>IF($U22="","",ROUNDDOWN(MOD($AA21*($U21/$U22),12),0))</f>
        <v/>
      </c>
      <c r="X21" s="414" t="str">
        <f>IF(U22="","",IF( (MOD($AA21*($U21/$U22),12)-$W21)&gt;=0.5,"半",0) )</f>
        <v/>
      </c>
      <c r="Y21" s="417">
        <v>9</v>
      </c>
      <c r="Z21" s="417"/>
      <c r="AA21" s="418" t="e">
        <f>IF(OR($Y21&lt;&gt;$Y23,$Y23=""), SUMIF($Y$5:$Y$28,$Y21,$AB$5:$AB$28),"" )</f>
        <v>#VALUE!</v>
      </c>
      <c r="AB21" s="405" t="e">
        <f>IF(Z21=2,0,O21*12+P21+COUNTIF(Q21:Q21,"半")*0.5)</f>
        <v>#VALUE!</v>
      </c>
      <c r="AC21" s="406"/>
      <c r="AD21" s="408" t="str">
        <f>IF(AC21&lt;&gt;"",VLOOKUP(AC21,$AE$5:$AF$8,2),"")</f>
        <v/>
      </c>
      <c r="AE21" s="33"/>
      <c r="AF21" s="33"/>
      <c r="AG21" s="38" t="e">
        <f>IF(AK21&gt;=12,DATEDIF(BH21,BK21,"y")+1,DATEDIF(BH21,BK21,"y"))</f>
        <v>#VALUE!</v>
      </c>
      <c r="AH21" s="38" t="e">
        <f>IF(AK21&gt;=12,AK21-12,AK21)</f>
        <v>#VALUE!</v>
      </c>
      <c r="AI21" s="37" t="e">
        <f>IF(AL21&lt;=15,"半",0)</f>
        <v>#VALUE!</v>
      </c>
      <c r="AJ21" s="30" t="e">
        <f>DATEDIF(BH21,BK21,"y")</f>
        <v>#VALUE!</v>
      </c>
      <c r="AK21" s="27" t="e">
        <f>IF(AL21&gt;=16,DATEDIF(BH21,BK21,"ym")+1,DATEDIF(BH21,BK21,"ym"))</f>
        <v>#VALUE!</v>
      </c>
      <c r="AL21" s="29" t="e">
        <f>DATEDIF(BH21,BK21,"md")</f>
        <v>#VALUE!</v>
      </c>
      <c r="AM21" s="38" t="e">
        <f>IF(AQ21&gt;=12,DATEDIF(BH21,BL21,"y")+1,DATEDIF(BH21,BL21,"y"))</f>
        <v>#VALUE!</v>
      </c>
      <c r="AN21" s="38" t="e">
        <f>IF(AQ21&gt;=12,AQ21-12,AQ21)</f>
        <v>#VALUE!</v>
      </c>
      <c r="AO21" s="37" t="e">
        <f>IF(AR21&lt;=15,"半",0)</f>
        <v>#VALUE!</v>
      </c>
      <c r="AP21" s="30" t="e">
        <f>DATEDIF(BH21,BL21,"y")</f>
        <v>#VALUE!</v>
      </c>
      <c r="AQ21" s="27" t="e">
        <f>IF(AR21&gt;=16,DATEDIF(BH21,BL21,"ym")+1,DATEDIF(BH21,BL21,"ym"))</f>
        <v>#VALUE!</v>
      </c>
      <c r="AR21" s="29" t="e">
        <f>DATEDIF(BH21,BL21,"md")</f>
        <v>#VALUE!</v>
      </c>
      <c r="AS21" s="38" t="e">
        <f>IF(AW21&gt;=12,DATEDIF(BI21,BK21,"y")+1,DATEDIF(BI21,BK21,"y"))</f>
        <v>#VALUE!</v>
      </c>
      <c r="AT21" s="38" t="e">
        <f>IF(AW21&gt;=12,AW21-12,AW21)</f>
        <v>#VALUE!</v>
      </c>
      <c r="AU21" s="37" t="e">
        <f>IF(AX21&lt;=15,"半",0)</f>
        <v>#VALUE!</v>
      </c>
      <c r="AV21" s="30" t="e">
        <f>DATEDIF(BI21,BK21,"y")</f>
        <v>#VALUE!</v>
      </c>
      <c r="AW21" s="27" t="e">
        <f>IF(AX21&gt;=16,DATEDIF(BI21,BK21,"ym")+1,DATEDIF(BI21,BK21,"ym"))</f>
        <v>#VALUE!</v>
      </c>
      <c r="AX21" s="27" t="e">
        <f>DATEDIF(BI21,BK21,"md")</f>
        <v>#VALUE!</v>
      </c>
      <c r="AY21" s="38" t="e">
        <f>IF(BC21&gt;=12,DATEDIF(BI21,BL21,"y")+1,DATEDIF(BI21,BL21,"y"))</f>
        <v>#VALUE!</v>
      </c>
      <c r="AZ21" s="38" t="e">
        <f>IF(BC21&gt;=12,BC21-12,BC21)</f>
        <v>#VALUE!</v>
      </c>
      <c r="BA21" s="37" t="e">
        <f>IF(BD21&lt;=15,"半",0)</f>
        <v>#VALUE!</v>
      </c>
      <c r="BB21" s="30" t="e">
        <f>DATEDIF(BI21,BL21,"y")</f>
        <v>#VALUE!</v>
      </c>
      <c r="BC21" s="27" t="e">
        <f>IF(BD21&gt;=16,DATEDIF(BI21,BL21,"ym")+1,DATEDIF(BI21,BL21,"ym"))</f>
        <v>#VALUE!</v>
      </c>
      <c r="BD21" s="29" t="e">
        <f>DATEDIF(BI21,BL21,"md")</f>
        <v>#VALUE!</v>
      </c>
      <c r="BE21" s="27"/>
      <c r="BF21" s="28" t="str">
        <f>IF(J22="現在",$AC$3,J22)</f>
        <v/>
      </c>
      <c r="BG21" s="27">
        <v>1</v>
      </c>
      <c r="BH21" s="26" t="e">
        <f>IF(DAY(J21)&lt;=15,J21-DAY(J21)+1,J21-DAY(J21)+16)</f>
        <v>#VALUE!</v>
      </c>
      <c r="BI21" s="26" t="e">
        <f>IF(DAY(BH21)=1,BH21+15,BR21)</f>
        <v>#VALUE!</v>
      </c>
      <c r="BJ21" s="24"/>
      <c r="BK21" s="36" t="e">
        <f>IF(CA21&gt;=16,BY21,IF(J22="現在",$AC$3-CA21+15,J22-CA21+15))</f>
        <v>#VALUE!</v>
      </c>
      <c r="BL21" s="25" t="e">
        <f>IF(DAY(BK21)=15,BK21-DAY(BK21),BK21-DAY(BK21)+15)</f>
        <v>#VALUE!</v>
      </c>
      <c r="BM21" s="24"/>
      <c r="BN21" s="24"/>
      <c r="BO21" s="20" t="e">
        <f>YEAR(J21)</f>
        <v>#VALUE!</v>
      </c>
      <c r="BP21" s="20" t="e">
        <f>MONTH(J21)+1</f>
        <v>#VALUE!</v>
      </c>
      <c r="BQ21" s="23" t="e">
        <f>CONCATENATE(BO21,"/",BP21,"/",1)</f>
        <v>#VALUE!</v>
      </c>
      <c r="BR21" s="23" t="e">
        <f>BQ21+1-1</f>
        <v>#VALUE!</v>
      </c>
      <c r="BS21" s="23" t="e">
        <f>BQ21-1</f>
        <v>#VALUE!</v>
      </c>
      <c r="BT21" s="20" t="e">
        <f>DAY(BS21)</f>
        <v>#VALUE!</v>
      </c>
      <c r="BU21" s="20" t="e">
        <f>DAY(J21)</f>
        <v>#VALUE!</v>
      </c>
      <c r="BV21" s="20" t="e">
        <f>YEAR(BF21)</f>
        <v>#VALUE!</v>
      </c>
      <c r="BW21" s="20" t="e">
        <f>IF(MONTH(BF21)=12,MONTH(BF21)-12+1,MONTH(BF21)+1)</f>
        <v>#VALUE!</v>
      </c>
      <c r="BX21" s="23" t="e">
        <f>IF(BW21=1,CONCATENATE(BV21+1,"/",BW21,"/",1),CONCATENATE(BV21,"/",BW21,"/",1))</f>
        <v>#VALUE!</v>
      </c>
      <c r="BY21" s="23" t="e">
        <f>BX21-1</f>
        <v>#VALUE!</v>
      </c>
      <c r="BZ21" s="20" t="e">
        <f>DAY(BY21)</f>
        <v>#VALUE!</v>
      </c>
      <c r="CA21" s="20" t="e">
        <f>DAY(BF21)</f>
        <v>#VALUE!</v>
      </c>
    </row>
    <row r="22" spans="1:79" ht="12.75" customHeight="1">
      <c r="A22" s="464"/>
      <c r="B22" s="387"/>
      <c r="C22" s="388"/>
      <c r="D22" s="388"/>
      <c r="E22" s="388"/>
      <c r="F22" s="388"/>
      <c r="G22" s="389"/>
      <c r="H22" s="43" t="s">
        <v>40</v>
      </c>
      <c r="I22" s="43"/>
      <c r="J22" s="382" t="str">
        <f>IF(様式２!L15&lt;&gt;"",様式２!L15,"")</f>
        <v/>
      </c>
      <c r="K22" s="383"/>
      <c r="L22" s="393"/>
      <c r="M22" s="400"/>
      <c r="N22" s="381"/>
      <c r="O22" s="425"/>
      <c r="P22" s="404"/>
      <c r="Q22" s="427"/>
      <c r="R22" s="411"/>
      <c r="S22" s="413"/>
      <c r="T22" s="420"/>
      <c r="U22" s="136" t="str">
        <f t="shared" ref="U22" si="15">IF(B21&lt;&gt; "", "1", "")</f>
        <v/>
      </c>
      <c r="V22" s="411"/>
      <c r="W22" s="413"/>
      <c r="X22" s="415"/>
      <c r="Y22" s="417"/>
      <c r="Z22" s="417"/>
      <c r="AA22" s="418"/>
      <c r="AB22" s="405"/>
      <c r="AC22" s="421"/>
      <c r="AD22" s="409"/>
      <c r="AE22" s="33"/>
      <c r="AF22" s="33"/>
      <c r="AG22" s="38"/>
      <c r="AH22" s="38"/>
      <c r="AI22" s="37"/>
      <c r="AJ22" s="30"/>
      <c r="AK22" s="27"/>
      <c r="AL22" s="29"/>
      <c r="AM22" s="38"/>
      <c r="AN22" s="38"/>
      <c r="AO22" s="37"/>
      <c r="AP22" s="30"/>
      <c r="AQ22" s="27"/>
      <c r="AR22" s="29"/>
      <c r="AS22" s="38"/>
      <c r="AT22" s="38"/>
      <c r="AU22" s="37"/>
      <c r="AV22" s="30"/>
      <c r="AW22" s="27"/>
      <c r="AX22" s="27"/>
      <c r="AY22" s="38"/>
      <c r="AZ22" s="38"/>
      <c r="BA22" s="37"/>
      <c r="BB22" s="30"/>
      <c r="BC22" s="27"/>
      <c r="BD22" s="29"/>
      <c r="BE22" s="27"/>
      <c r="BF22" s="28"/>
      <c r="BG22" s="27"/>
      <c r="BH22" s="26"/>
      <c r="BI22" s="26"/>
      <c r="BJ22" s="24"/>
      <c r="BK22" s="25"/>
      <c r="BL22" s="25"/>
      <c r="BM22" s="24"/>
      <c r="BN22" s="24"/>
      <c r="BQ22" s="23"/>
      <c r="BR22" s="23"/>
      <c r="BS22" s="23"/>
      <c r="BX22" s="23"/>
      <c r="BY22" s="23"/>
    </row>
    <row r="23" spans="1:79" ht="12.75" customHeight="1">
      <c r="A23" s="464"/>
      <c r="B23" s="384" t="str">
        <f>IF(様式２!H16&lt;&gt;"",様式２!H16,"")</f>
        <v/>
      </c>
      <c r="C23" s="385"/>
      <c r="D23" s="385"/>
      <c r="E23" s="385"/>
      <c r="F23" s="385"/>
      <c r="G23" s="386"/>
      <c r="H23" s="47" t="s">
        <v>41</v>
      </c>
      <c r="I23" s="46"/>
      <c r="J23" s="390" t="str">
        <f>IF(様式２!K16&lt;&gt;"",様式２!K16,"")</f>
        <v/>
      </c>
      <c r="K23" s="391"/>
      <c r="L23" s="392" t="e">
        <f>AG23</f>
        <v>#VALUE!</v>
      </c>
      <c r="M23" s="399" t="e">
        <f>AH23</f>
        <v>#VALUE!</v>
      </c>
      <c r="N23" s="380" t="e">
        <f>AI23</f>
        <v>#VALUE!</v>
      </c>
      <c r="O23" s="424" t="str">
        <f>IF($J23&lt;&gt;"",IF($AC23="0-",AM23,IF($AC23="+0",AS23,IF($AC23="+-",AY23,AG23))),"")</f>
        <v/>
      </c>
      <c r="P23" s="403" t="str">
        <f>IF($J23&lt;&gt;"",IF($AC23="0-",AN23,IF($AC23="+0",AT23,IF($AC23="+-",AZ23,AH23))),"")</f>
        <v/>
      </c>
      <c r="Q23" s="426" t="str">
        <f>IF($J23&lt;&gt;"",IF($AC23="0-",AO23,IF($AC23="+0",AU23,IF($AC23="+-",BA23,AI23))),"")</f>
        <v/>
      </c>
      <c r="R23" s="410" t="str">
        <f>IF($U24="","",ROUNDDOWN($AA23/12,0))</f>
        <v/>
      </c>
      <c r="S23" s="412" t="str">
        <f>IF($U24="","",ROUNDDOWN(MOD($AA23,12),0))</f>
        <v/>
      </c>
      <c r="T23" s="419" t="str">
        <f>IF($U24="","", IF( (MOD($AA23,12)-$S23)&gt;=0.5,"半",0))</f>
        <v/>
      </c>
      <c r="U23" s="135" t="str">
        <f t="shared" ref="U23" si="16">IF(B23&lt;&gt; "", "1", "")</f>
        <v/>
      </c>
      <c r="V23" s="410" t="str">
        <f>IF($U24="","",ROUNDDOWN($AA23*($U23/$U24)/12,0))</f>
        <v/>
      </c>
      <c r="W23" s="412" t="str">
        <f>IF($U24="","",ROUNDDOWN(MOD($AA23*($U23/$U24),12),0))</f>
        <v/>
      </c>
      <c r="X23" s="414" t="str">
        <f>IF(U24="","",IF( (MOD($AA23*($U23/$U24),12)-$W23)&gt;=0.5,"半",0) )</f>
        <v/>
      </c>
      <c r="Y23" s="417">
        <v>10</v>
      </c>
      <c r="Z23" s="417"/>
      <c r="AA23" s="418" t="e">
        <f>IF(OR($Y23&lt;&gt;$Y25,$Y25=""), SUMIF($Y$5:$Y$28,$Y23,$AB$5:$AB$28),"" )</f>
        <v>#VALUE!</v>
      </c>
      <c r="AB23" s="405" t="e">
        <f>IF(Z23=2,0,O23*12+P23+COUNTIF(Q23:Q23,"半")*0.5)</f>
        <v>#VALUE!</v>
      </c>
      <c r="AC23" s="406"/>
      <c r="AD23" s="408" t="str">
        <f>IF(AC23&lt;&gt;"",VLOOKUP(AC23,$AE$5:$AF$8,2),"")</f>
        <v/>
      </c>
      <c r="AE23" s="33"/>
      <c r="AF23" s="33"/>
      <c r="AG23" s="38" t="e">
        <f>IF(AK23&gt;=12,DATEDIF(BH23,BK23,"y")+1,DATEDIF(BH23,BK23,"y"))</f>
        <v>#VALUE!</v>
      </c>
      <c r="AH23" s="38" t="e">
        <f>IF(AK23&gt;=12,AK23-12,AK23)</f>
        <v>#VALUE!</v>
      </c>
      <c r="AI23" s="37" t="e">
        <f>IF(AL23&lt;=15,"半",0)</f>
        <v>#VALUE!</v>
      </c>
      <c r="AJ23" s="30" t="e">
        <f>DATEDIF(BH23,BK23,"y")</f>
        <v>#VALUE!</v>
      </c>
      <c r="AK23" s="27" t="e">
        <f>IF(AL23&gt;=16,DATEDIF(BH23,BK23,"ym")+1,DATEDIF(BH23,BK23,"ym"))</f>
        <v>#VALUE!</v>
      </c>
      <c r="AL23" s="29" t="e">
        <f>DATEDIF(BH23,BK23,"md")</f>
        <v>#VALUE!</v>
      </c>
      <c r="AM23" s="38" t="e">
        <f>IF(AQ23&gt;=12,DATEDIF(BH23,BL23,"y")+1,DATEDIF(BH23,BL23,"y"))</f>
        <v>#VALUE!</v>
      </c>
      <c r="AN23" s="38" t="e">
        <f>IF(AQ23&gt;=12,AQ23-12,AQ23)</f>
        <v>#VALUE!</v>
      </c>
      <c r="AO23" s="37" t="e">
        <f>IF(AR23&lt;=15,"半",0)</f>
        <v>#VALUE!</v>
      </c>
      <c r="AP23" s="30" t="e">
        <f>DATEDIF(BH23,BL23,"y")</f>
        <v>#VALUE!</v>
      </c>
      <c r="AQ23" s="27" t="e">
        <f>IF(AR23&gt;=16,DATEDIF(BH23,BL23,"ym")+1,DATEDIF(BH23,BL23,"ym"))</f>
        <v>#VALUE!</v>
      </c>
      <c r="AR23" s="29" t="e">
        <f>DATEDIF(BH23,BL23,"md")</f>
        <v>#VALUE!</v>
      </c>
      <c r="AS23" s="38" t="e">
        <f>IF(AW23&gt;=12,DATEDIF(BI23,BK23,"y")+1,DATEDIF(BI23,BK23,"y"))</f>
        <v>#VALUE!</v>
      </c>
      <c r="AT23" s="38" t="e">
        <f>IF(AW23&gt;=12,AW23-12,AW23)</f>
        <v>#VALUE!</v>
      </c>
      <c r="AU23" s="37" t="e">
        <f>IF(AX23&lt;=15,"半",0)</f>
        <v>#VALUE!</v>
      </c>
      <c r="AV23" s="30" t="e">
        <f>DATEDIF(BI23,BK23,"y")</f>
        <v>#VALUE!</v>
      </c>
      <c r="AW23" s="27" t="e">
        <f>IF(AX23&gt;=16,DATEDIF(BI23,BK23,"ym")+1,DATEDIF(BI23,BK23,"ym"))</f>
        <v>#VALUE!</v>
      </c>
      <c r="AX23" s="27" t="e">
        <f>DATEDIF(BI23,BK23,"md")</f>
        <v>#VALUE!</v>
      </c>
      <c r="AY23" s="38" t="e">
        <f>IF(BC23&gt;=12,DATEDIF(BI23,BL23,"y")+1,DATEDIF(BI23,BL23,"y"))</f>
        <v>#VALUE!</v>
      </c>
      <c r="AZ23" s="38" t="e">
        <f>IF(BC23&gt;=12,BC23-12,BC23)</f>
        <v>#VALUE!</v>
      </c>
      <c r="BA23" s="37" t="e">
        <f>IF(BD23&lt;=15,"半",0)</f>
        <v>#VALUE!</v>
      </c>
      <c r="BB23" s="30" t="e">
        <f>DATEDIF(BI23,BL23,"y")</f>
        <v>#VALUE!</v>
      </c>
      <c r="BC23" s="27" t="e">
        <f>IF(BD23&gt;=16,DATEDIF(BI23,BL23,"ym")+1,DATEDIF(BI23,BL23,"ym"))</f>
        <v>#VALUE!</v>
      </c>
      <c r="BD23" s="29" t="e">
        <f>DATEDIF(BI23,BL23,"md")</f>
        <v>#VALUE!</v>
      </c>
      <c r="BE23" s="27"/>
      <c r="BF23" s="28" t="str">
        <f>IF(J24="現在",$AC$3,J24)</f>
        <v/>
      </c>
      <c r="BG23" s="27">
        <v>2</v>
      </c>
      <c r="BH23" s="26" t="e">
        <f>IF(DAY(J23)&lt;=15,J23-DAY(J23)+1,J23-DAY(J23)+16)</f>
        <v>#VALUE!</v>
      </c>
      <c r="BI23" s="26" t="e">
        <f>IF(DAY(BH23)=1,BH23+15,BR23)</f>
        <v>#VALUE!</v>
      </c>
      <c r="BJ23" s="24"/>
      <c r="BK23" s="36" t="e">
        <f>IF(CA23&gt;=16,BY23,IF(J24="現在",$AC$3-CA23+15,J24-CA23+15))</f>
        <v>#VALUE!</v>
      </c>
      <c r="BL23" s="25" t="e">
        <f>IF(DAY(BK23)=15,BK23-DAY(BK23),BK23-DAY(BK23)+15)</f>
        <v>#VALUE!</v>
      </c>
      <c r="BM23" s="24"/>
      <c r="BN23" s="24"/>
      <c r="BO23" s="20" t="e">
        <f>YEAR(J23)</f>
        <v>#VALUE!</v>
      </c>
      <c r="BP23" s="20" t="e">
        <f>MONTH(J23)+1</f>
        <v>#VALUE!</v>
      </c>
      <c r="BQ23" s="23" t="e">
        <f>CONCATENATE(BO23,"/",BP23,"/",1)</f>
        <v>#VALUE!</v>
      </c>
      <c r="BR23" s="23" t="e">
        <f>BQ23+1-1</f>
        <v>#VALUE!</v>
      </c>
      <c r="BS23" s="23" t="e">
        <f>BQ23-1</f>
        <v>#VALUE!</v>
      </c>
      <c r="BT23" s="20" t="e">
        <f>DAY(BS23)</f>
        <v>#VALUE!</v>
      </c>
      <c r="BU23" s="20" t="e">
        <f>DAY(J23)</f>
        <v>#VALUE!</v>
      </c>
      <c r="BV23" s="20" t="e">
        <f>YEAR(BF23)</f>
        <v>#VALUE!</v>
      </c>
      <c r="BW23" s="20" t="e">
        <f>IF(MONTH(BF23)=12,MONTH(BF23)-12+1,MONTH(BF23)+1)</f>
        <v>#VALUE!</v>
      </c>
      <c r="BX23" s="23" t="e">
        <f>IF(BW23=1,CONCATENATE(BV23+1,"/",BW23,"/",1),CONCATENATE(BV23,"/",BW23,"/",1))</f>
        <v>#VALUE!</v>
      </c>
      <c r="BY23" s="23" t="e">
        <f>BX23-1</f>
        <v>#VALUE!</v>
      </c>
      <c r="BZ23" s="20" t="e">
        <f>DAY(BY23)</f>
        <v>#VALUE!</v>
      </c>
      <c r="CA23" s="20" t="e">
        <f>DAY(BF23)</f>
        <v>#VALUE!</v>
      </c>
    </row>
    <row r="24" spans="1:79" ht="12.75" customHeight="1" thickBot="1">
      <c r="A24" s="464"/>
      <c r="B24" s="387"/>
      <c r="C24" s="388"/>
      <c r="D24" s="388"/>
      <c r="E24" s="388"/>
      <c r="F24" s="388"/>
      <c r="G24" s="389"/>
      <c r="H24" s="43" t="s">
        <v>40</v>
      </c>
      <c r="I24" s="43"/>
      <c r="J24" s="382" t="str">
        <f>IF(様式２!L16&lt;&gt;"",様式２!L16,"")</f>
        <v/>
      </c>
      <c r="K24" s="383"/>
      <c r="L24" s="393"/>
      <c r="M24" s="400"/>
      <c r="N24" s="381"/>
      <c r="O24" s="425"/>
      <c r="P24" s="404"/>
      <c r="Q24" s="427"/>
      <c r="R24" s="411"/>
      <c r="S24" s="413"/>
      <c r="T24" s="420"/>
      <c r="U24" s="136" t="str">
        <f t="shared" ref="U24" si="17">IF(B23&lt;&gt; "", "1", "")</f>
        <v/>
      </c>
      <c r="V24" s="411"/>
      <c r="W24" s="413"/>
      <c r="X24" s="415"/>
      <c r="Y24" s="417"/>
      <c r="Z24" s="417"/>
      <c r="AA24" s="418"/>
      <c r="AB24" s="405"/>
      <c r="AC24" s="428"/>
      <c r="AD24" s="409"/>
      <c r="AE24" s="33"/>
      <c r="AF24" s="33"/>
      <c r="AG24" s="38"/>
      <c r="AH24" s="38"/>
      <c r="AI24" s="37"/>
      <c r="AJ24" s="30"/>
      <c r="AK24" s="27"/>
      <c r="AL24" s="29"/>
      <c r="AM24" s="38"/>
      <c r="AN24" s="38"/>
      <c r="AO24" s="37"/>
      <c r="AP24" s="30"/>
      <c r="AQ24" s="27"/>
      <c r="AR24" s="29"/>
      <c r="AS24" s="38"/>
      <c r="AT24" s="38"/>
      <c r="AU24" s="37"/>
      <c r="AV24" s="30"/>
      <c r="AW24" s="27"/>
      <c r="AX24" s="27"/>
      <c r="AY24" s="38"/>
      <c r="AZ24" s="38"/>
      <c r="BA24" s="37"/>
      <c r="BB24" s="30"/>
      <c r="BC24" s="27"/>
      <c r="BD24" s="29"/>
      <c r="BE24" s="27"/>
      <c r="BF24" s="28"/>
      <c r="BG24" s="27"/>
      <c r="BH24" s="26"/>
      <c r="BI24" s="26"/>
      <c r="BJ24" s="24"/>
      <c r="BK24" s="25"/>
      <c r="BL24" s="25"/>
      <c r="BM24" s="24"/>
      <c r="BN24" s="24"/>
      <c r="BQ24" s="23"/>
      <c r="BR24" s="23"/>
      <c r="BS24" s="23"/>
      <c r="BX24" s="23"/>
      <c r="BY24" s="23"/>
    </row>
    <row r="25" spans="1:79" ht="12.75" hidden="1" customHeight="1">
      <c r="A25" s="464"/>
      <c r="B25" s="429"/>
      <c r="C25" s="430"/>
      <c r="D25" s="430"/>
      <c r="E25" s="430"/>
      <c r="F25" s="430"/>
      <c r="G25" s="431"/>
      <c r="H25" s="47" t="s">
        <v>41</v>
      </c>
      <c r="I25" s="46"/>
      <c r="J25" s="435">
        <v>42517</v>
      </c>
      <c r="K25" s="436"/>
      <c r="L25" s="392">
        <f>AG25</f>
        <v>1</v>
      </c>
      <c r="M25" s="399">
        <f>AH25</f>
        <v>0</v>
      </c>
      <c r="N25" s="380" t="str">
        <f>AI25</f>
        <v>半</v>
      </c>
      <c r="O25" s="424">
        <f>IF($J25&lt;&gt;"",IF($AC25="0-",AM25,IF($AC25="+0",AS25,IF($AC25="+-",AY25,AG25))),"")</f>
        <v>1</v>
      </c>
      <c r="P25" s="403">
        <f>IF($J25&lt;&gt;"",IF($AC25="0-",AN25,IF($AC25="+0",AT25,IF($AC25="+-",AZ25,AH25))),"")</f>
        <v>0</v>
      </c>
      <c r="Q25" s="461" t="str">
        <f>IF($J25&lt;&gt;"",IF($AC25="0-",AO25,IF($AC25="+0",AU25,IF($AC25="+-",BA25,AI25))),"")</f>
        <v>半</v>
      </c>
      <c r="R25" s="424" t="str">
        <f>IF($U26="","",ROUNDDOWN($AA25/12,0))</f>
        <v/>
      </c>
      <c r="S25" s="403" t="str">
        <f>IF($U26="","",ROUNDDOWN(MOD($AA25,12),0))</f>
        <v/>
      </c>
      <c r="T25" s="461" t="str">
        <f>IF($U26="","", IF( (MOD($AA25,12)-$S25)&gt;=0.5,"半",0))</f>
        <v/>
      </c>
      <c r="U25" s="45"/>
      <c r="V25" s="424" t="str">
        <f>IF($U26="","",ROUNDDOWN($AA25*($U25/$U26)/12,0))</f>
        <v/>
      </c>
      <c r="W25" s="403" t="str">
        <f>IF($U26="","",ROUNDDOWN(MOD($AA25*($U25/$U26),12),0))</f>
        <v/>
      </c>
      <c r="X25" s="452" t="str">
        <f>IF(U26="","",IF( (MOD($AA25*($U25/$U26),12)-$W25)&gt;=0.5,"半",0) )</f>
        <v/>
      </c>
      <c r="Y25" s="454">
        <v>11</v>
      </c>
      <c r="Z25" s="456"/>
      <c r="AA25" s="418" t="e">
        <f>IF(OR($Y25&lt;&gt;#REF!,#REF!=""), SUMIF($Y$5:$Y$28,$Y25,$AB$5:$AB$28),"" )</f>
        <v>#REF!</v>
      </c>
      <c r="AB25" s="458">
        <f>IF(Z25=2,0,O25*12+P25+COUNTIF(Q25:Q25,"半")*0.5)</f>
        <v>12.5</v>
      </c>
      <c r="AC25" s="459"/>
      <c r="AD25" s="408" t="str">
        <f>IF(AC25&lt;&gt;"",VLOOKUP(AC25,$AE$5:$AF$8,2),"")</f>
        <v/>
      </c>
      <c r="AE25" s="33"/>
      <c r="AF25" s="33"/>
      <c r="AG25" s="38">
        <f>IF(AK25&gt;=12,DATEDIF(BH25,BK25,"y")+1,DATEDIF(BH25,BK25,"y"))</f>
        <v>1</v>
      </c>
      <c r="AH25" s="38">
        <f>IF(AK25&gt;=12,AK25-12,AK25)</f>
        <v>0</v>
      </c>
      <c r="AI25" s="37" t="str">
        <f>IF(AL25&lt;=15,"半",0)</f>
        <v>半</v>
      </c>
      <c r="AJ25" s="66">
        <f>DATEDIF(BH25,BK25,"y")</f>
        <v>1</v>
      </c>
      <c r="AK25" s="65">
        <f>IF(AL25&gt;=16,DATEDIF(BH25,BK25,"ym")+1,DATEDIF(BH25,BK25,"ym"))</f>
        <v>0</v>
      </c>
      <c r="AL25" s="64">
        <f>DATEDIF(BH25,BK25,"md")</f>
        <v>15</v>
      </c>
      <c r="AM25" s="38">
        <f>IF(AQ25&gt;=12,DATEDIF(BH25,BL25,"y")+1,DATEDIF(BH25,BL25,"y"))</f>
        <v>1</v>
      </c>
      <c r="AN25" s="38">
        <f>IF(AQ25&gt;=12,AQ25-12,AQ25)</f>
        <v>0</v>
      </c>
      <c r="AO25" s="37">
        <f>IF(AR25&lt;=15,"半",0)</f>
        <v>0</v>
      </c>
      <c r="AP25" s="66">
        <f>DATEDIF(BH25,BL25,"y")</f>
        <v>0</v>
      </c>
      <c r="AQ25" s="65">
        <f>IF(AR25&gt;=16,DATEDIF(BH25,BL25,"ym")+1,DATEDIF(BH25,BL25,"ym"))</f>
        <v>12</v>
      </c>
      <c r="AR25" s="64">
        <f>DATEDIF(BH25,BL25,"md")</f>
        <v>29</v>
      </c>
      <c r="AS25" s="38">
        <f>IF(AW25&gt;=12,DATEDIF(BI25,BK25,"y")+1,DATEDIF(BI25,BK25,"y"))</f>
        <v>1</v>
      </c>
      <c r="AT25" s="38">
        <f>IF(AW25&gt;=12,AW25-12,AW25)</f>
        <v>0</v>
      </c>
      <c r="AU25" s="37">
        <f>IF(AX25&lt;=15,"半",0)</f>
        <v>0</v>
      </c>
      <c r="AV25" s="66">
        <f>DATEDIF(BI25,BK25,"y")</f>
        <v>0</v>
      </c>
      <c r="AW25" s="65">
        <f>IF(AX25&gt;=16,DATEDIF(BI25,BK25,"ym")+1,DATEDIF(BI25,BK25,"ym"))</f>
        <v>12</v>
      </c>
      <c r="AX25" s="65">
        <f>DATEDIF(BI25,BK25,"md")</f>
        <v>30</v>
      </c>
      <c r="AY25" s="38">
        <f>IF(BC25&gt;=12,DATEDIF(BI25,BL25,"y")+1,DATEDIF(BI25,BL25,"y"))</f>
        <v>0</v>
      </c>
      <c r="AZ25" s="38">
        <f>IF(BC25&gt;=12,BC25-12,BC25)</f>
        <v>11</v>
      </c>
      <c r="BA25" s="37" t="str">
        <f>IF(BD25&lt;=15,"半",0)</f>
        <v>半</v>
      </c>
      <c r="BB25" s="66">
        <f>DATEDIF(BI25,BL25,"y")</f>
        <v>0</v>
      </c>
      <c r="BC25" s="65">
        <f>IF(BD25&gt;=16,DATEDIF(BI25,BL25,"ym")+1,DATEDIF(BI25,BL25,"ym"))</f>
        <v>11</v>
      </c>
      <c r="BD25" s="64">
        <f>DATEDIF(BI25,BL25,"md")</f>
        <v>14</v>
      </c>
      <c r="BE25" s="27"/>
      <c r="BF25" s="28">
        <f>IF(J26="現在",$AC$3,J26)</f>
        <v>42881</v>
      </c>
      <c r="BG25" s="27">
        <v>0</v>
      </c>
      <c r="BH25" s="26">
        <f>IF(DAY(J25)&lt;=15,J25-DAY(J25)+1,J25-DAY(J25)+16)</f>
        <v>42506</v>
      </c>
      <c r="BI25" s="26">
        <f>IF(DAY(BH25)=1,BH25+15,BR25)</f>
        <v>42522</v>
      </c>
      <c r="BJ25" s="24"/>
      <c r="BK25" s="36">
        <f>IF(CA25&gt;=16,BY25,IF(J26="現在",$AC$3-CA25+15,J26-CA25+15))</f>
        <v>42886</v>
      </c>
      <c r="BL25" s="25">
        <f>IF(DAY(BK25)=15,BK25-DAY(BK25),BK25-DAY(BK25)+15)</f>
        <v>42870</v>
      </c>
      <c r="BM25" s="24"/>
      <c r="BN25" s="24"/>
      <c r="BO25" s="20">
        <f>YEAR(J25)</f>
        <v>2016</v>
      </c>
      <c r="BP25" s="20">
        <f>MONTH(J25)+1</f>
        <v>6</v>
      </c>
      <c r="BQ25" s="23" t="str">
        <f>CONCATENATE(BO25,"/",BP25,"/",1)</f>
        <v>2016/6/1</v>
      </c>
      <c r="BR25" s="23">
        <f>BQ25+1-1</f>
        <v>42522</v>
      </c>
      <c r="BS25" s="23">
        <f>BQ25-1</f>
        <v>42521</v>
      </c>
      <c r="BT25" s="20">
        <f>DAY(BS25)</f>
        <v>31</v>
      </c>
      <c r="BU25" s="20">
        <f>DAY(J25)</f>
        <v>27</v>
      </c>
      <c r="BV25" s="20">
        <f>YEAR(BF25)</f>
        <v>2017</v>
      </c>
      <c r="BW25" s="20">
        <f>IF(MONTH(BF25)=12,MONTH(BF25)-12+1,MONTH(BF25)+1)</f>
        <v>6</v>
      </c>
      <c r="BX25" s="23" t="str">
        <f>IF(BW25=1,CONCATENATE(BV25+1,"/",BW25,"/",1),CONCATENATE(BV25,"/",BW25,"/",1))</f>
        <v>2017/6/1</v>
      </c>
      <c r="BY25" s="23">
        <f>BX25-1</f>
        <v>42886</v>
      </c>
      <c r="BZ25" s="20">
        <f>DAY(BY25)</f>
        <v>31</v>
      </c>
      <c r="CA25" s="20">
        <f>DAY(BF25)</f>
        <v>26</v>
      </c>
    </row>
    <row r="26" spans="1:79" ht="12.75" hidden="1" customHeight="1">
      <c r="A26" s="464"/>
      <c r="B26" s="432"/>
      <c r="C26" s="433"/>
      <c r="D26" s="433"/>
      <c r="E26" s="433"/>
      <c r="F26" s="433"/>
      <c r="G26" s="434"/>
      <c r="H26" s="43" t="s">
        <v>40</v>
      </c>
      <c r="I26" s="43"/>
      <c r="J26" s="422">
        <v>42881</v>
      </c>
      <c r="K26" s="423"/>
      <c r="L26" s="393"/>
      <c r="M26" s="400"/>
      <c r="N26" s="381"/>
      <c r="O26" s="425"/>
      <c r="P26" s="404"/>
      <c r="Q26" s="462"/>
      <c r="R26" s="425"/>
      <c r="S26" s="404"/>
      <c r="T26" s="462"/>
      <c r="U26" s="42"/>
      <c r="V26" s="425"/>
      <c r="W26" s="404"/>
      <c r="X26" s="453"/>
      <c r="Y26" s="455"/>
      <c r="Z26" s="457"/>
      <c r="AA26" s="418"/>
      <c r="AB26" s="458"/>
      <c r="AC26" s="460"/>
      <c r="AD26" s="408"/>
      <c r="AE26" s="33"/>
      <c r="AF26" s="33"/>
      <c r="AG26" s="38"/>
      <c r="AH26" s="38"/>
      <c r="AI26" s="37"/>
      <c r="AJ26" s="30"/>
      <c r="AK26" s="27"/>
      <c r="AL26" s="29"/>
      <c r="AM26" s="38"/>
      <c r="AN26" s="38"/>
      <c r="AO26" s="37"/>
      <c r="AP26" s="30"/>
      <c r="AQ26" s="27"/>
      <c r="AR26" s="29"/>
      <c r="AS26" s="38"/>
      <c r="AT26" s="38"/>
      <c r="AU26" s="37"/>
      <c r="AV26" s="30"/>
      <c r="AW26" s="27"/>
      <c r="AX26" s="27"/>
      <c r="AY26" s="38"/>
      <c r="AZ26" s="38"/>
      <c r="BA26" s="37"/>
      <c r="BB26" s="30"/>
      <c r="BC26" s="27"/>
      <c r="BD26" s="29"/>
      <c r="BE26" s="27"/>
      <c r="BF26" s="28"/>
      <c r="BG26" s="27"/>
      <c r="BH26" s="26"/>
      <c r="BI26" s="26"/>
      <c r="BJ26" s="24"/>
      <c r="BK26" s="25"/>
      <c r="BL26" s="25"/>
      <c r="BM26" s="24"/>
      <c r="BN26" s="24"/>
      <c r="BQ26" s="23"/>
      <c r="BR26" s="23"/>
      <c r="BS26" s="23"/>
      <c r="BX26" s="23"/>
      <c r="BY26" s="23"/>
    </row>
    <row r="27" spans="1:79" ht="13.5" customHeight="1">
      <c r="A27" s="437" t="s">
        <v>39</v>
      </c>
      <c r="B27" s="438"/>
      <c r="C27" s="438"/>
      <c r="D27" s="438"/>
      <c r="E27" s="438"/>
      <c r="F27" s="438"/>
      <c r="G27" s="438"/>
      <c r="H27" s="438"/>
      <c r="I27" s="438"/>
      <c r="J27" s="438"/>
      <c r="K27" s="438"/>
      <c r="L27" s="438"/>
      <c r="M27" s="438"/>
      <c r="N27" s="438"/>
      <c r="O27" s="438"/>
      <c r="P27" s="438"/>
      <c r="Q27" s="438"/>
      <c r="R27" s="441" t="s">
        <v>38</v>
      </c>
      <c r="S27" s="401"/>
      <c r="T27" s="401"/>
      <c r="U27" s="442"/>
      <c r="V27" s="410" t="str">
        <f>IF($B$5="","",ROUNDDOWN($AC$28/12,0))</f>
        <v/>
      </c>
      <c r="W27" s="412" t="str">
        <f>IF($B$5="","",ROUNDDOWN(MOD($AC$28,12),0))</f>
        <v/>
      </c>
      <c r="X27" s="414" t="str">
        <f>IF($B$5="","",IF( (MOD($AC28,12)-$W$27)&gt;=0.5,"半",0) )</f>
        <v/>
      </c>
      <c r="Y27" s="449" t="s">
        <v>37</v>
      </c>
      <c r="Z27" s="137" t="s">
        <v>36</v>
      </c>
      <c r="AA27" s="138" t="s">
        <v>35</v>
      </c>
      <c r="AB27" s="138" t="s">
        <v>34</v>
      </c>
      <c r="AC27" s="139" t="s">
        <v>33</v>
      </c>
      <c r="AD27" s="451"/>
      <c r="AE27" s="33"/>
      <c r="AF27" s="33"/>
      <c r="AG27" s="38">
        <f>IF(AK27&gt;=12,DATEDIF(BH27,BK27,"y")+1,DATEDIF(BH27,BK27,"y"))</f>
        <v>0</v>
      </c>
      <c r="AH27" s="38">
        <f>IF(AK27&gt;=12,AK27-12,AK27)</f>
        <v>0</v>
      </c>
      <c r="AI27" s="37" t="str">
        <f>IF(AL27&lt;=15,"半",0)</f>
        <v>半</v>
      </c>
      <c r="AJ27" s="30">
        <f>DATEDIF(BH27,BK27,"y")</f>
        <v>0</v>
      </c>
      <c r="AK27" s="27">
        <f>IF(AL27&gt;=16,DATEDIF(BH27,BK27,"ym")+1,DATEDIF(BH27,BK27,"ym"))</f>
        <v>0</v>
      </c>
      <c r="AL27" s="29">
        <f>DATEDIF(BH27,BK27,"md")</f>
        <v>14</v>
      </c>
      <c r="AM27" s="38" t="e">
        <f>IF(AQ27&gt;=12,DATEDIF(BH27,BL27,"y")+1,DATEDIF(BH27,BL27,"y"))</f>
        <v>#NUM!</v>
      </c>
      <c r="AN27" s="38" t="e">
        <f>IF(AQ27&gt;=12,AQ27-12,AQ27)</f>
        <v>#NUM!</v>
      </c>
      <c r="AO27" s="37" t="e">
        <f>IF(AR27&lt;=15,"半",0)</f>
        <v>#NUM!</v>
      </c>
      <c r="AP27" s="30" t="e">
        <f>DATEDIF(BH27,BL27,"y")</f>
        <v>#NUM!</v>
      </c>
      <c r="AQ27" s="27" t="e">
        <f>IF(AR27&gt;=16,DATEDIF(BH27,BL27,"ym")+1,DATEDIF(BH27,BL27,"ym"))</f>
        <v>#NUM!</v>
      </c>
      <c r="AR27" s="29" t="e">
        <f>DATEDIF(BH27,BL27,"md")</f>
        <v>#NUM!</v>
      </c>
      <c r="AS27" s="38" t="e">
        <f>IF(AW27&gt;=12,DATEDIF(BI27,BK27,"y")+1,DATEDIF(BI27,BK27,"y"))</f>
        <v>#NUM!</v>
      </c>
      <c r="AT27" s="38" t="e">
        <f>IF(AW27&gt;=12,AW27-12,AW27)</f>
        <v>#NUM!</v>
      </c>
      <c r="AU27" s="37" t="e">
        <f>IF(AX27&lt;=15,"半",0)</f>
        <v>#NUM!</v>
      </c>
      <c r="AV27" s="30" t="e">
        <f>DATEDIF(BI27,BK27,"y")</f>
        <v>#NUM!</v>
      </c>
      <c r="AW27" s="27" t="e">
        <f>IF(AX27&gt;=16,DATEDIF(BI27,BK27,"ym")+1,DATEDIF(BI27,BK27,"ym"))</f>
        <v>#NUM!</v>
      </c>
      <c r="AX27" s="27" t="e">
        <f>DATEDIF(BI27,BK27,"md")</f>
        <v>#NUM!</v>
      </c>
      <c r="AY27" s="38" t="e">
        <f>IF(BC27&gt;=12,DATEDIF(BI27,BL27,"y")+1,DATEDIF(BI27,BL27,"y"))</f>
        <v>#NUM!</v>
      </c>
      <c r="AZ27" s="38" t="e">
        <f>IF(BC27&gt;=12,BC27-12,BC27)</f>
        <v>#NUM!</v>
      </c>
      <c r="BA27" s="37" t="e">
        <f>IF(BD27&lt;=15,"半",0)</f>
        <v>#NUM!</v>
      </c>
      <c r="BB27" s="30" t="e">
        <f>DATEDIF(BI27,BL27,"y")</f>
        <v>#NUM!</v>
      </c>
      <c r="BC27" s="27" t="e">
        <f>IF(BD27&gt;=16,DATEDIF(BI27,BL27,"ym")+1,DATEDIF(BI27,BL27,"ym"))</f>
        <v>#NUM!</v>
      </c>
      <c r="BD27" s="29" t="e">
        <f>DATEDIF(BI27,BL27,"md")</f>
        <v>#NUM!</v>
      </c>
      <c r="BE27" s="27"/>
      <c r="BF27" s="28">
        <f>IF(J28="現在",$AC$3,J28)</f>
        <v>0</v>
      </c>
      <c r="BG27" s="27">
        <v>2</v>
      </c>
      <c r="BH27" s="26">
        <f>IF(DAY(J27)&lt;=15,J27-DAY(J27)+1,J27-DAY(J27)+16)</f>
        <v>1</v>
      </c>
      <c r="BI27" s="26">
        <f>IF(DAY(BH27)=1,BH27+15,BR27)</f>
        <v>16</v>
      </c>
      <c r="BJ27" s="24"/>
      <c r="BK27" s="36">
        <f>IF(CA27&gt;=16,BY27,IF(J28="現在",$AC$3-CA27+15,J28-CA27+15))</f>
        <v>15</v>
      </c>
      <c r="BL27" s="25">
        <f>IF(DAY(BK27)=15,BK27-DAY(BK27),BK27-DAY(BK27)+15)</f>
        <v>0</v>
      </c>
      <c r="BM27" s="24"/>
      <c r="BN27" s="24"/>
      <c r="BO27" s="20">
        <f>YEAR(J27)</f>
        <v>1900</v>
      </c>
      <c r="BP27" s="20">
        <f>MONTH(J27)+1</f>
        <v>2</v>
      </c>
      <c r="BQ27" s="23" t="str">
        <f>CONCATENATE(BO27,"/",BP27,"/",1)</f>
        <v>1900/2/1</v>
      </c>
      <c r="BR27" s="23">
        <f>BQ27+1-1</f>
        <v>32</v>
      </c>
      <c r="BS27" s="23">
        <f>BQ27-1</f>
        <v>31</v>
      </c>
      <c r="BT27" s="20">
        <f>DAY(BS27)</f>
        <v>31</v>
      </c>
      <c r="BU27" s="20">
        <f>DAY(J27)</f>
        <v>0</v>
      </c>
      <c r="BV27" s="20">
        <f>YEAR(BF27)</f>
        <v>1900</v>
      </c>
      <c r="BW27" s="20">
        <f>IF(MONTH(BF27)=12,MONTH(BF27)-12+1,MONTH(BF27)+1)</f>
        <v>2</v>
      </c>
      <c r="BX27" s="23" t="str">
        <f>IF(BW27=1,CONCATENATE(BV27+1,"/",BW27,"/",1),CONCATENATE(BV27,"/",BW27,"/",1))</f>
        <v>1900/2/1</v>
      </c>
      <c r="BY27" s="23">
        <f>BX27-1</f>
        <v>31</v>
      </c>
      <c r="BZ27" s="20">
        <f>DAY(BY27)</f>
        <v>31</v>
      </c>
      <c r="CA27" s="20">
        <f>DAY(BF27)</f>
        <v>0</v>
      </c>
    </row>
    <row r="28" spans="1:79" ht="13.5" customHeight="1" thickBot="1">
      <c r="A28" s="439"/>
      <c r="B28" s="440"/>
      <c r="C28" s="440"/>
      <c r="D28" s="440"/>
      <c r="E28" s="440"/>
      <c r="F28" s="440"/>
      <c r="G28" s="440"/>
      <c r="H28" s="440"/>
      <c r="I28" s="440"/>
      <c r="J28" s="440"/>
      <c r="K28" s="440"/>
      <c r="L28" s="440"/>
      <c r="M28" s="440"/>
      <c r="N28" s="440"/>
      <c r="O28" s="440"/>
      <c r="P28" s="440"/>
      <c r="Q28" s="440"/>
      <c r="R28" s="443"/>
      <c r="S28" s="444"/>
      <c r="T28" s="444"/>
      <c r="U28" s="445"/>
      <c r="V28" s="446"/>
      <c r="W28" s="447"/>
      <c r="X28" s="448"/>
      <c r="Y28" s="450"/>
      <c r="Z28" s="140">
        <f>SUM(V5:V26)</f>
        <v>0</v>
      </c>
      <c r="AA28" s="140">
        <f>SUM($W$5:$W$26)</f>
        <v>0</v>
      </c>
      <c r="AB28" s="140">
        <f>COUNTIF($X$5:$X$26,"半")</f>
        <v>0</v>
      </c>
      <c r="AC28" s="141">
        <f>Z28*12+AA28+(AB28/2)</f>
        <v>0</v>
      </c>
      <c r="AD28" s="451"/>
      <c r="AE28" s="33"/>
      <c r="AF28" s="33"/>
      <c r="AG28" s="32"/>
      <c r="AH28" s="32"/>
      <c r="AI28" s="31"/>
      <c r="AJ28" s="30"/>
      <c r="AK28" s="27"/>
      <c r="AL28" s="29"/>
      <c r="AM28" s="32"/>
      <c r="AN28" s="32"/>
      <c r="AO28" s="31"/>
      <c r="AP28" s="30"/>
      <c r="AQ28" s="27"/>
      <c r="AR28" s="29"/>
      <c r="AS28" s="32"/>
      <c r="AT28" s="32"/>
      <c r="AU28" s="31"/>
      <c r="AV28" s="30"/>
      <c r="AW28" s="27"/>
      <c r="AX28" s="27"/>
      <c r="AY28" s="32"/>
      <c r="AZ28" s="32"/>
      <c r="BA28" s="31"/>
      <c r="BB28" s="30"/>
      <c r="BC28" s="27"/>
      <c r="BD28" s="29"/>
      <c r="BE28" s="27"/>
      <c r="BF28" s="28"/>
      <c r="BG28" s="27"/>
      <c r="BH28" s="26"/>
      <c r="BI28" s="26"/>
      <c r="BJ28" s="24"/>
      <c r="BK28" s="25"/>
      <c r="BL28" s="25"/>
      <c r="BM28" s="24"/>
      <c r="BN28" s="24"/>
      <c r="BQ28" s="23"/>
      <c r="BR28" s="23"/>
      <c r="BS28" s="23"/>
      <c r="BX28" s="23"/>
      <c r="BY28" s="23"/>
    </row>
  </sheetData>
  <mergeCells count="253">
    <mergeCell ref="AD23:AD24"/>
    <mergeCell ref="W23:W24"/>
    <mergeCell ref="A27:Q28"/>
    <mergeCell ref="R27:U28"/>
    <mergeCell ref="V27:V28"/>
    <mergeCell ref="W27:W28"/>
    <mergeCell ref="X27:X28"/>
    <mergeCell ref="Y27:Y28"/>
    <mergeCell ref="AD27:AD28"/>
    <mergeCell ref="X25:X26"/>
    <mergeCell ref="Y25:Y26"/>
    <mergeCell ref="Z25:Z26"/>
    <mergeCell ref="AA25:AA26"/>
    <mergeCell ref="AB25:AB26"/>
    <mergeCell ref="AC25:AC26"/>
    <mergeCell ref="Q25:Q26"/>
    <mergeCell ref="R25:R26"/>
    <mergeCell ref="S25:S26"/>
    <mergeCell ref="T25:T26"/>
    <mergeCell ref="V25:V26"/>
    <mergeCell ref="W25:W26"/>
    <mergeCell ref="A5:A26"/>
    <mergeCell ref="L5:L6"/>
    <mergeCell ref="M5:M6"/>
    <mergeCell ref="AC23:AC24"/>
    <mergeCell ref="R23:R24"/>
    <mergeCell ref="S23:S24"/>
    <mergeCell ref="T23:T24"/>
    <mergeCell ref="V23:V24"/>
    <mergeCell ref="J24:K24"/>
    <mergeCell ref="B25:G26"/>
    <mergeCell ref="J25:K25"/>
    <mergeCell ref="L25:L26"/>
    <mergeCell ref="M25:M26"/>
    <mergeCell ref="N25:N26"/>
    <mergeCell ref="O25:O26"/>
    <mergeCell ref="P25:P26"/>
    <mergeCell ref="AD25:AD26"/>
    <mergeCell ref="J26:K26"/>
    <mergeCell ref="B23:G24"/>
    <mergeCell ref="J23:K23"/>
    <mergeCell ref="L23:L24"/>
    <mergeCell ref="M23:M24"/>
    <mergeCell ref="N23:N24"/>
    <mergeCell ref="O23:O24"/>
    <mergeCell ref="V21:V22"/>
    <mergeCell ref="W21:W22"/>
    <mergeCell ref="X21:X22"/>
    <mergeCell ref="O21:O22"/>
    <mergeCell ref="P21:P22"/>
    <mergeCell ref="Q21:Q22"/>
    <mergeCell ref="R21:R22"/>
    <mergeCell ref="S21:S22"/>
    <mergeCell ref="T21:T22"/>
    <mergeCell ref="X23:X24"/>
    <mergeCell ref="Y23:Y24"/>
    <mergeCell ref="Z23:Z24"/>
    <mergeCell ref="AA23:AA24"/>
    <mergeCell ref="AB23:AB24"/>
    <mergeCell ref="P23:P24"/>
    <mergeCell ref="Q23:Q24"/>
    <mergeCell ref="AD19:AD20"/>
    <mergeCell ref="R19:R20"/>
    <mergeCell ref="S19:S20"/>
    <mergeCell ref="T19:T20"/>
    <mergeCell ref="V19:V20"/>
    <mergeCell ref="W19:W20"/>
    <mergeCell ref="X19:X20"/>
    <mergeCell ref="J20:K20"/>
    <mergeCell ref="B21:G22"/>
    <mergeCell ref="J21:K21"/>
    <mergeCell ref="L21:L22"/>
    <mergeCell ref="M21:M22"/>
    <mergeCell ref="N21:N22"/>
    <mergeCell ref="Y19:Y20"/>
    <mergeCell ref="Z19:Z20"/>
    <mergeCell ref="AA19:AA20"/>
    <mergeCell ref="AB21:AB22"/>
    <mergeCell ref="AC21:AC22"/>
    <mergeCell ref="AD21:AD22"/>
    <mergeCell ref="J22:K22"/>
    <mergeCell ref="Y21:Y22"/>
    <mergeCell ref="Z21:Z22"/>
    <mergeCell ref="AA21:AA22"/>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AB19:AB20"/>
    <mergeCell ref="AC19:AC20"/>
    <mergeCell ref="J16:K16"/>
    <mergeCell ref="B17:G18"/>
    <mergeCell ref="J17:K17"/>
    <mergeCell ref="L17:L18"/>
    <mergeCell ref="M17:M18"/>
    <mergeCell ref="N17:N18"/>
    <mergeCell ref="O17:O18"/>
    <mergeCell ref="P17:P18"/>
    <mergeCell ref="W15:W16"/>
    <mergeCell ref="P15:P16"/>
    <mergeCell ref="Q15:Q16"/>
    <mergeCell ref="R15:R16"/>
    <mergeCell ref="S15:S16"/>
    <mergeCell ref="T15:T16"/>
    <mergeCell ref="V15:V16"/>
    <mergeCell ref="B15:G16"/>
    <mergeCell ref="J15:K15"/>
    <mergeCell ref="L15:L16"/>
    <mergeCell ref="M15:M16"/>
    <mergeCell ref="N15:N16"/>
    <mergeCell ref="O15:O16"/>
    <mergeCell ref="Z13:Z14"/>
    <mergeCell ref="AA13:AA14"/>
    <mergeCell ref="AB13:AB14"/>
    <mergeCell ref="AC13:AC14"/>
    <mergeCell ref="AD13:AD14"/>
    <mergeCell ref="AC15:AC16"/>
    <mergeCell ref="AD15:AD16"/>
    <mergeCell ref="X15:X16"/>
    <mergeCell ref="Y15:Y16"/>
    <mergeCell ref="Z15:Z16"/>
    <mergeCell ref="AA15:AA16"/>
    <mergeCell ref="AB15:AB16"/>
    <mergeCell ref="S13:S14"/>
    <mergeCell ref="T13:T14"/>
    <mergeCell ref="V13:V14"/>
    <mergeCell ref="W13:W14"/>
    <mergeCell ref="X13:X14"/>
    <mergeCell ref="Y13:Y14"/>
    <mergeCell ref="M13:M14"/>
    <mergeCell ref="N13:N14"/>
    <mergeCell ref="O13:O14"/>
    <mergeCell ref="P13:P14"/>
    <mergeCell ref="Q13:Q14"/>
    <mergeCell ref="R13:R14"/>
    <mergeCell ref="Y11:Y12"/>
    <mergeCell ref="Z11:Z12"/>
    <mergeCell ref="AA11:AA12"/>
    <mergeCell ref="AB11:AB12"/>
    <mergeCell ref="AC11:AC12"/>
    <mergeCell ref="AD11:AD12"/>
    <mergeCell ref="R11:R12"/>
    <mergeCell ref="S11:S12"/>
    <mergeCell ref="T11:T12"/>
    <mergeCell ref="V11:V12"/>
    <mergeCell ref="W11:W12"/>
    <mergeCell ref="X11:X12"/>
    <mergeCell ref="X9:X10"/>
    <mergeCell ref="Y9:Y10"/>
    <mergeCell ref="Z9:Z10"/>
    <mergeCell ref="AA9:AA10"/>
    <mergeCell ref="AB9:AB10"/>
    <mergeCell ref="AC9:AC10"/>
    <mergeCell ref="Q9:Q10"/>
    <mergeCell ref="R9:R10"/>
    <mergeCell ref="S9:S10"/>
    <mergeCell ref="T9:T10"/>
    <mergeCell ref="V9:V10"/>
    <mergeCell ref="W9:W10"/>
    <mergeCell ref="AC7:AC8"/>
    <mergeCell ref="AD7:AD8"/>
    <mergeCell ref="J8:K8"/>
    <mergeCell ref="B9:G10"/>
    <mergeCell ref="J9:K9"/>
    <mergeCell ref="L9:L10"/>
    <mergeCell ref="M9:M10"/>
    <mergeCell ref="N9:N10"/>
    <mergeCell ref="O9:O10"/>
    <mergeCell ref="P9:P10"/>
    <mergeCell ref="W7:W8"/>
    <mergeCell ref="X7:X8"/>
    <mergeCell ref="Y7:Y8"/>
    <mergeCell ref="Z7:Z8"/>
    <mergeCell ref="AA7:AA8"/>
    <mergeCell ref="AB7:AB8"/>
    <mergeCell ref="P7:P8"/>
    <mergeCell ref="Q7:Q8"/>
    <mergeCell ref="R7:R8"/>
    <mergeCell ref="S7:S8"/>
    <mergeCell ref="T7:T8"/>
    <mergeCell ref="V7:V8"/>
    <mergeCell ref="AD9:AD10"/>
    <mergeCell ref="J10:K10"/>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B5:G6"/>
    <mergeCell ref="J5:K5"/>
    <mergeCell ref="N5:N6"/>
    <mergeCell ref="J12:K12"/>
    <mergeCell ref="B13:G14"/>
    <mergeCell ref="J13:K13"/>
    <mergeCell ref="L13:L14"/>
    <mergeCell ref="B4:G4"/>
    <mergeCell ref="H4:K4"/>
    <mergeCell ref="L4:N4"/>
    <mergeCell ref="O4:Q4"/>
    <mergeCell ref="B11:G12"/>
    <mergeCell ref="J11:K11"/>
    <mergeCell ref="L11:L12"/>
    <mergeCell ref="M11:M12"/>
    <mergeCell ref="N11:N12"/>
    <mergeCell ref="O11:O12"/>
    <mergeCell ref="P11:P12"/>
    <mergeCell ref="Q11:Q12"/>
    <mergeCell ref="J14:K14"/>
    <mergeCell ref="R4:T4"/>
    <mergeCell ref="V4:X4"/>
    <mergeCell ref="A1:AC1"/>
    <mergeCell ref="A2:B2"/>
    <mergeCell ref="C2:G2"/>
    <mergeCell ref="H2:J2"/>
    <mergeCell ref="K2:X3"/>
    <mergeCell ref="A3:B3"/>
    <mergeCell ref="C3:G3"/>
    <mergeCell ref="H3:J3"/>
  </mergeCells>
  <phoneticPr fontId="1"/>
  <pageMargins left="0.55118110236220474" right="0.39370078740157483" top="0.31496062992125984" bottom="0.47244094488188981" header="0.43307086614173229" footer="0.31496062992125984"/>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3EB44-D08A-413C-9F7F-E48DB517EBC2}">
  <sheetPr>
    <tabColor theme="7" tint="0.79998168889431442"/>
  </sheetPr>
  <dimension ref="A1:CA70"/>
  <sheetViews>
    <sheetView view="pageBreakPreview" zoomScale="145" zoomScaleNormal="100" zoomScaleSheetLayoutView="145" workbookViewId="0">
      <selection activeCell="O29" sqref="O29:O30"/>
    </sheetView>
  </sheetViews>
  <sheetFormatPr defaultColWidth="9" defaultRowHeight="13"/>
  <cols>
    <col min="1" max="1" width="3" style="20" customWidth="1"/>
    <col min="2" max="2" width="3.6328125" style="20" customWidth="1"/>
    <col min="3" max="3" width="6.90625" style="20" customWidth="1"/>
    <col min="4" max="4" width="3.08984375" style="20" customWidth="1"/>
    <col min="5" max="5" width="7.6328125" style="20" customWidth="1"/>
    <col min="6" max="6" width="3.08984375" style="20" customWidth="1"/>
    <col min="7" max="7" width="10.6328125" style="20" customWidth="1"/>
    <col min="8" max="8" width="2.08984375" style="20" customWidth="1"/>
    <col min="9" max="9" width="1.6328125" style="20" customWidth="1"/>
    <col min="10" max="10" width="7" style="20" customWidth="1"/>
    <col min="11" max="11" width="5.36328125" style="20" customWidth="1"/>
    <col min="12" max="14" width="7.90625" style="20" hidden="1" customWidth="1"/>
    <col min="15" max="17" width="3.26953125" style="22" bestFit="1" customWidth="1"/>
    <col min="18" max="19" width="3.08984375" style="22" hidden="1" customWidth="1"/>
    <col min="20" max="20" width="7.90625" style="22" hidden="1" customWidth="1"/>
    <col min="21" max="21" width="2.7265625" style="22" hidden="1" customWidth="1"/>
    <col min="22" max="24" width="7.90625" style="22" hidden="1" customWidth="1"/>
    <col min="25" max="25" width="7.26953125" style="20" hidden="1" customWidth="1"/>
    <col min="26" max="27" width="8.7265625" style="20" hidden="1" customWidth="1"/>
    <col min="28" max="28" width="6.90625" style="20" hidden="1" customWidth="1"/>
    <col min="29" max="29" width="10.6328125" style="21" customWidth="1"/>
    <col min="30" max="30" width="12.90625" style="21" bestFit="1" customWidth="1"/>
    <col min="31" max="31" width="6.36328125" style="21" hidden="1" customWidth="1"/>
    <col min="32" max="32" width="24.08984375" style="21" hidden="1" customWidth="1"/>
    <col min="33" max="33" width="6.453125" style="20" hidden="1" customWidth="1"/>
    <col min="34" max="35" width="4.6328125" style="20" hidden="1" customWidth="1"/>
    <col min="36" max="36" width="5" style="20" hidden="1" customWidth="1"/>
    <col min="37" max="37" width="4.453125" style="20" hidden="1" customWidth="1"/>
    <col min="38" max="38" width="4.90625" style="20" hidden="1" customWidth="1"/>
    <col min="39" max="39" width="10.90625" style="20" hidden="1" customWidth="1"/>
    <col min="40" max="40" width="8.453125" style="20" hidden="1" customWidth="1"/>
    <col min="41" max="41" width="8.90625" style="20" hidden="1" customWidth="1"/>
    <col min="42" max="42" width="9.6328125" style="20" hidden="1" customWidth="1"/>
    <col min="43" max="43" width="9.36328125" style="20" hidden="1" customWidth="1"/>
    <col min="44" max="44" width="8.36328125" style="20" hidden="1" customWidth="1"/>
    <col min="45" max="45" width="7.90625" style="20" hidden="1" customWidth="1"/>
    <col min="46" max="46" width="10.453125" style="20" hidden="1" customWidth="1"/>
    <col min="47" max="47" width="6.6328125" style="20" hidden="1" customWidth="1"/>
    <col min="48" max="48" width="9.08984375" style="20" hidden="1" customWidth="1"/>
    <col min="49" max="49" width="8.6328125" style="20" hidden="1" customWidth="1"/>
    <col min="50" max="50" width="7.6328125" style="20" hidden="1" customWidth="1"/>
    <col min="51" max="51" width="9.90625" style="20" hidden="1" customWidth="1"/>
    <col min="52" max="52" width="6.6328125" style="20" hidden="1" customWidth="1"/>
    <col min="53" max="53" width="6.90625" style="20" hidden="1" customWidth="1"/>
    <col min="54" max="55" width="7" style="20" hidden="1" customWidth="1"/>
    <col min="56" max="56" width="8" style="20" hidden="1" customWidth="1"/>
    <col min="57" max="57" width="3.90625" style="20" hidden="1" customWidth="1"/>
    <col min="58" max="58" width="10.90625" style="20" hidden="1" customWidth="1"/>
    <col min="59" max="59" width="4.90625" style="20" hidden="1" customWidth="1"/>
    <col min="60" max="60" width="9.90625" style="20" hidden="1" customWidth="1"/>
    <col min="61" max="61" width="9.453125" style="20" hidden="1" customWidth="1"/>
    <col min="62" max="62" width="4" style="20" hidden="1" customWidth="1"/>
    <col min="63" max="63" width="10" style="20" hidden="1" customWidth="1"/>
    <col min="64" max="64" width="10.36328125" style="20" hidden="1" customWidth="1"/>
    <col min="65" max="65" width="3" style="20" hidden="1" customWidth="1"/>
    <col min="66" max="66" width="3.08984375" style="20" hidden="1" customWidth="1"/>
    <col min="67" max="67" width="5.08984375" style="20" hidden="1" customWidth="1"/>
    <col min="68" max="68" width="4.08984375" style="20" hidden="1" customWidth="1"/>
    <col min="69" max="70" width="9.90625" style="20" hidden="1" customWidth="1"/>
    <col min="71" max="71" width="10" style="20" hidden="1" customWidth="1"/>
    <col min="72" max="72" width="8" style="20" hidden="1" customWidth="1"/>
    <col min="73" max="73" width="6.90625" style="20" hidden="1" customWidth="1"/>
    <col min="74" max="74" width="6.08984375" style="20" hidden="1" customWidth="1"/>
    <col min="75" max="75" width="5.453125" style="20" hidden="1" customWidth="1"/>
    <col min="76" max="77" width="10" style="20" hidden="1" customWidth="1"/>
    <col min="78" max="78" width="8.36328125" style="20" hidden="1" customWidth="1"/>
    <col min="79" max="79" width="7.90625" style="20" hidden="1" customWidth="1"/>
    <col min="80" max="252" width="9" style="20"/>
    <col min="253" max="253" width="3" style="20" customWidth="1"/>
    <col min="254" max="254" width="3.6328125" style="20" customWidth="1"/>
    <col min="255" max="255" width="6.90625" style="20" customWidth="1"/>
    <col min="256" max="256" width="3.08984375" style="20" customWidth="1"/>
    <col min="257" max="257" width="7.6328125" style="20" customWidth="1"/>
    <col min="258" max="258" width="3.08984375" style="20" customWidth="1"/>
    <col min="259" max="259" width="10.6328125" style="20" customWidth="1"/>
    <col min="260" max="260" width="2.08984375" style="20" customWidth="1"/>
    <col min="261" max="261" width="1.6328125" style="20" customWidth="1"/>
    <col min="262" max="262" width="7" style="20" customWidth="1"/>
    <col min="263" max="263" width="5.36328125" style="20" customWidth="1"/>
    <col min="264" max="266" width="2.453125" style="20" customWidth="1"/>
    <col min="267" max="269" width="0" style="20" hidden="1" customWidth="1"/>
    <col min="270" max="276" width="2.453125" style="20" customWidth="1"/>
    <col min="277" max="280" width="0" style="20" hidden="1" customWidth="1"/>
    <col min="281" max="281" width="9.90625" style="20" customWidth="1"/>
    <col min="282" max="282" width="15" style="20" customWidth="1"/>
    <col min="283" max="331" width="0" style="20" hidden="1" customWidth="1"/>
    <col min="332" max="508" width="9" style="20"/>
    <col min="509" max="509" width="3" style="20" customWidth="1"/>
    <col min="510" max="510" width="3.6328125" style="20" customWidth="1"/>
    <col min="511" max="511" width="6.90625" style="20" customWidth="1"/>
    <col min="512" max="512" width="3.08984375" style="20" customWidth="1"/>
    <col min="513" max="513" width="7.6328125" style="20" customWidth="1"/>
    <col min="514" max="514" width="3.08984375" style="20" customWidth="1"/>
    <col min="515" max="515" width="10.6328125" style="20" customWidth="1"/>
    <col min="516" max="516" width="2.08984375" style="20" customWidth="1"/>
    <col min="517" max="517" width="1.6328125" style="20" customWidth="1"/>
    <col min="518" max="518" width="7" style="20" customWidth="1"/>
    <col min="519" max="519" width="5.36328125" style="20" customWidth="1"/>
    <col min="520" max="522" width="2.453125" style="20" customWidth="1"/>
    <col min="523" max="525" width="0" style="20" hidden="1" customWidth="1"/>
    <col min="526" max="532" width="2.453125" style="20" customWidth="1"/>
    <col min="533" max="536" width="0" style="20" hidden="1" customWidth="1"/>
    <col min="537" max="537" width="9.90625" style="20" customWidth="1"/>
    <col min="538" max="538" width="15" style="20" customWidth="1"/>
    <col min="539" max="587" width="0" style="20" hidden="1" customWidth="1"/>
    <col min="588" max="764" width="9" style="20"/>
    <col min="765" max="765" width="3" style="20" customWidth="1"/>
    <col min="766" max="766" width="3.6328125" style="20" customWidth="1"/>
    <col min="767" max="767" width="6.90625" style="20" customWidth="1"/>
    <col min="768" max="768" width="3.08984375" style="20" customWidth="1"/>
    <col min="769" max="769" width="7.6328125" style="20" customWidth="1"/>
    <col min="770" max="770" width="3.08984375" style="20" customWidth="1"/>
    <col min="771" max="771" width="10.6328125" style="20" customWidth="1"/>
    <col min="772" max="772" width="2.08984375" style="20" customWidth="1"/>
    <col min="773" max="773" width="1.6328125" style="20" customWidth="1"/>
    <col min="774" max="774" width="7" style="20" customWidth="1"/>
    <col min="775" max="775" width="5.36328125" style="20" customWidth="1"/>
    <col min="776" max="778" width="2.453125" style="20" customWidth="1"/>
    <col min="779" max="781" width="0" style="20" hidden="1" customWidth="1"/>
    <col min="782" max="788" width="2.453125" style="20" customWidth="1"/>
    <col min="789" max="792" width="0" style="20" hidden="1" customWidth="1"/>
    <col min="793" max="793" width="9.90625" style="20" customWidth="1"/>
    <col min="794" max="794" width="15" style="20" customWidth="1"/>
    <col min="795" max="843" width="0" style="20" hidden="1" customWidth="1"/>
    <col min="844" max="1020" width="9" style="20"/>
    <col min="1021" max="1021" width="3" style="20" customWidth="1"/>
    <col min="1022" max="1022" width="3.6328125" style="20" customWidth="1"/>
    <col min="1023" max="1023" width="6.90625" style="20" customWidth="1"/>
    <col min="1024" max="1024" width="3.08984375" style="20" customWidth="1"/>
    <col min="1025" max="1025" width="7.6328125" style="20" customWidth="1"/>
    <col min="1026" max="1026" width="3.08984375" style="20" customWidth="1"/>
    <col min="1027" max="1027" width="10.6328125" style="20" customWidth="1"/>
    <col min="1028" max="1028" width="2.08984375" style="20" customWidth="1"/>
    <col min="1029" max="1029" width="1.6328125" style="20" customWidth="1"/>
    <col min="1030" max="1030" width="7" style="20" customWidth="1"/>
    <col min="1031" max="1031" width="5.36328125" style="20" customWidth="1"/>
    <col min="1032" max="1034" width="2.453125" style="20" customWidth="1"/>
    <col min="1035" max="1037" width="0" style="20" hidden="1" customWidth="1"/>
    <col min="1038" max="1044" width="2.453125" style="20" customWidth="1"/>
    <col min="1045" max="1048" width="0" style="20" hidden="1" customWidth="1"/>
    <col min="1049" max="1049" width="9.90625" style="20" customWidth="1"/>
    <col min="1050" max="1050" width="15" style="20" customWidth="1"/>
    <col min="1051" max="1099" width="0" style="20" hidden="1" customWidth="1"/>
    <col min="1100" max="1276" width="9" style="20"/>
    <col min="1277" max="1277" width="3" style="20" customWidth="1"/>
    <col min="1278" max="1278" width="3.6328125" style="20" customWidth="1"/>
    <col min="1279" max="1279" width="6.90625" style="20" customWidth="1"/>
    <col min="1280" max="1280" width="3.08984375" style="20" customWidth="1"/>
    <col min="1281" max="1281" width="7.6328125" style="20" customWidth="1"/>
    <col min="1282" max="1282" width="3.08984375" style="20" customWidth="1"/>
    <col min="1283" max="1283" width="10.6328125" style="20" customWidth="1"/>
    <col min="1284" max="1284" width="2.08984375" style="20" customWidth="1"/>
    <col min="1285" max="1285" width="1.6328125" style="20" customWidth="1"/>
    <col min="1286" max="1286" width="7" style="20" customWidth="1"/>
    <col min="1287" max="1287" width="5.36328125" style="20" customWidth="1"/>
    <col min="1288" max="1290" width="2.453125" style="20" customWidth="1"/>
    <col min="1291" max="1293" width="0" style="20" hidden="1" customWidth="1"/>
    <col min="1294" max="1300" width="2.453125" style="20" customWidth="1"/>
    <col min="1301" max="1304" width="0" style="20" hidden="1" customWidth="1"/>
    <col min="1305" max="1305" width="9.90625" style="20" customWidth="1"/>
    <col min="1306" max="1306" width="15" style="20" customWidth="1"/>
    <col min="1307" max="1355" width="0" style="20" hidden="1" customWidth="1"/>
    <col min="1356" max="1532" width="9" style="20"/>
    <col min="1533" max="1533" width="3" style="20" customWidth="1"/>
    <col min="1534" max="1534" width="3.6328125" style="20" customWidth="1"/>
    <col min="1535" max="1535" width="6.90625" style="20" customWidth="1"/>
    <col min="1536" max="1536" width="3.08984375" style="20" customWidth="1"/>
    <col min="1537" max="1537" width="7.6328125" style="20" customWidth="1"/>
    <col min="1538" max="1538" width="3.08984375" style="20" customWidth="1"/>
    <col min="1539" max="1539" width="10.6328125" style="20" customWidth="1"/>
    <col min="1540" max="1540" width="2.08984375" style="20" customWidth="1"/>
    <col min="1541" max="1541" width="1.6328125" style="20" customWidth="1"/>
    <col min="1542" max="1542" width="7" style="20" customWidth="1"/>
    <col min="1543" max="1543" width="5.36328125" style="20" customWidth="1"/>
    <col min="1544" max="1546" width="2.453125" style="20" customWidth="1"/>
    <col min="1547" max="1549" width="0" style="20" hidden="1" customWidth="1"/>
    <col min="1550" max="1556" width="2.453125" style="20" customWidth="1"/>
    <col min="1557" max="1560" width="0" style="20" hidden="1" customWidth="1"/>
    <col min="1561" max="1561" width="9.90625" style="20" customWidth="1"/>
    <col min="1562" max="1562" width="15" style="20" customWidth="1"/>
    <col min="1563" max="1611" width="0" style="20" hidden="1" customWidth="1"/>
    <col min="1612" max="1788" width="9" style="20"/>
    <col min="1789" max="1789" width="3" style="20" customWidth="1"/>
    <col min="1790" max="1790" width="3.6328125" style="20" customWidth="1"/>
    <col min="1791" max="1791" width="6.90625" style="20" customWidth="1"/>
    <col min="1792" max="1792" width="3.08984375" style="20" customWidth="1"/>
    <col min="1793" max="1793" width="7.6328125" style="20" customWidth="1"/>
    <col min="1794" max="1794" width="3.08984375" style="20" customWidth="1"/>
    <col min="1795" max="1795" width="10.6328125" style="20" customWidth="1"/>
    <col min="1796" max="1796" width="2.08984375" style="20" customWidth="1"/>
    <col min="1797" max="1797" width="1.6328125" style="20" customWidth="1"/>
    <col min="1798" max="1798" width="7" style="20" customWidth="1"/>
    <col min="1799" max="1799" width="5.36328125" style="20" customWidth="1"/>
    <col min="1800" max="1802" width="2.453125" style="20" customWidth="1"/>
    <col min="1803" max="1805" width="0" style="20" hidden="1" customWidth="1"/>
    <col min="1806" max="1812" width="2.453125" style="20" customWidth="1"/>
    <col min="1813" max="1816" width="0" style="20" hidden="1" customWidth="1"/>
    <col min="1817" max="1817" width="9.90625" style="20" customWidth="1"/>
    <col min="1818" max="1818" width="15" style="20" customWidth="1"/>
    <col min="1819" max="1867" width="0" style="20" hidden="1" customWidth="1"/>
    <col min="1868" max="2044" width="9" style="20"/>
    <col min="2045" max="2045" width="3" style="20" customWidth="1"/>
    <col min="2046" max="2046" width="3.6328125" style="20" customWidth="1"/>
    <col min="2047" max="2047" width="6.90625" style="20" customWidth="1"/>
    <col min="2048" max="2048" width="3.08984375" style="20" customWidth="1"/>
    <col min="2049" max="2049" width="7.6328125" style="20" customWidth="1"/>
    <col min="2050" max="2050" width="3.08984375" style="20" customWidth="1"/>
    <col min="2051" max="2051" width="10.6328125" style="20" customWidth="1"/>
    <col min="2052" max="2052" width="2.08984375" style="20" customWidth="1"/>
    <col min="2053" max="2053" width="1.6328125" style="20" customWidth="1"/>
    <col min="2054" max="2054" width="7" style="20" customWidth="1"/>
    <col min="2055" max="2055" width="5.36328125" style="20" customWidth="1"/>
    <col min="2056" max="2058" width="2.453125" style="20" customWidth="1"/>
    <col min="2059" max="2061" width="0" style="20" hidden="1" customWidth="1"/>
    <col min="2062" max="2068" width="2.453125" style="20" customWidth="1"/>
    <col min="2069" max="2072" width="0" style="20" hidden="1" customWidth="1"/>
    <col min="2073" max="2073" width="9.90625" style="20" customWidth="1"/>
    <col min="2074" max="2074" width="15" style="20" customWidth="1"/>
    <col min="2075" max="2123" width="0" style="20" hidden="1" customWidth="1"/>
    <col min="2124" max="2300" width="9" style="20"/>
    <col min="2301" max="2301" width="3" style="20" customWidth="1"/>
    <col min="2302" max="2302" width="3.6328125" style="20" customWidth="1"/>
    <col min="2303" max="2303" width="6.90625" style="20" customWidth="1"/>
    <col min="2304" max="2304" width="3.08984375" style="20" customWidth="1"/>
    <col min="2305" max="2305" width="7.6328125" style="20" customWidth="1"/>
    <col min="2306" max="2306" width="3.08984375" style="20" customWidth="1"/>
    <col min="2307" max="2307" width="10.6328125" style="20" customWidth="1"/>
    <col min="2308" max="2308" width="2.08984375" style="20" customWidth="1"/>
    <col min="2309" max="2309" width="1.6328125" style="20" customWidth="1"/>
    <col min="2310" max="2310" width="7" style="20" customWidth="1"/>
    <col min="2311" max="2311" width="5.36328125" style="20" customWidth="1"/>
    <col min="2312" max="2314" width="2.453125" style="20" customWidth="1"/>
    <col min="2315" max="2317" width="0" style="20" hidden="1" customWidth="1"/>
    <col min="2318" max="2324" width="2.453125" style="20" customWidth="1"/>
    <col min="2325" max="2328" width="0" style="20" hidden="1" customWidth="1"/>
    <col min="2329" max="2329" width="9.90625" style="20" customWidth="1"/>
    <col min="2330" max="2330" width="15" style="20" customWidth="1"/>
    <col min="2331" max="2379" width="0" style="20" hidden="1" customWidth="1"/>
    <col min="2380" max="2556" width="9" style="20"/>
    <col min="2557" max="2557" width="3" style="20" customWidth="1"/>
    <col min="2558" max="2558" width="3.6328125" style="20" customWidth="1"/>
    <col min="2559" max="2559" width="6.90625" style="20" customWidth="1"/>
    <col min="2560" max="2560" width="3.08984375" style="20" customWidth="1"/>
    <col min="2561" max="2561" width="7.6328125" style="20" customWidth="1"/>
    <col min="2562" max="2562" width="3.08984375" style="20" customWidth="1"/>
    <col min="2563" max="2563" width="10.6328125" style="20" customWidth="1"/>
    <col min="2564" max="2564" width="2.08984375" style="20" customWidth="1"/>
    <col min="2565" max="2565" width="1.6328125" style="20" customWidth="1"/>
    <col min="2566" max="2566" width="7" style="20" customWidth="1"/>
    <col min="2567" max="2567" width="5.36328125" style="20" customWidth="1"/>
    <col min="2568" max="2570" width="2.453125" style="20" customWidth="1"/>
    <col min="2571" max="2573" width="0" style="20" hidden="1" customWidth="1"/>
    <col min="2574" max="2580" width="2.453125" style="20" customWidth="1"/>
    <col min="2581" max="2584" width="0" style="20" hidden="1" customWidth="1"/>
    <col min="2585" max="2585" width="9.90625" style="20" customWidth="1"/>
    <col min="2586" max="2586" width="15" style="20" customWidth="1"/>
    <col min="2587" max="2635" width="0" style="20" hidden="1" customWidth="1"/>
    <col min="2636" max="2812" width="9" style="20"/>
    <col min="2813" max="2813" width="3" style="20" customWidth="1"/>
    <col min="2814" max="2814" width="3.6328125" style="20" customWidth="1"/>
    <col min="2815" max="2815" width="6.90625" style="20" customWidth="1"/>
    <col min="2816" max="2816" width="3.08984375" style="20" customWidth="1"/>
    <col min="2817" max="2817" width="7.6328125" style="20" customWidth="1"/>
    <col min="2818" max="2818" width="3.08984375" style="20" customWidth="1"/>
    <col min="2819" max="2819" width="10.6328125" style="20" customWidth="1"/>
    <col min="2820" max="2820" width="2.08984375" style="20" customWidth="1"/>
    <col min="2821" max="2821" width="1.6328125" style="20" customWidth="1"/>
    <col min="2822" max="2822" width="7" style="20" customWidth="1"/>
    <col min="2823" max="2823" width="5.36328125" style="20" customWidth="1"/>
    <col min="2824" max="2826" width="2.453125" style="20" customWidth="1"/>
    <col min="2827" max="2829" width="0" style="20" hidden="1" customWidth="1"/>
    <col min="2830" max="2836" width="2.453125" style="20" customWidth="1"/>
    <col min="2837" max="2840" width="0" style="20" hidden="1" customWidth="1"/>
    <col min="2841" max="2841" width="9.90625" style="20" customWidth="1"/>
    <col min="2842" max="2842" width="15" style="20" customWidth="1"/>
    <col min="2843" max="2891" width="0" style="20" hidden="1" customWidth="1"/>
    <col min="2892" max="3068" width="9" style="20"/>
    <col min="3069" max="3069" width="3" style="20" customWidth="1"/>
    <col min="3070" max="3070" width="3.6328125" style="20" customWidth="1"/>
    <col min="3071" max="3071" width="6.90625" style="20" customWidth="1"/>
    <col min="3072" max="3072" width="3.08984375" style="20" customWidth="1"/>
    <col min="3073" max="3073" width="7.6328125" style="20" customWidth="1"/>
    <col min="3074" max="3074" width="3.08984375" style="20" customWidth="1"/>
    <col min="3075" max="3075" width="10.6328125" style="20" customWidth="1"/>
    <col min="3076" max="3076" width="2.08984375" style="20" customWidth="1"/>
    <col min="3077" max="3077" width="1.6328125" style="20" customWidth="1"/>
    <col min="3078" max="3078" width="7" style="20" customWidth="1"/>
    <col min="3079" max="3079" width="5.36328125" style="20" customWidth="1"/>
    <col min="3080" max="3082" width="2.453125" style="20" customWidth="1"/>
    <col min="3083" max="3085" width="0" style="20" hidden="1" customWidth="1"/>
    <col min="3086" max="3092" width="2.453125" style="20" customWidth="1"/>
    <col min="3093" max="3096" width="0" style="20" hidden="1" customWidth="1"/>
    <col min="3097" max="3097" width="9.90625" style="20" customWidth="1"/>
    <col min="3098" max="3098" width="15" style="20" customWidth="1"/>
    <col min="3099" max="3147" width="0" style="20" hidden="1" customWidth="1"/>
    <col min="3148" max="3324" width="9" style="20"/>
    <col min="3325" max="3325" width="3" style="20" customWidth="1"/>
    <col min="3326" max="3326" width="3.6328125" style="20" customWidth="1"/>
    <col min="3327" max="3327" width="6.90625" style="20" customWidth="1"/>
    <col min="3328" max="3328" width="3.08984375" style="20" customWidth="1"/>
    <col min="3329" max="3329" width="7.6328125" style="20" customWidth="1"/>
    <col min="3330" max="3330" width="3.08984375" style="20" customWidth="1"/>
    <col min="3331" max="3331" width="10.6328125" style="20" customWidth="1"/>
    <col min="3332" max="3332" width="2.08984375" style="20" customWidth="1"/>
    <col min="3333" max="3333" width="1.6328125" style="20" customWidth="1"/>
    <col min="3334" max="3334" width="7" style="20" customWidth="1"/>
    <col min="3335" max="3335" width="5.36328125" style="20" customWidth="1"/>
    <col min="3336" max="3338" width="2.453125" style="20" customWidth="1"/>
    <col min="3339" max="3341" width="0" style="20" hidden="1" customWidth="1"/>
    <col min="3342" max="3348" width="2.453125" style="20" customWidth="1"/>
    <col min="3349" max="3352" width="0" style="20" hidden="1" customWidth="1"/>
    <col min="3353" max="3353" width="9.90625" style="20" customWidth="1"/>
    <col min="3354" max="3354" width="15" style="20" customWidth="1"/>
    <col min="3355" max="3403" width="0" style="20" hidden="1" customWidth="1"/>
    <col min="3404" max="3580" width="9" style="20"/>
    <col min="3581" max="3581" width="3" style="20" customWidth="1"/>
    <col min="3582" max="3582" width="3.6328125" style="20" customWidth="1"/>
    <col min="3583" max="3583" width="6.90625" style="20" customWidth="1"/>
    <col min="3584" max="3584" width="3.08984375" style="20" customWidth="1"/>
    <col min="3585" max="3585" width="7.6328125" style="20" customWidth="1"/>
    <col min="3586" max="3586" width="3.08984375" style="20" customWidth="1"/>
    <col min="3587" max="3587" width="10.6328125" style="20" customWidth="1"/>
    <col min="3588" max="3588" width="2.08984375" style="20" customWidth="1"/>
    <col min="3589" max="3589" width="1.6328125" style="20" customWidth="1"/>
    <col min="3590" max="3590" width="7" style="20" customWidth="1"/>
    <col min="3591" max="3591" width="5.36328125" style="20" customWidth="1"/>
    <col min="3592" max="3594" width="2.453125" style="20" customWidth="1"/>
    <col min="3595" max="3597" width="0" style="20" hidden="1" customWidth="1"/>
    <col min="3598" max="3604" width="2.453125" style="20" customWidth="1"/>
    <col min="3605" max="3608" width="0" style="20" hidden="1" customWidth="1"/>
    <col min="3609" max="3609" width="9.90625" style="20" customWidth="1"/>
    <col min="3610" max="3610" width="15" style="20" customWidth="1"/>
    <col min="3611" max="3659" width="0" style="20" hidden="1" customWidth="1"/>
    <col min="3660" max="3836" width="9" style="20"/>
    <col min="3837" max="3837" width="3" style="20" customWidth="1"/>
    <col min="3838" max="3838" width="3.6328125" style="20" customWidth="1"/>
    <col min="3839" max="3839" width="6.90625" style="20" customWidth="1"/>
    <col min="3840" max="3840" width="3.08984375" style="20" customWidth="1"/>
    <col min="3841" max="3841" width="7.6328125" style="20" customWidth="1"/>
    <col min="3842" max="3842" width="3.08984375" style="20" customWidth="1"/>
    <col min="3843" max="3843" width="10.6328125" style="20" customWidth="1"/>
    <col min="3844" max="3844" width="2.08984375" style="20" customWidth="1"/>
    <col min="3845" max="3845" width="1.6328125" style="20" customWidth="1"/>
    <col min="3846" max="3846" width="7" style="20" customWidth="1"/>
    <col min="3847" max="3847" width="5.36328125" style="20" customWidth="1"/>
    <col min="3848" max="3850" width="2.453125" style="20" customWidth="1"/>
    <col min="3851" max="3853" width="0" style="20" hidden="1" customWidth="1"/>
    <col min="3854" max="3860" width="2.453125" style="20" customWidth="1"/>
    <col min="3861" max="3864" width="0" style="20" hidden="1" customWidth="1"/>
    <col min="3865" max="3865" width="9.90625" style="20" customWidth="1"/>
    <col min="3866" max="3866" width="15" style="20" customWidth="1"/>
    <col min="3867" max="3915" width="0" style="20" hidden="1" customWidth="1"/>
    <col min="3916" max="4092" width="9" style="20"/>
    <col min="4093" max="4093" width="3" style="20" customWidth="1"/>
    <col min="4094" max="4094" width="3.6328125" style="20" customWidth="1"/>
    <col min="4095" max="4095" width="6.90625" style="20" customWidth="1"/>
    <col min="4096" max="4096" width="3.08984375" style="20" customWidth="1"/>
    <col min="4097" max="4097" width="7.6328125" style="20" customWidth="1"/>
    <col min="4098" max="4098" width="3.08984375" style="20" customWidth="1"/>
    <col min="4099" max="4099" width="10.6328125" style="20" customWidth="1"/>
    <col min="4100" max="4100" width="2.08984375" style="20" customWidth="1"/>
    <col min="4101" max="4101" width="1.6328125" style="20" customWidth="1"/>
    <col min="4102" max="4102" width="7" style="20" customWidth="1"/>
    <col min="4103" max="4103" width="5.36328125" style="20" customWidth="1"/>
    <col min="4104" max="4106" width="2.453125" style="20" customWidth="1"/>
    <col min="4107" max="4109" width="0" style="20" hidden="1" customWidth="1"/>
    <col min="4110" max="4116" width="2.453125" style="20" customWidth="1"/>
    <col min="4117" max="4120" width="0" style="20" hidden="1" customWidth="1"/>
    <col min="4121" max="4121" width="9.90625" style="20" customWidth="1"/>
    <col min="4122" max="4122" width="15" style="20" customWidth="1"/>
    <col min="4123" max="4171" width="0" style="20" hidden="1" customWidth="1"/>
    <col min="4172" max="4348" width="9" style="20"/>
    <col min="4349" max="4349" width="3" style="20" customWidth="1"/>
    <col min="4350" max="4350" width="3.6328125" style="20" customWidth="1"/>
    <col min="4351" max="4351" width="6.90625" style="20" customWidth="1"/>
    <col min="4352" max="4352" width="3.08984375" style="20" customWidth="1"/>
    <col min="4353" max="4353" width="7.6328125" style="20" customWidth="1"/>
    <col min="4354" max="4354" width="3.08984375" style="20" customWidth="1"/>
    <col min="4355" max="4355" width="10.6328125" style="20" customWidth="1"/>
    <col min="4356" max="4356" width="2.08984375" style="20" customWidth="1"/>
    <col min="4357" max="4357" width="1.6328125" style="20" customWidth="1"/>
    <col min="4358" max="4358" width="7" style="20" customWidth="1"/>
    <col min="4359" max="4359" width="5.36328125" style="20" customWidth="1"/>
    <col min="4360" max="4362" width="2.453125" style="20" customWidth="1"/>
    <col min="4363" max="4365" width="0" style="20" hidden="1" customWidth="1"/>
    <col min="4366" max="4372" width="2.453125" style="20" customWidth="1"/>
    <col min="4373" max="4376" width="0" style="20" hidden="1" customWidth="1"/>
    <col min="4377" max="4377" width="9.90625" style="20" customWidth="1"/>
    <col min="4378" max="4378" width="15" style="20" customWidth="1"/>
    <col min="4379" max="4427" width="0" style="20" hidden="1" customWidth="1"/>
    <col min="4428" max="4604" width="9" style="20"/>
    <col min="4605" max="4605" width="3" style="20" customWidth="1"/>
    <col min="4606" max="4606" width="3.6328125" style="20" customWidth="1"/>
    <col min="4607" max="4607" width="6.90625" style="20" customWidth="1"/>
    <col min="4608" max="4608" width="3.08984375" style="20" customWidth="1"/>
    <col min="4609" max="4609" width="7.6328125" style="20" customWidth="1"/>
    <col min="4610" max="4610" width="3.08984375" style="20" customWidth="1"/>
    <col min="4611" max="4611" width="10.6328125" style="20" customWidth="1"/>
    <col min="4612" max="4612" width="2.08984375" style="20" customWidth="1"/>
    <col min="4613" max="4613" width="1.6328125" style="20" customWidth="1"/>
    <col min="4614" max="4614" width="7" style="20" customWidth="1"/>
    <col min="4615" max="4615" width="5.36328125" style="20" customWidth="1"/>
    <col min="4616" max="4618" width="2.453125" style="20" customWidth="1"/>
    <col min="4619" max="4621" width="0" style="20" hidden="1" customWidth="1"/>
    <col min="4622" max="4628" width="2.453125" style="20" customWidth="1"/>
    <col min="4629" max="4632" width="0" style="20" hidden="1" customWidth="1"/>
    <col min="4633" max="4633" width="9.90625" style="20" customWidth="1"/>
    <col min="4634" max="4634" width="15" style="20" customWidth="1"/>
    <col min="4635" max="4683" width="0" style="20" hidden="1" customWidth="1"/>
    <col min="4684" max="4860" width="9" style="20"/>
    <col min="4861" max="4861" width="3" style="20" customWidth="1"/>
    <col min="4862" max="4862" width="3.6328125" style="20" customWidth="1"/>
    <col min="4863" max="4863" width="6.90625" style="20" customWidth="1"/>
    <col min="4864" max="4864" width="3.08984375" style="20" customWidth="1"/>
    <col min="4865" max="4865" width="7.6328125" style="20" customWidth="1"/>
    <col min="4866" max="4866" width="3.08984375" style="20" customWidth="1"/>
    <col min="4867" max="4867" width="10.6328125" style="20" customWidth="1"/>
    <col min="4868" max="4868" width="2.08984375" style="20" customWidth="1"/>
    <col min="4869" max="4869" width="1.6328125" style="20" customWidth="1"/>
    <col min="4870" max="4870" width="7" style="20" customWidth="1"/>
    <col min="4871" max="4871" width="5.36328125" style="20" customWidth="1"/>
    <col min="4872" max="4874" width="2.453125" style="20" customWidth="1"/>
    <col min="4875" max="4877" width="0" style="20" hidden="1" customWidth="1"/>
    <col min="4878" max="4884" width="2.453125" style="20" customWidth="1"/>
    <col min="4885" max="4888" width="0" style="20" hidden="1" customWidth="1"/>
    <col min="4889" max="4889" width="9.90625" style="20" customWidth="1"/>
    <col min="4890" max="4890" width="15" style="20" customWidth="1"/>
    <col min="4891" max="4939" width="0" style="20" hidden="1" customWidth="1"/>
    <col min="4940" max="5116" width="9" style="20"/>
    <col min="5117" max="5117" width="3" style="20" customWidth="1"/>
    <col min="5118" max="5118" width="3.6328125" style="20" customWidth="1"/>
    <col min="5119" max="5119" width="6.90625" style="20" customWidth="1"/>
    <col min="5120" max="5120" width="3.08984375" style="20" customWidth="1"/>
    <col min="5121" max="5121" width="7.6328125" style="20" customWidth="1"/>
    <col min="5122" max="5122" width="3.08984375" style="20" customWidth="1"/>
    <col min="5123" max="5123" width="10.6328125" style="20" customWidth="1"/>
    <col min="5124" max="5124" width="2.08984375" style="20" customWidth="1"/>
    <col min="5125" max="5125" width="1.6328125" style="20" customWidth="1"/>
    <col min="5126" max="5126" width="7" style="20" customWidth="1"/>
    <col min="5127" max="5127" width="5.36328125" style="20" customWidth="1"/>
    <col min="5128" max="5130" width="2.453125" style="20" customWidth="1"/>
    <col min="5131" max="5133" width="0" style="20" hidden="1" customWidth="1"/>
    <col min="5134" max="5140" width="2.453125" style="20" customWidth="1"/>
    <col min="5141" max="5144" width="0" style="20" hidden="1" customWidth="1"/>
    <col min="5145" max="5145" width="9.90625" style="20" customWidth="1"/>
    <col min="5146" max="5146" width="15" style="20" customWidth="1"/>
    <col min="5147" max="5195" width="0" style="20" hidden="1" customWidth="1"/>
    <col min="5196" max="5372" width="9" style="20"/>
    <col min="5373" max="5373" width="3" style="20" customWidth="1"/>
    <col min="5374" max="5374" width="3.6328125" style="20" customWidth="1"/>
    <col min="5375" max="5375" width="6.90625" style="20" customWidth="1"/>
    <col min="5376" max="5376" width="3.08984375" style="20" customWidth="1"/>
    <col min="5377" max="5377" width="7.6328125" style="20" customWidth="1"/>
    <col min="5378" max="5378" width="3.08984375" style="20" customWidth="1"/>
    <col min="5379" max="5379" width="10.6328125" style="20" customWidth="1"/>
    <col min="5380" max="5380" width="2.08984375" style="20" customWidth="1"/>
    <col min="5381" max="5381" width="1.6328125" style="20" customWidth="1"/>
    <col min="5382" max="5382" width="7" style="20" customWidth="1"/>
    <col min="5383" max="5383" width="5.36328125" style="20" customWidth="1"/>
    <col min="5384" max="5386" width="2.453125" style="20" customWidth="1"/>
    <col min="5387" max="5389" width="0" style="20" hidden="1" customWidth="1"/>
    <col min="5390" max="5396" width="2.453125" style="20" customWidth="1"/>
    <col min="5397" max="5400" width="0" style="20" hidden="1" customWidth="1"/>
    <col min="5401" max="5401" width="9.90625" style="20" customWidth="1"/>
    <col min="5402" max="5402" width="15" style="20" customWidth="1"/>
    <col min="5403" max="5451" width="0" style="20" hidden="1" customWidth="1"/>
    <col min="5452" max="5628" width="9" style="20"/>
    <col min="5629" max="5629" width="3" style="20" customWidth="1"/>
    <col min="5630" max="5630" width="3.6328125" style="20" customWidth="1"/>
    <col min="5631" max="5631" width="6.90625" style="20" customWidth="1"/>
    <col min="5632" max="5632" width="3.08984375" style="20" customWidth="1"/>
    <col min="5633" max="5633" width="7.6328125" style="20" customWidth="1"/>
    <col min="5634" max="5634" width="3.08984375" style="20" customWidth="1"/>
    <col min="5635" max="5635" width="10.6328125" style="20" customWidth="1"/>
    <col min="5636" max="5636" width="2.08984375" style="20" customWidth="1"/>
    <col min="5637" max="5637" width="1.6328125" style="20" customWidth="1"/>
    <col min="5638" max="5638" width="7" style="20" customWidth="1"/>
    <col min="5639" max="5639" width="5.36328125" style="20" customWidth="1"/>
    <col min="5640" max="5642" width="2.453125" style="20" customWidth="1"/>
    <col min="5643" max="5645" width="0" style="20" hidden="1" customWidth="1"/>
    <col min="5646" max="5652" width="2.453125" style="20" customWidth="1"/>
    <col min="5653" max="5656" width="0" style="20" hidden="1" customWidth="1"/>
    <col min="5657" max="5657" width="9.90625" style="20" customWidth="1"/>
    <col min="5658" max="5658" width="15" style="20" customWidth="1"/>
    <col min="5659" max="5707" width="0" style="20" hidden="1" customWidth="1"/>
    <col min="5708" max="5884" width="9" style="20"/>
    <col min="5885" max="5885" width="3" style="20" customWidth="1"/>
    <col min="5886" max="5886" width="3.6328125" style="20" customWidth="1"/>
    <col min="5887" max="5887" width="6.90625" style="20" customWidth="1"/>
    <col min="5888" max="5888" width="3.08984375" style="20" customWidth="1"/>
    <col min="5889" max="5889" width="7.6328125" style="20" customWidth="1"/>
    <col min="5890" max="5890" width="3.08984375" style="20" customWidth="1"/>
    <col min="5891" max="5891" width="10.6328125" style="20" customWidth="1"/>
    <col min="5892" max="5892" width="2.08984375" style="20" customWidth="1"/>
    <col min="5893" max="5893" width="1.6328125" style="20" customWidth="1"/>
    <col min="5894" max="5894" width="7" style="20" customWidth="1"/>
    <col min="5895" max="5895" width="5.36328125" style="20" customWidth="1"/>
    <col min="5896" max="5898" width="2.453125" style="20" customWidth="1"/>
    <col min="5899" max="5901" width="0" style="20" hidden="1" customWidth="1"/>
    <col min="5902" max="5908" width="2.453125" style="20" customWidth="1"/>
    <col min="5909" max="5912" width="0" style="20" hidden="1" customWidth="1"/>
    <col min="5913" max="5913" width="9.90625" style="20" customWidth="1"/>
    <col min="5914" max="5914" width="15" style="20" customWidth="1"/>
    <col min="5915" max="5963" width="0" style="20" hidden="1" customWidth="1"/>
    <col min="5964" max="6140" width="9" style="20"/>
    <col min="6141" max="6141" width="3" style="20" customWidth="1"/>
    <col min="6142" max="6142" width="3.6328125" style="20" customWidth="1"/>
    <col min="6143" max="6143" width="6.90625" style="20" customWidth="1"/>
    <col min="6144" max="6144" width="3.08984375" style="20" customWidth="1"/>
    <col min="6145" max="6145" width="7.6328125" style="20" customWidth="1"/>
    <col min="6146" max="6146" width="3.08984375" style="20" customWidth="1"/>
    <col min="6147" max="6147" width="10.6328125" style="20" customWidth="1"/>
    <col min="6148" max="6148" width="2.08984375" style="20" customWidth="1"/>
    <col min="6149" max="6149" width="1.6328125" style="20" customWidth="1"/>
    <col min="6150" max="6150" width="7" style="20" customWidth="1"/>
    <col min="6151" max="6151" width="5.36328125" style="20" customWidth="1"/>
    <col min="6152" max="6154" width="2.453125" style="20" customWidth="1"/>
    <col min="6155" max="6157" width="0" style="20" hidden="1" customWidth="1"/>
    <col min="6158" max="6164" width="2.453125" style="20" customWidth="1"/>
    <col min="6165" max="6168" width="0" style="20" hidden="1" customWidth="1"/>
    <col min="6169" max="6169" width="9.90625" style="20" customWidth="1"/>
    <col min="6170" max="6170" width="15" style="20" customWidth="1"/>
    <col min="6171" max="6219" width="0" style="20" hidden="1" customWidth="1"/>
    <col min="6220" max="6396" width="9" style="20"/>
    <col min="6397" max="6397" width="3" style="20" customWidth="1"/>
    <col min="6398" max="6398" width="3.6328125" style="20" customWidth="1"/>
    <col min="6399" max="6399" width="6.90625" style="20" customWidth="1"/>
    <col min="6400" max="6400" width="3.08984375" style="20" customWidth="1"/>
    <col min="6401" max="6401" width="7.6328125" style="20" customWidth="1"/>
    <col min="6402" max="6402" width="3.08984375" style="20" customWidth="1"/>
    <col min="6403" max="6403" width="10.6328125" style="20" customWidth="1"/>
    <col min="6404" max="6404" width="2.08984375" style="20" customWidth="1"/>
    <col min="6405" max="6405" width="1.6328125" style="20" customWidth="1"/>
    <col min="6406" max="6406" width="7" style="20" customWidth="1"/>
    <col min="6407" max="6407" width="5.36328125" style="20" customWidth="1"/>
    <col min="6408" max="6410" width="2.453125" style="20" customWidth="1"/>
    <col min="6411" max="6413" width="0" style="20" hidden="1" customWidth="1"/>
    <col min="6414" max="6420" width="2.453125" style="20" customWidth="1"/>
    <col min="6421" max="6424" width="0" style="20" hidden="1" customWidth="1"/>
    <col min="6425" max="6425" width="9.90625" style="20" customWidth="1"/>
    <col min="6426" max="6426" width="15" style="20" customWidth="1"/>
    <col min="6427" max="6475" width="0" style="20" hidden="1" customWidth="1"/>
    <col min="6476" max="6652" width="9" style="20"/>
    <col min="6653" max="6653" width="3" style="20" customWidth="1"/>
    <col min="6654" max="6654" width="3.6328125" style="20" customWidth="1"/>
    <col min="6655" max="6655" width="6.90625" style="20" customWidth="1"/>
    <col min="6656" max="6656" width="3.08984375" style="20" customWidth="1"/>
    <col min="6657" max="6657" width="7.6328125" style="20" customWidth="1"/>
    <col min="6658" max="6658" width="3.08984375" style="20" customWidth="1"/>
    <col min="6659" max="6659" width="10.6328125" style="20" customWidth="1"/>
    <col min="6660" max="6660" width="2.08984375" style="20" customWidth="1"/>
    <col min="6661" max="6661" width="1.6328125" style="20" customWidth="1"/>
    <col min="6662" max="6662" width="7" style="20" customWidth="1"/>
    <col min="6663" max="6663" width="5.36328125" style="20" customWidth="1"/>
    <col min="6664" max="6666" width="2.453125" style="20" customWidth="1"/>
    <col min="6667" max="6669" width="0" style="20" hidden="1" customWidth="1"/>
    <col min="6670" max="6676" width="2.453125" style="20" customWidth="1"/>
    <col min="6677" max="6680" width="0" style="20" hidden="1" customWidth="1"/>
    <col min="6681" max="6681" width="9.90625" style="20" customWidth="1"/>
    <col min="6682" max="6682" width="15" style="20" customWidth="1"/>
    <col min="6683" max="6731" width="0" style="20" hidden="1" customWidth="1"/>
    <col min="6732" max="6908" width="9" style="20"/>
    <col min="6909" max="6909" width="3" style="20" customWidth="1"/>
    <col min="6910" max="6910" width="3.6328125" style="20" customWidth="1"/>
    <col min="6911" max="6911" width="6.90625" style="20" customWidth="1"/>
    <col min="6912" max="6912" width="3.08984375" style="20" customWidth="1"/>
    <col min="6913" max="6913" width="7.6328125" style="20" customWidth="1"/>
    <col min="6914" max="6914" width="3.08984375" style="20" customWidth="1"/>
    <col min="6915" max="6915" width="10.6328125" style="20" customWidth="1"/>
    <col min="6916" max="6916" width="2.08984375" style="20" customWidth="1"/>
    <col min="6917" max="6917" width="1.6328125" style="20" customWidth="1"/>
    <col min="6918" max="6918" width="7" style="20" customWidth="1"/>
    <col min="6919" max="6919" width="5.36328125" style="20" customWidth="1"/>
    <col min="6920" max="6922" width="2.453125" style="20" customWidth="1"/>
    <col min="6923" max="6925" width="0" style="20" hidden="1" customWidth="1"/>
    <col min="6926" max="6932" width="2.453125" style="20" customWidth="1"/>
    <col min="6933" max="6936" width="0" style="20" hidden="1" customWidth="1"/>
    <col min="6937" max="6937" width="9.90625" style="20" customWidth="1"/>
    <col min="6938" max="6938" width="15" style="20" customWidth="1"/>
    <col min="6939" max="6987" width="0" style="20" hidden="1" customWidth="1"/>
    <col min="6988" max="7164" width="9" style="20"/>
    <col min="7165" max="7165" width="3" style="20" customWidth="1"/>
    <col min="7166" max="7166" width="3.6328125" style="20" customWidth="1"/>
    <col min="7167" max="7167" width="6.90625" style="20" customWidth="1"/>
    <col min="7168" max="7168" width="3.08984375" style="20" customWidth="1"/>
    <col min="7169" max="7169" width="7.6328125" style="20" customWidth="1"/>
    <col min="7170" max="7170" width="3.08984375" style="20" customWidth="1"/>
    <col min="7171" max="7171" width="10.6328125" style="20" customWidth="1"/>
    <col min="7172" max="7172" width="2.08984375" style="20" customWidth="1"/>
    <col min="7173" max="7173" width="1.6328125" style="20" customWidth="1"/>
    <col min="7174" max="7174" width="7" style="20" customWidth="1"/>
    <col min="7175" max="7175" width="5.36328125" style="20" customWidth="1"/>
    <col min="7176" max="7178" width="2.453125" style="20" customWidth="1"/>
    <col min="7179" max="7181" width="0" style="20" hidden="1" customWidth="1"/>
    <col min="7182" max="7188" width="2.453125" style="20" customWidth="1"/>
    <col min="7189" max="7192" width="0" style="20" hidden="1" customWidth="1"/>
    <col min="7193" max="7193" width="9.90625" style="20" customWidth="1"/>
    <col min="7194" max="7194" width="15" style="20" customWidth="1"/>
    <col min="7195" max="7243" width="0" style="20" hidden="1" customWidth="1"/>
    <col min="7244" max="7420" width="9" style="20"/>
    <col min="7421" max="7421" width="3" style="20" customWidth="1"/>
    <col min="7422" max="7422" width="3.6328125" style="20" customWidth="1"/>
    <col min="7423" max="7423" width="6.90625" style="20" customWidth="1"/>
    <col min="7424" max="7424" width="3.08984375" style="20" customWidth="1"/>
    <col min="7425" max="7425" width="7.6328125" style="20" customWidth="1"/>
    <col min="7426" max="7426" width="3.08984375" style="20" customWidth="1"/>
    <col min="7427" max="7427" width="10.6328125" style="20" customWidth="1"/>
    <col min="7428" max="7428" width="2.08984375" style="20" customWidth="1"/>
    <col min="7429" max="7429" width="1.6328125" style="20" customWidth="1"/>
    <col min="7430" max="7430" width="7" style="20" customWidth="1"/>
    <col min="7431" max="7431" width="5.36328125" style="20" customWidth="1"/>
    <col min="7432" max="7434" width="2.453125" style="20" customWidth="1"/>
    <col min="7435" max="7437" width="0" style="20" hidden="1" customWidth="1"/>
    <col min="7438" max="7444" width="2.453125" style="20" customWidth="1"/>
    <col min="7445" max="7448" width="0" style="20" hidden="1" customWidth="1"/>
    <col min="7449" max="7449" width="9.90625" style="20" customWidth="1"/>
    <col min="7450" max="7450" width="15" style="20" customWidth="1"/>
    <col min="7451" max="7499" width="0" style="20" hidden="1" customWidth="1"/>
    <col min="7500" max="7676" width="9" style="20"/>
    <col min="7677" max="7677" width="3" style="20" customWidth="1"/>
    <col min="7678" max="7678" width="3.6328125" style="20" customWidth="1"/>
    <col min="7679" max="7679" width="6.90625" style="20" customWidth="1"/>
    <col min="7680" max="7680" width="3.08984375" style="20" customWidth="1"/>
    <col min="7681" max="7681" width="7.6328125" style="20" customWidth="1"/>
    <col min="7682" max="7682" width="3.08984375" style="20" customWidth="1"/>
    <col min="7683" max="7683" width="10.6328125" style="20" customWidth="1"/>
    <col min="7684" max="7684" width="2.08984375" style="20" customWidth="1"/>
    <col min="7685" max="7685" width="1.6328125" style="20" customWidth="1"/>
    <col min="7686" max="7686" width="7" style="20" customWidth="1"/>
    <col min="7687" max="7687" width="5.36328125" style="20" customWidth="1"/>
    <col min="7688" max="7690" width="2.453125" style="20" customWidth="1"/>
    <col min="7691" max="7693" width="0" style="20" hidden="1" customWidth="1"/>
    <col min="7694" max="7700" width="2.453125" style="20" customWidth="1"/>
    <col min="7701" max="7704" width="0" style="20" hidden="1" customWidth="1"/>
    <col min="7705" max="7705" width="9.90625" style="20" customWidth="1"/>
    <col min="7706" max="7706" width="15" style="20" customWidth="1"/>
    <col min="7707" max="7755" width="0" style="20" hidden="1" customWidth="1"/>
    <col min="7756" max="7932" width="9" style="20"/>
    <col min="7933" max="7933" width="3" style="20" customWidth="1"/>
    <col min="7934" max="7934" width="3.6328125" style="20" customWidth="1"/>
    <col min="7935" max="7935" width="6.90625" style="20" customWidth="1"/>
    <col min="7936" max="7936" width="3.08984375" style="20" customWidth="1"/>
    <col min="7937" max="7937" width="7.6328125" style="20" customWidth="1"/>
    <col min="7938" max="7938" width="3.08984375" style="20" customWidth="1"/>
    <col min="7939" max="7939" width="10.6328125" style="20" customWidth="1"/>
    <col min="7940" max="7940" width="2.08984375" style="20" customWidth="1"/>
    <col min="7941" max="7941" width="1.6328125" style="20" customWidth="1"/>
    <col min="7942" max="7942" width="7" style="20" customWidth="1"/>
    <col min="7943" max="7943" width="5.36328125" style="20" customWidth="1"/>
    <col min="7944" max="7946" width="2.453125" style="20" customWidth="1"/>
    <col min="7947" max="7949" width="0" style="20" hidden="1" customWidth="1"/>
    <col min="7950" max="7956" width="2.453125" style="20" customWidth="1"/>
    <col min="7957" max="7960" width="0" style="20" hidden="1" customWidth="1"/>
    <col min="7961" max="7961" width="9.90625" style="20" customWidth="1"/>
    <col min="7962" max="7962" width="15" style="20" customWidth="1"/>
    <col min="7963" max="8011" width="0" style="20" hidden="1" customWidth="1"/>
    <col min="8012" max="8188" width="9" style="20"/>
    <col min="8189" max="8189" width="3" style="20" customWidth="1"/>
    <col min="8190" max="8190" width="3.6328125" style="20" customWidth="1"/>
    <col min="8191" max="8191" width="6.90625" style="20" customWidth="1"/>
    <col min="8192" max="8192" width="3.08984375" style="20" customWidth="1"/>
    <col min="8193" max="8193" width="7.6328125" style="20" customWidth="1"/>
    <col min="8194" max="8194" width="3.08984375" style="20" customWidth="1"/>
    <col min="8195" max="8195" width="10.6328125" style="20" customWidth="1"/>
    <col min="8196" max="8196" width="2.08984375" style="20" customWidth="1"/>
    <col min="8197" max="8197" width="1.6328125" style="20" customWidth="1"/>
    <col min="8198" max="8198" width="7" style="20" customWidth="1"/>
    <col min="8199" max="8199" width="5.36328125" style="20" customWidth="1"/>
    <col min="8200" max="8202" width="2.453125" style="20" customWidth="1"/>
    <col min="8203" max="8205" width="0" style="20" hidden="1" customWidth="1"/>
    <col min="8206" max="8212" width="2.453125" style="20" customWidth="1"/>
    <col min="8213" max="8216" width="0" style="20" hidden="1" customWidth="1"/>
    <col min="8217" max="8217" width="9.90625" style="20" customWidth="1"/>
    <col min="8218" max="8218" width="15" style="20" customWidth="1"/>
    <col min="8219" max="8267" width="0" style="20" hidden="1" customWidth="1"/>
    <col min="8268" max="8444" width="9" style="20"/>
    <col min="8445" max="8445" width="3" style="20" customWidth="1"/>
    <col min="8446" max="8446" width="3.6328125" style="20" customWidth="1"/>
    <col min="8447" max="8447" width="6.90625" style="20" customWidth="1"/>
    <col min="8448" max="8448" width="3.08984375" style="20" customWidth="1"/>
    <col min="8449" max="8449" width="7.6328125" style="20" customWidth="1"/>
    <col min="8450" max="8450" width="3.08984375" style="20" customWidth="1"/>
    <col min="8451" max="8451" width="10.6328125" style="20" customWidth="1"/>
    <col min="8452" max="8452" width="2.08984375" style="20" customWidth="1"/>
    <col min="8453" max="8453" width="1.6328125" style="20" customWidth="1"/>
    <col min="8454" max="8454" width="7" style="20" customWidth="1"/>
    <col min="8455" max="8455" width="5.36328125" style="20" customWidth="1"/>
    <col min="8456" max="8458" width="2.453125" style="20" customWidth="1"/>
    <col min="8459" max="8461" width="0" style="20" hidden="1" customWidth="1"/>
    <col min="8462" max="8468" width="2.453125" style="20" customWidth="1"/>
    <col min="8469" max="8472" width="0" style="20" hidden="1" customWidth="1"/>
    <col min="8473" max="8473" width="9.90625" style="20" customWidth="1"/>
    <col min="8474" max="8474" width="15" style="20" customWidth="1"/>
    <col min="8475" max="8523" width="0" style="20" hidden="1" customWidth="1"/>
    <col min="8524" max="8700" width="9" style="20"/>
    <col min="8701" max="8701" width="3" style="20" customWidth="1"/>
    <col min="8702" max="8702" width="3.6328125" style="20" customWidth="1"/>
    <col min="8703" max="8703" width="6.90625" style="20" customWidth="1"/>
    <col min="8704" max="8704" width="3.08984375" style="20" customWidth="1"/>
    <col min="8705" max="8705" width="7.6328125" style="20" customWidth="1"/>
    <col min="8706" max="8706" width="3.08984375" style="20" customWidth="1"/>
    <col min="8707" max="8707" width="10.6328125" style="20" customWidth="1"/>
    <col min="8708" max="8708" width="2.08984375" style="20" customWidth="1"/>
    <col min="8709" max="8709" width="1.6328125" style="20" customWidth="1"/>
    <col min="8710" max="8710" width="7" style="20" customWidth="1"/>
    <col min="8711" max="8711" width="5.36328125" style="20" customWidth="1"/>
    <col min="8712" max="8714" width="2.453125" style="20" customWidth="1"/>
    <col min="8715" max="8717" width="0" style="20" hidden="1" customWidth="1"/>
    <col min="8718" max="8724" width="2.453125" style="20" customWidth="1"/>
    <col min="8725" max="8728" width="0" style="20" hidden="1" customWidth="1"/>
    <col min="8729" max="8729" width="9.90625" style="20" customWidth="1"/>
    <col min="8730" max="8730" width="15" style="20" customWidth="1"/>
    <col min="8731" max="8779" width="0" style="20" hidden="1" customWidth="1"/>
    <col min="8780" max="8956" width="9" style="20"/>
    <col min="8957" max="8957" width="3" style="20" customWidth="1"/>
    <col min="8958" max="8958" width="3.6328125" style="20" customWidth="1"/>
    <col min="8959" max="8959" width="6.90625" style="20" customWidth="1"/>
    <col min="8960" max="8960" width="3.08984375" style="20" customWidth="1"/>
    <col min="8961" max="8961" width="7.6328125" style="20" customWidth="1"/>
    <col min="8962" max="8962" width="3.08984375" style="20" customWidth="1"/>
    <col min="8963" max="8963" width="10.6328125" style="20" customWidth="1"/>
    <col min="8964" max="8964" width="2.08984375" style="20" customWidth="1"/>
    <col min="8965" max="8965" width="1.6328125" style="20" customWidth="1"/>
    <col min="8966" max="8966" width="7" style="20" customWidth="1"/>
    <col min="8967" max="8967" width="5.36328125" style="20" customWidth="1"/>
    <col min="8968" max="8970" width="2.453125" style="20" customWidth="1"/>
    <col min="8971" max="8973" width="0" style="20" hidden="1" customWidth="1"/>
    <col min="8974" max="8980" width="2.453125" style="20" customWidth="1"/>
    <col min="8981" max="8984" width="0" style="20" hidden="1" customWidth="1"/>
    <col min="8985" max="8985" width="9.90625" style="20" customWidth="1"/>
    <col min="8986" max="8986" width="15" style="20" customWidth="1"/>
    <col min="8987" max="9035" width="0" style="20" hidden="1" customWidth="1"/>
    <col min="9036" max="9212" width="9" style="20"/>
    <col min="9213" max="9213" width="3" style="20" customWidth="1"/>
    <col min="9214" max="9214" width="3.6328125" style="20" customWidth="1"/>
    <col min="9215" max="9215" width="6.90625" style="20" customWidth="1"/>
    <col min="9216" max="9216" width="3.08984375" style="20" customWidth="1"/>
    <col min="9217" max="9217" width="7.6328125" style="20" customWidth="1"/>
    <col min="9218" max="9218" width="3.08984375" style="20" customWidth="1"/>
    <col min="9219" max="9219" width="10.6328125" style="20" customWidth="1"/>
    <col min="9220" max="9220" width="2.08984375" style="20" customWidth="1"/>
    <col min="9221" max="9221" width="1.6328125" style="20" customWidth="1"/>
    <col min="9222" max="9222" width="7" style="20" customWidth="1"/>
    <col min="9223" max="9223" width="5.36328125" style="20" customWidth="1"/>
    <col min="9224" max="9226" width="2.453125" style="20" customWidth="1"/>
    <col min="9227" max="9229" width="0" style="20" hidden="1" customWidth="1"/>
    <col min="9230" max="9236" width="2.453125" style="20" customWidth="1"/>
    <col min="9237" max="9240" width="0" style="20" hidden="1" customWidth="1"/>
    <col min="9241" max="9241" width="9.90625" style="20" customWidth="1"/>
    <col min="9242" max="9242" width="15" style="20" customWidth="1"/>
    <col min="9243" max="9291" width="0" style="20" hidden="1" customWidth="1"/>
    <col min="9292" max="9468" width="9" style="20"/>
    <col min="9469" max="9469" width="3" style="20" customWidth="1"/>
    <col min="9470" max="9470" width="3.6328125" style="20" customWidth="1"/>
    <col min="9471" max="9471" width="6.90625" style="20" customWidth="1"/>
    <col min="9472" max="9472" width="3.08984375" style="20" customWidth="1"/>
    <col min="9473" max="9473" width="7.6328125" style="20" customWidth="1"/>
    <col min="9474" max="9474" width="3.08984375" style="20" customWidth="1"/>
    <col min="9475" max="9475" width="10.6328125" style="20" customWidth="1"/>
    <col min="9476" max="9476" width="2.08984375" style="20" customWidth="1"/>
    <col min="9477" max="9477" width="1.6328125" style="20" customWidth="1"/>
    <col min="9478" max="9478" width="7" style="20" customWidth="1"/>
    <col min="9479" max="9479" width="5.36328125" style="20" customWidth="1"/>
    <col min="9480" max="9482" width="2.453125" style="20" customWidth="1"/>
    <col min="9483" max="9485" width="0" style="20" hidden="1" customWidth="1"/>
    <col min="9486" max="9492" width="2.453125" style="20" customWidth="1"/>
    <col min="9493" max="9496" width="0" style="20" hidden="1" customWidth="1"/>
    <col min="9497" max="9497" width="9.90625" style="20" customWidth="1"/>
    <col min="9498" max="9498" width="15" style="20" customWidth="1"/>
    <col min="9499" max="9547" width="0" style="20" hidden="1" customWidth="1"/>
    <col min="9548" max="9724" width="9" style="20"/>
    <col min="9725" max="9725" width="3" style="20" customWidth="1"/>
    <col min="9726" max="9726" width="3.6328125" style="20" customWidth="1"/>
    <col min="9727" max="9727" width="6.90625" style="20" customWidth="1"/>
    <col min="9728" max="9728" width="3.08984375" style="20" customWidth="1"/>
    <col min="9729" max="9729" width="7.6328125" style="20" customWidth="1"/>
    <col min="9730" max="9730" width="3.08984375" style="20" customWidth="1"/>
    <col min="9731" max="9731" width="10.6328125" style="20" customWidth="1"/>
    <col min="9732" max="9732" width="2.08984375" style="20" customWidth="1"/>
    <col min="9733" max="9733" width="1.6328125" style="20" customWidth="1"/>
    <col min="9734" max="9734" width="7" style="20" customWidth="1"/>
    <col min="9735" max="9735" width="5.36328125" style="20" customWidth="1"/>
    <col min="9736" max="9738" width="2.453125" style="20" customWidth="1"/>
    <col min="9739" max="9741" width="0" style="20" hidden="1" customWidth="1"/>
    <col min="9742" max="9748" width="2.453125" style="20" customWidth="1"/>
    <col min="9749" max="9752" width="0" style="20" hidden="1" customWidth="1"/>
    <col min="9753" max="9753" width="9.90625" style="20" customWidth="1"/>
    <col min="9754" max="9754" width="15" style="20" customWidth="1"/>
    <col min="9755" max="9803" width="0" style="20" hidden="1" customWidth="1"/>
    <col min="9804" max="9980" width="9" style="20"/>
    <col min="9981" max="9981" width="3" style="20" customWidth="1"/>
    <col min="9982" max="9982" width="3.6328125" style="20" customWidth="1"/>
    <col min="9983" max="9983" width="6.90625" style="20" customWidth="1"/>
    <col min="9984" max="9984" width="3.08984375" style="20" customWidth="1"/>
    <col min="9985" max="9985" width="7.6328125" style="20" customWidth="1"/>
    <col min="9986" max="9986" width="3.08984375" style="20" customWidth="1"/>
    <col min="9987" max="9987" width="10.6328125" style="20" customWidth="1"/>
    <col min="9988" max="9988" width="2.08984375" style="20" customWidth="1"/>
    <col min="9989" max="9989" width="1.6328125" style="20" customWidth="1"/>
    <col min="9990" max="9990" width="7" style="20" customWidth="1"/>
    <col min="9991" max="9991" width="5.36328125" style="20" customWidth="1"/>
    <col min="9992" max="9994" width="2.453125" style="20" customWidth="1"/>
    <col min="9995" max="9997" width="0" style="20" hidden="1" customWidth="1"/>
    <col min="9998" max="10004" width="2.453125" style="20" customWidth="1"/>
    <col min="10005" max="10008" width="0" style="20" hidden="1" customWidth="1"/>
    <col min="10009" max="10009" width="9.90625" style="20" customWidth="1"/>
    <col min="10010" max="10010" width="15" style="20" customWidth="1"/>
    <col min="10011" max="10059" width="0" style="20" hidden="1" customWidth="1"/>
    <col min="10060" max="10236" width="9" style="20"/>
    <col min="10237" max="10237" width="3" style="20" customWidth="1"/>
    <col min="10238" max="10238" width="3.6328125" style="20" customWidth="1"/>
    <col min="10239" max="10239" width="6.90625" style="20" customWidth="1"/>
    <col min="10240" max="10240" width="3.08984375" style="20" customWidth="1"/>
    <col min="10241" max="10241" width="7.6328125" style="20" customWidth="1"/>
    <col min="10242" max="10242" width="3.08984375" style="20" customWidth="1"/>
    <col min="10243" max="10243" width="10.6328125" style="20" customWidth="1"/>
    <col min="10244" max="10244" width="2.08984375" style="20" customWidth="1"/>
    <col min="10245" max="10245" width="1.6328125" style="20" customWidth="1"/>
    <col min="10246" max="10246" width="7" style="20" customWidth="1"/>
    <col min="10247" max="10247" width="5.36328125" style="20" customWidth="1"/>
    <col min="10248" max="10250" width="2.453125" style="20" customWidth="1"/>
    <col min="10251" max="10253" width="0" style="20" hidden="1" customWidth="1"/>
    <col min="10254" max="10260" width="2.453125" style="20" customWidth="1"/>
    <col min="10261" max="10264" width="0" style="20" hidden="1" customWidth="1"/>
    <col min="10265" max="10265" width="9.90625" style="20" customWidth="1"/>
    <col min="10266" max="10266" width="15" style="20" customWidth="1"/>
    <col min="10267" max="10315" width="0" style="20" hidden="1" customWidth="1"/>
    <col min="10316" max="10492" width="9" style="20"/>
    <col min="10493" max="10493" width="3" style="20" customWidth="1"/>
    <col min="10494" max="10494" width="3.6328125" style="20" customWidth="1"/>
    <col min="10495" max="10495" width="6.90625" style="20" customWidth="1"/>
    <col min="10496" max="10496" width="3.08984375" style="20" customWidth="1"/>
    <col min="10497" max="10497" width="7.6328125" style="20" customWidth="1"/>
    <col min="10498" max="10498" width="3.08984375" style="20" customWidth="1"/>
    <col min="10499" max="10499" width="10.6328125" style="20" customWidth="1"/>
    <col min="10500" max="10500" width="2.08984375" style="20" customWidth="1"/>
    <col min="10501" max="10501" width="1.6328125" style="20" customWidth="1"/>
    <col min="10502" max="10502" width="7" style="20" customWidth="1"/>
    <col min="10503" max="10503" width="5.36328125" style="20" customWidth="1"/>
    <col min="10504" max="10506" width="2.453125" style="20" customWidth="1"/>
    <col min="10507" max="10509" width="0" style="20" hidden="1" customWidth="1"/>
    <col min="10510" max="10516" width="2.453125" style="20" customWidth="1"/>
    <col min="10517" max="10520" width="0" style="20" hidden="1" customWidth="1"/>
    <col min="10521" max="10521" width="9.90625" style="20" customWidth="1"/>
    <col min="10522" max="10522" width="15" style="20" customWidth="1"/>
    <col min="10523" max="10571" width="0" style="20" hidden="1" customWidth="1"/>
    <col min="10572" max="10748" width="9" style="20"/>
    <col min="10749" max="10749" width="3" style="20" customWidth="1"/>
    <col min="10750" max="10750" width="3.6328125" style="20" customWidth="1"/>
    <col min="10751" max="10751" width="6.90625" style="20" customWidth="1"/>
    <col min="10752" max="10752" width="3.08984375" style="20" customWidth="1"/>
    <col min="10753" max="10753" width="7.6328125" style="20" customWidth="1"/>
    <col min="10754" max="10754" width="3.08984375" style="20" customWidth="1"/>
    <col min="10755" max="10755" width="10.6328125" style="20" customWidth="1"/>
    <col min="10756" max="10756" width="2.08984375" style="20" customWidth="1"/>
    <col min="10757" max="10757" width="1.6328125" style="20" customWidth="1"/>
    <col min="10758" max="10758" width="7" style="20" customWidth="1"/>
    <col min="10759" max="10759" width="5.36328125" style="20" customWidth="1"/>
    <col min="10760" max="10762" width="2.453125" style="20" customWidth="1"/>
    <col min="10763" max="10765" width="0" style="20" hidden="1" customWidth="1"/>
    <col min="10766" max="10772" width="2.453125" style="20" customWidth="1"/>
    <col min="10773" max="10776" width="0" style="20" hidden="1" customWidth="1"/>
    <col min="10777" max="10777" width="9.90625" style="20" customWidth="1"/>
    <col min="10778" max="10778" width="15" style="20" customWidth="1"/>
    <col min="10779" max="10827" width="0" style="20" hidden="1" customWidth="1"/>
    <col min="10828" max="11004" width="9" style="20"/>
    <col min="11005" max="11005" width="3" style="20" customWidth="1"/>
    <col min="11006" max="11006" width="3.6328125" style="20" customWidth="1"/>
    <col min="11007" max="11007" width="6.90625" style="20" customWidth="1"/>
    <col min="11008" max="11008" width="3.08984375" style="20" customWidth="1"/>
    <col min="11009" max="11009" width="7.6328125" style="20" customWidth="1"/>
    <col min="11010" max="11010" width="3.08984375" style="20" customWidth="1"/>
    <col min="11011" max="11011" width="10.6328125" style="20" customWidth="1"/>
    <col min="11012" max="11012" width="2.08984375" style="20" customWidth="1"/>
    <col min="11013" max="11013" width="1.6328125" style="20" customWidth="1"/>
    <col min="11014" max="11014" width="7" style="20" customWidth="1"/>
    <col min="11015" max="11015" width="5.36328125" style="20" customWidth="1"/>
    <col min="11016" max="11018" width="2.453125" style="20" customWidth="1"/>
    <col min="11019" max="11021" width="0" style="20" hidden="1" customWidth="1"/>
    <col min="11022" max="11028" width="2.453125" style="20" customWidth="1"/>
    <col min="11029" max="11032" width="0" style="20" hidden="1" customWidth="1"/>
    <col min="11033" max="11033" width="9.90625" style="20" customWidth="1"/>
    <col min="11034" max="11034" width="15" style="20" customWidth="1"/>
    <col min="11035" max="11083" width="0" style="20" hidden="1" customWidth="1"/>
    <col min="11084" max="11260" width="9" style="20"/>
    <col min="11261" max="11261" width="3" style="20" customWidth="1"/>
    <col min="11262" max="11262" width="3.6328125" style="20" customWidth="1"/>
    <col min="11263" max="11263" width="6.90625" style="20" customWidth="1"/>
    <col min="11264" max="11264" width="3.08984375" style="20" customWidth="1"/>
    <col min="11265" max="11265" width="7.6328125" style="20" customWidth="1"/>
    <col min="11266" max="11266" width="3.08984375" style="20" customWidth="1"/>
    <col min="11267" max="11267" width="10.6328125" style="20" customWidth="1"/>
    <col min="11268" max="11268" width="2.08984375" style="20" customWidth="1"/>
    <col min="11269" max="11269" width="1.6328125" style="20" customWidth="1"/>
    <col min="11270" max="11270" width="7" style="20" customWidth="1"/>
    <col min="11271" max="11271" width="5.36328125" style="20" customWidth="1"/>
    <col min="11272" max="11274" width="2.453125" style="20" customWidth="1"/>
    <col min="11275" max="11277" width="0" style="20" hidden="1" customWidth="1"/>
    <col min="11278" max="11284" width="2.453125" style="20" customWidth="1"/>
    <col min="11285" max="11288" width="0" style="20" hidden="1" customWidth="1"/>
    <col min="11289" max="11289" width="9.90625" style="20" customWidth="1"/>
    <col min="11290" max="11290" width="15" style="20" customWidth="1"/>
    <col min="11291" max="11339" width="0" style="20" hidden="1" customWidth="1"/>
    <col min="11340" max="11516" width="9" style="20"/>
    <col min="11517" max="11517" width="3" style="20" customWidth="1"/>
    <col min="11518" max="11518" width="3.6328125" style="20" customWidth="1"/>
    <col min="11519" max="11519" width="6.90625" style="20" customWidth="1"/>
    <col min="11520" max="11520" width="3.08984375" style="20" customWidth="1"/>
    <col min="11521" max="11521" width="7.6328125" style="20" customWidth="1"/>
    <col min="11522" max="11522" width="3.08984375" style="20" customWidth="1"/>
    <col min="11523" max="11523" width="10.6328125" style="20" customWidth="1"/>
    <col min="11524" max="11524" width="2.08984375" style="20" customWidth="1"/>
    <col min="11525" max="11525" width="1.6328125" style="20" customWidth="1"/>
    <col min="11526" max="11526" width="7" style="20" customWidth="1"/>
    <col min="11527" max="11527" width="5.36328125" style="20" customWidth="1"/>
    <col min="11528" max="11530" width="2.453125" style="20" customWidth="1"/>
    <col min="11531" max="11533" width="0" style="20" hidden="1" customWidth="1"/>
    <col min="11534" max="11540" width="2.453125" style="20" customWidth="1"/>
    <col min="11541" max="11544" width="0" style="20" hidden="1" customWidth="1"/>
    <col min="11545" max="11545" width="9.90625" style="20" customWidth="1"/>
    <col min="11546" max="11546" width="15" style="20" customWidth="1"/>
    <col min="11547" max="11595" width="0" style="20" hidden="1" customWidth="1"/>
    <col min="11596" max="11772" width="9" style="20"/>
    <col min="11773" max="11773" width="3" style="20" customWidth="1"/>
    <col min="11774" max="11774" width="3.6328125" style="20" customWidth="1"/>
    <col min="11775" max="11775" width="6.90625" style="20" customWidth="1"/>
    <col min="11776" max="11776" width="3.08984375" style="20" customWidth="1"/>
    <col min="11777" max="11777" width="7.6328125" style="20" customWidth="1"/>
    <col min="11778" max="11778" width="3.08984375" style="20" customWidth="1"/>
    <col min="11779" max="11779" width="10.6328125" style="20" customWidth="1"/>
    <col min="11780" max="11780" width="2.08984375" style="20" customWidth="1"/>
    <col min="11781" max="11781" width="1.6328125" style="20" customWidth="1"/>
    <col min="11782" max="11782" width="7" style="20" customWidth="1"/>
    <col min="11783" max="11783" width="5.36328125" style="20" customWidth="1"/>
    <col min="11784" max="11786" width="2.453125" style="20" customWidth="1"/>
    <col min="11787" max="11789" width="0" style="20" hidden="1" customWidth="1"/>
    <col min="11790" max="11796" width="2.453125" style="20" customWidth="1"/>
    <col min="11797" max="11800" width="0" style="20" hidden="1" customWidth="1"/>
    <col min="11801" max="11801" width="9.90625" style="20" customWidth="1"/>
    <col min="11802" max="11802" width="15" style="20" customWidth="1"/>
    <col min="11803" max="11851" width="0" style="20" hidden="1" customWidth="1"/>
    <col min="11852" max="12028" width="9" style="20"/>
    <col min="12029" max="12029" width="3" style="20" customWidth="1"/>
    <col min="12030" max="12030" width="3.6328125" style="20" customWidth="1"/>
    <col min="12031" max="12031" width="6.90625" style="20" customWidth="1"/>
    <col min="12032" max="12032" width="3.08984375" style="20" customWidth="1"/>
    <col min="12033" max="12033" width="7.6328125" style="20" customWidth="1"/>
    <col min="12034" max="12034" width="3.08984375" style="20" customWidth="1"/>
    <col min="12035" max="12035" width="10.6328125" style="20" customWidth="1"/>
    <col min="12036" max="12036" width="2.08984375" style="20" customWidth="1"/>
    <col min="12037" max="12037" width="1.6328125" style="20" customWidth="1"/>
    <col min="12038" max="12038" width="7" style="20" customWidth="1"/>
    <col min="12039" max="12039" width="5.36328125" style="20" customWidth="1"/>
    <col min="12040" max="12042" width="2.453125" style="20" customWidth="1"/>
    <col min="12043" max="12045" width="0" style="20" hidden="1" customWidth="1"/>
    <col min="12046" max="12052" width="2.453125" style="20" customWidth="1"/>
    <col min="12053" max="12056" width="0" style="20" hidden="1" customWidth="1"/>
    <col min="12057" max="12057" width="9.90625" style="20" customWidth="1"/>
    <col min="12058" max="12058" width="15" style="20" customWidth="1"/>
    <col min="12059" max="12107" width="0" style="20" hidden="1" customWidth="1"/>
    <col min="12108" max="12284" width="9" style="20"/>
    <col min="12285" max="12285" width="3" style="20" customWidth="1"/>
    <col min="12286" max="12286" width="3.6328125" style="20" customWidth="1"/>
    <col min="12287" max="12287" width="6.90625" style="20" customWidth="1"/>
    <col min="12288" max="12288" width="3.08984375" style="20" customWidth="1"/>
    <col min="12289" max="12289" width="7.6328125" style="20" customWidth="1"/>
    <col min="12290" max="12290" width="3.08984375" style="20" customWidth="1"/>
    <col min="12291" max="12291" width="10.6328125" style="20" customWidth="1"/>
    <col min="12292" max="12292" width="2.08984375" style="20" customWidth="1"/>
    <col min="12293" max="12293" width="1.6328125" style="20" customWidth="1"/>
    <col min="12294" max="12294" width="7" style="20" customWidth="1"/>
    <col min="12295" max="12295" width="5.36328125" style="20" customWidth="1"/>
    <col min="12296" max="12298" width="2.453125" style="20" customWidth="1"/>
    <col min="12299" max="12301" width="0" style="20" hidden="1" customWidth="1"/>
    <col min="12302" max="12308" width="2.453125" style="20" customWidth="1"/>
    <col min="12309" max="12312" width="0" style="20" hidden="1" customWidth="1"/>
    <col min="12313" max="12313" width="9.90625" style="20" customWidth="1"/>
    <col min="12314" max="12314" width="15" style="20" customWidth="1"/>
    <col min="12315" max="12363" width="0" style="20" hidden="1" customWidth="1"/>
    <col min="12364" max="12540" width="9" style="20"/>
    <col min="12541" max="12541" width="3" style="20" customWidth="1"/>
    <col min="12542" max="12542" width="3.6328125" style="20" customWidth="1"/>
    <col min="12543" max="12543" width="6.90625" style="20" customWidth="1"/>
    <col min="12544" max="12544" width="3.08984375" style="20" customWidth="1"/>
    <col min="12545" max="12545" width="7.6328125" style="20" customWidth="1"/>
    <col min="12546" max="12546" width="3.08984375" style="20" customWidth="1"/>
    <col min="12547" max="12547" width="10.6328125" style="20" customWidth="1"/>
    <col min="12548" max="12548" width="2.08984375" style="20" customWidth="1"/>
    <col min="12549" max="12549" width="1.6328125" style="20" customWidth="1"/>
    <col min="12550" max="12550" width="7" style="20" customWidth="1"/>
    <col min="12551" max="12551" width="5.36328125" style="20" customWidth="1"/>
    <col min="12552" max="12554" width="2.453125" style="20" customWidth="1"/>
    <col min="12555" max="12557" width="0" style="20" hidden="1" customWidth="1"/>
    <col min="12558" max="12564" width="2.453125" style="20" customWidth="1"/>
    <col min="12565" max="12568" width="0" style="20" hidden="1" customWidth="1"/>
    <col min="12569" max="12569" width="9.90625" style="20" customWidth="1"/>
    <col min="12570" max="12570" width="15" style="20" customWidth="1"/>
    <col min="12571" max="12619" width="0" style="20" hidden="1" customWidth="1"/>
    <col min="12620" max="12796" width="9" style="20"/>
    <col min="12797" max="12797" width="3" style="20" customWidth="1"/>
    <col min="12798" max="12798" width="3.6328125" style="20" customWidth="1"/>
    <col min="12799" max="12799" width="6.90625" style="20" customWidth="1"/>
    <col min="12800" max="12800" width="3.08984375" style="20" customWidth="1"/>
    <col min="12801" max="12801" width="7.6328125" style="20" customWidth="1"/>
    <col min="12802" max="12802" width="3.08984375" style="20" customWidth="1"/>
    <col min="12803" max="12803" width="10.6328125" style="20" customWidth="1"/>
    <col min="12804" max="12804" width="2.08984375" style="20" customWidth="1"/>
    <col min="12805" max="12805" width="1.6328125" style="20" customWidth="1"/>
    <col min="12806" max="12806" width="7" style="20" customWidth="1"/>
    <col min="12807" max="12807" width="5.36328125" style="20" customWidth="1"/>
    <col min="12808" max="12810" width="2.453125" style="20" customWidth="1"/>
    <col min="12811" max="12813" width="0" style="20" hidden="1" customWidth="1"/>
    <col min="12814" max="12820" width="2.453125" style="20" customWidth="1"/>
    <col min="12821" max="12824" width="0" style="20" hidden="1" customWidth="1"/>
    <col min="12825" max="12825" width="9.90625" style="20" customWidth="1"/>
    <col min="12826" max="12826" width="15" style="20" customWidth="1"/>
    <col min="12827" max="12875" width="0" style="20" hidden="1" customWidth="1"/>
    <col min="12876" max="13052" width="9" style="20"/>
    <col min="13053" max="13053" width="3" style="20" customWidth="1"/>
    <col min="13054" max="13054" width="3.6328125" style="20" customWidth="1"/>
    <col min="13055" max="13055" width="6.90625" style="20" customWidth="1"/>
    <col min="13056" max="13056" width="3.08984375" style="20" customWidth="1"/>
    <col min="13057" max="13057" width="7.6328125" style="20" customWidth="1"/>
    <col min="13058" max="13058" width="3.08984375" style="20" customWidth="1"/>
    <col min="13059" max="13059" width="10.6328125" style="20" customWidth="1"/>
    <col min="13060" max="13060" width="2.08984375" style="20" customWidth="1"/>
    <col min="13061" max="13061" width="1.6328125" style="20" customWidth="1"/>
    <col min="13062" max="13062" width="7" style="20" customWidth="1"/>
    <col min="13063" max="13063" width="5.36328125" style="20" customWidth="1"/>
    <col min="13064" max="13066" width="2.453125" style="20" customWidth="1"/>
    <col min="13067" max="13069" width="0" style="20" hidden="1" customWidth="1"/>
    <col min="13070" max="13076" width="2.453125" style="20" customWidth="1"/>
    <col min="13077" max="13080" width="0" style="20" hidden="1" customWidth="1"/>
    <col min="13081" max="13081" width="9.90625" style="20" customWidth="1"/>
    <col min="13082" max="13082" width="15" style="20" customWidth="1"/>
    <col min="13083" max="13131" width="0" style="20" hidden="1" customWidth="1"/>
    <col min="13132" max="13308" width="9" style="20"/>
    <col min="13309" max="13309" width="3" style="20" customWidth="1"/>
    <col min="13310" max="13310" width="3.6328125" style="20" customWidth="1"/>
    <col min="13311" max="13311" width="6.90625" style="20" customWidth="1"/>
    <col min="13312" max="13312" width="3.08984375" style="20" customWidth="1"/>
    <col min="13313" max="13313" width="7.6328125" style="20" customWidth="1"/>
    <col min="13314" max="13314" width="3.08984375" style="20" customWidth="1"/>
    <col min="13315" max="13315" width="10.6328125" style="20" customWidth="1"/>
    <col min="13316" max="13316" width="2.08984375" style="20" customWidth="1"/>
    <col min="13317" max="13317" width="1.6328125" style="20" customWidth="1"/>
    <col min="13318" max="13318" width="7" style="20" customWidth="1"/>
    <col min="13319" max="13319" width="5.36328125" style="20" customWidth="1"/>
    <col min="13320" max="13322" width="2.453125" style="20" customWidth="1"/>
    <col min="13323" max="13325" width="0" style="20" hidden="1" customWidth="1"/>
    <col min="13326" max="13332" width="2.453125" style="20" customWidth="1"/>
    <col min="13333" max="13336" width="0" style="20" hidden="1" customWidth="1"/>
    <col min="13337" max="13337" width="9.90625" style="20" customWidth="1"/>
    <col min="13338" max="13338" width="15" style="20" customWidth="1"/>
    <col min="13339" max="13387" width="0" style="20" hidden="1" customWidth="1"/>
    <col min="13388" max="13564" width="9" style="20"/>
    <col min="13565" max="13565" width="3" style="20" customWidth="1"/>
    <col min="13566" max="13566" width="3.6328125" style="20" customWidth="1"/>
    <col min="13567" max="13567" width="6.90625" style="20" customWidth="1"/>
    <col min="13568" max="13568" width="3.08984375" style="20" customWidth="1"/>
    <col min="13569" max="13569" width="7.6328125" style="20" customWidth="1"/>
    <col min="13570" max="13570" width="3.08984375" style="20" customWidth="1"/>
    <col min="13571" max="13571" width="10.6328125" style="20" customWidth="1"/>
    <col min="13572" max="13572" width="2.08984375" style="20" customWidth="1"/>
    <col min="13573" max="13573" width="1.6328125" style="20" customWidth="1"/>
    <col min="13574" max="13574" width="7" style="20" customWidth="1"/>
    <col min="13575" max="13575" width="5.36328125" style="20" customWidth="1"/>
    <col min="13576" max="13578" width="2.453125" style="20" customWidth="1"/>
    <col min="13579" max="13581" width="0" style="20" hidden="1" customWidth="1"/>
    <col min="13582" max="13588" width="2.453125" style="20" customWidth="1"/>
    <col min="13589" max="13592" width="0" style="20" hidden="1" customWidth="1"/>
    <col min="13593" max="13593" width="9.90625" style="20" customWidth="1"/>
    <col min="13594" max="13594" width="15" style="20" customWidth="1"/>
    <col min="13595" max="13643" width="0" style="20" hidden="1" customWidth="1"/>
    <col min="13644" max="13820" width="9" style="20"/>
    <col min="13821" max="13821" width="3" style="20" customWidth="1"/>
    <col min="13822" max="13822" width="3.6328125" style="20" customWidth="1"/>
    <col min="13823" max="13823" width="6.90625" style="20" customWidth="1"/>
    <col min="13824" max="13824" width="3.08984375" style="20" customWidth="1"/>
    <col min="13825" max="13825" width="7.6328125" style="20" customWidth="1"/>
    <col min="13826" max="13826" width="3.08984375" style="20" customWidth="1"/>
    <col min="13827" max="13827" width="10.6328125" style="20" customWidth="1"/>
    <col min="13828" max="13828" width="2.08984375" style="20" customWidth="1"/>
    <col min="13829" max="13829" width="1.6328125" style="20" customWidth="1"/>
    <col min="13830" max="13830" width="7" style="20" customWidth="1"/>
    <col min="13831" max="13831" width="5.36328125" style="20" customWidth="1"/>
    <col min="13832" max="13834" width="2.453125" style="20" customWidth="1"/>
    <col min="13835" max="13837" width="0" style="20" hidden="1" customWidth="1"/>
    <col min="13838" max="13844" width="2.453125" style="20" customWidth="1"/>
    <col min="13845" max="13848" width="0" style="20" hidden="1" customWidth="1"/>
    <col min="13849" max="13849" width="9.90625" style="20" customWidth="1"/>
    <col min="13850" max="13850" width="15" style="20" customWidth="1"/>
    <col min="13851" max="13899" width="0" style="20" hidden="1" customWidth="1"/>
    <col min="13900" max="14076" width="9" style="20"/>
    <col min="14077" max="14077" width="3" style="20" customWidth="1"/>
    <col min="14078" max="14078" width="3.6328125" style="20" customWidth="1"/>
    <col min="14079" max="14079" width="6.90625" style="20" customWidth="1"/>
    <col min="14080" max="14080" width="3.08984375" style="20" customWidth="1"/>
    <col min="14081" max="14081" width="7.6328125" style="20" customWidth="1"/>
    <col min="14082" max="14082" width="3.08984375" style="20" customWidth="1"/>
    <col min="14083" max="14083" width="10.6328125" style="20" customWidth="1"/>
    <col min="14084" max="14084" width="2.08984375" style="20" customWidth="1"/>
    <col min="14085" max="14085" width="1.6328125" style="20" customWidth="1"/>
    <col min="14086" max="14086" width="7" style="20" customWidth="1"/>
    <col min="14087" max="14087" width="5.36328125" style="20" customWidth="1"/>
    <col min="14088" max="14090" width="2.453125" style="20" customWidth="1"/>
    <col min="14091" max="14093" width="0" style="20" hidden="1" customWidth="1"/>
    <col min="14094" max="14100" width="2.453125" style="20" customWidth="1"/>
    <col min="14101" max="14104" width="0" style="20" hidden="1" customWidth="1"/>
    <col min="14105" max="14105" width="9.90625" style="20" customWidth="1"/>
    <col min="14106" max="14106" width="15" style="20" customWidth="1"/>
    <col min="14107" max="14155" width="0" style="20" hidden="1" customWidth="1"/>
    <col min="14156" max="14332" width="9" style="20"/>
    <col min="14333" max="14333" width="3" style="20" customWidth="1"/>
    <col min="14334" max="14334" width="3.6328125" style="20" customWidth="1"/>
    <col min="14335" max="14335" width="6.90625" style="20" customWidth="1"/>
    <col min="14336" max="14336" width="3.08984375" style="20" customWidth="1"/>
    <col min="14337" max="14337" width="7.6328125" style="20" customWidth="1"/>
    <col min="14338" max="14338" width="3.08984375" style="20" customWidth="1"/>
    <col min="14339" max="14339" width="10.6328125" style="20" customWidth="1"/>
    <col min="14340" max="14340" width="2.08984375" style="20" customWidth="1"/>
    <col min="14341" max="14341" width="1.6328125" style="20" customWidth="1"/>
    <col min="14342" max="14342" width="7" style="20" customWidth="1"/>
    <col min="14343" max="14343" width="5.36328125" style="20" customWidth="1"/>
    <col min="14344" max="14346" width="2.453125" style="20" customWidth="1"/>
    <col min="14347" max="14349" width="0" style="20" hidden="1" customWidth="1"/>
    <col min="14350" max="14356" width="2.453125" style="20" customWidth="1"/>
    <col min="14357" max="14360" width="0" style="20" hidden="1" customWidth="1"/>
    <col min="14361" max="14361" width="9.90625" style="20" customWidth="1"/>
    <col min="14362" max="14362" width="15" style="20" customWidth="1"/>
    <col min="14363" max="14411" width="0" style="20" hidden="1" customWidth="1"/>
    <col min="14412" max="14588" width="9" style="20"/>
    <col min="14589" max="14589" width="3" style="20" customWidth="1"/>
    <col min="14590" max="14590" width="3.6328125" style="20" customWidth="1"/>
    <col min="14591" max="14591" width="6.90625" style="20" customWidth="1"/>
    <col min="14592" max="14592" width="3.08984375" style="20" customWidth="1"/>
    <col min="14593" max="14593" width="7.6328125" style="20" customWidth="1"/>
    <col min="14594" max="14594" width="3.08984375" style="20" customWidth="1"/>
    <col min="14595" max="14595" width="10.6328125" style="20" customWidth="1"/>
    <col min="14596" max="14596" width="2.08984375" style="20" customWidth="1"/>
    <col min="14597" max="14597" width="1.6328125" style="20" customWidth="1"/>
    <col min="14598" max="14598" width="7" style="20" customWidth="1"/>
    <col min="14599" max="14599" width="5.36328125" style="20" customWidth="1"/>
    <col min="14600" max="14602" width="2.453125" style="20" customWidth="1"/>
    <col min="14603" max="14605" width="0" style="20" hidden="1" customWidth="1"/>
    <col min="14606" max="14612" width="2.453125" style="20" customWidth="1"/>
    <col min="14613" max="14616" width="0" style="20" hidden="1" customWidth="1"/>
    <col min="14617" max="14617" width="9.90625" style="20" customWidth="1"/>
    <col min="14618" max="14618" width="15" style="20" customWidth="1"/>
    <col min="14619" max="14667" width="0" style="20" hidden="1" customWidth="1"/>
    <col min="14668" max="14844" width="9" style="20"/>
    <col min="14845" max="14845" width="3" style="20" customWidth="1"/>
    <col min="14846" max="14846" width="3.6328125" style="20" customWidth="1"/>
    <col min="14847" max="14847" width="6.90625" style="20" customWidth="1"/>
    <col min="14848" max="14848" width="3.08984375" style="20" customWidth="1"/>
    <col min="14849" max="14849" width="7.6328125" style="20" customWidth="1"/>
    <col min="14850" max="14850" width="3.08984375" style="20" customWidth="1"/>
    <col min="14851" max="14851" width="10.6328125" style="20" customWidth="1"/>
    <col min="14852" max="14852" width="2.08984375" style="20" customWidth="1"/>
    <col min="14853" max="14853" width="1.6328125" style="20" customWidth="1"/>
    <col min="14854" max="14854" width="7" style="20" customWidth="1"/>
    <col min="14855" max="14855" width="5.36328125" style="20" customWidth="1"/>
    <col min="14856" max="14858" width="2.453125" style="20" customWidth="1"/>
    <col min="14859" max="14861" width="0" style="20" hidden="1" customWidth="1"/>
    <col min="14862" max="14868" width="2.453125" style="20" customWidth="1"/>
    <col min="14869" max="14872" width="0" style="20" hidden="1" customWidth="1"/>
    <col min="14873" max="14873" width="9.90625" style="20" customWidth="1"/>
    <col min="14874" max="14874" width="15" style="20" customWidth="1"/>
    <col min="14875" max="14923" width="0" style="20" hidden="1" customWidth="1"/>
    <col min="14924" max="15100" width="9" style="20"/>
    <col min="15101" max="15101" width="3" style="20" customWidth="1"/>
    <col min="15102" max="15102" width="3.6328125" style="20" customWidth="1"/>
    <col min="15103" max="15103" width="6.90625" style="20" customWidth="1"/>
    <col min="15104" max="15104" width="3.08984375" style="20" customWidth="1"/>
    <col min="15105" max="15105" width="7.6328125" style="20" customWidth="1"/>
    <col min="15106" max="15106" width="3.08984375" style="20" customWidth="1"/>
    <col min="15107" max="15107" width="10.6328125" style="20" customWidth="1"/>
    <col min="15108" max="15108" width="2.08984375" style="20" customWidth="1"/>
    <col min="15109" max="15109" width="1.6328125" style="20" customWidth="1"/>
    <col min="15110" max="15110" width="7" style="20" customWidth="1"/>
    <col min="15111" max="15111" width="5.36328125" style="20" customWidth="1"/>
    <col min="15112" max="15114" width="2.453125" style="20" customWidth="1"/>
    <col min="15115" max="15117" width="0" style="20" hidden="1" customWidth="1"/>
    <col min="15118" max="15124" width="2.453125" style="20" customWidth="1"/>
    <col min="15125" max="15128" width="0" style="20" hidden="1" customWidth="1"/>
    <col min="15129" max="15129" width="9.90625" style="20" customWidth="1"/>
    <col min="15130" max="15130" width="15" style="20" customWidth="1"/>
    <col min="15131" max="15179" width="0" style="20" hidden="1" customWidth="1"/>
    <col min="15180" max="15356" width="9" style="20"/>
    <col min="15357" max="15357" width="3" style="20" customWidth="1"/>
    <col min="15358" max="15358" width="3.6328125" style="20" customWidth="1"/>
    <col min="15359" max="15359" width="6.90625" style="20" customWidth="1"/>
    <col min="15360" max="15360" width="3.08984375" style="20" customWidth="1"/>
    <col min="15361" max="15361" width="7.6328125" style="20" customWidth="1"/>
    <col min="15362" max="15362" width="3.08984375" style="20" customWidth="1"/>
    <col min="15363" max="15363" width="10.6328125" style="20" customWidth="1"/>
    <col min="15364" max="15364" width="2.08984375" style="20" customWidth="1"/>
    <col min="15365" max="15365" width="1.6328125" style="20" customWidth="1"/>
    <col min="15366" max="15366" width="7" style="20" customWidth="1"/>
    <col min="15367" max="15367" width="5.36328125" style="20" customWidth="1"/>
    <col min="15368" max="15370" width="2.453125" style="20" customWidth="1"/>
    <col min="15371" max="15373" width="0" style="20" hidden="1" customWidth="1"/>
    <col min="15374" max="15380" width="2.453125" style="20" customWidth="1"/>
    <col min="15381" max="15384" width="0" style="20" hidden="1" customWidth="1"/>
    <col min="15385" max="15385" width="9.90625" style="20" customWidth="1"/>
    <col min="15386" max="15386" width="15" style="20" customWidth="1"/>
    <col min="15387" max="15435" width="0" style="20" hidden="1" customWidth="1"/>
    <col min="15436" max="15612" width="9" style="20"/>
    <col min="15613" max="15613" width="3" style="20" customWidth="1"/>
    <col min="15614" max="15614" width="3.6328125" style="20" customWidth="1"/>
    <col min="15615" max="15615" width="6.90625" style="20" customWidth="1"/>
    <col min="15616" max="15616" width="3.08984375" style="20" customWidth="1"/>
    <col min="15617" max="15617" width="7.6328125" style="20" customWidth="1"/>
    <col min="15618" max="15618" width="3.08984375" style="20" customWidth="1"/>
    <col min="15619" max="15619" width="10.6328125" style="20" customWidth="1"/>
    <col min="15620" max="15620" width="2.08984375" style="20" customWidth="1"/>
    <col min="15621" max="15621" width="1.6328125" style="20" customWidth="1"/>
    <col min="15622" max="15622" width="7" style="20" customWidth="1"/>
    <col min="15623" max="15623" width="5.36328125" style="20" customWidth="1"/>
    <col min="15624" max="15626" width="2.453125" style="20" customWidth="1"/>
    <col min="15627" max="15629" width="0" style="20" hidden="1" customWidth="1"/>
    <col min="15630" max="15636" width="2.453125" style="20" customWidth="1"/>
    <col min="15637" max="15640" width="0" style="20" hidden="1" customWidth="1"/>
    <col min="15641" max="15641" width="9.90625" style="20" customWidth="1"/>
    <col min="15642" max="15642" width="15" style="20" customWidth="1"/>
    <col min="15643" max="15691" width="0" style="20" hidden="1" customWidth="1"/>
    <col min="15692" max="15868" width="9" style="20"/>
    <col min="15869" max="15869" width="3" style="20" customWidth="1"/>
    <col min="15870" max="15870" width="3.6328125" style="20" customWidth="1"/>
    <col min="15871" max="15871" width="6.90625" style="20" customWidth="1"/>
    <col min="15872" max="15872" width="3.08984375" style="20" customWidth="1"/>
    <col min="15873" max="15873" width="7.6328125" style="20" customWidth="1"/>
    <col min="15874" max="15874" width="3.08984375" style="20" customWidth="1"/>
    <col min="15875" max="15875" width="10.6328125" style="20" customWidth="1"/>
    <col min="15876" max="15876" width="2.08984375" style="20" customWidth="1"/>
    <col min="15877" max="15877" width="1.6328125" style="20" customWidth="1"/>
    <col min="15878" max="15878" width="7" style="20" customWidth="1"/>
    <col min="15879" max="15879" width="5.36328125" style="20" customWidth="1"/>
    <col min="15880" max="15882" width="2.453125" style="20" customWidth="1"/>
    <col min="15883" max="15885" width="0" style="20" hidden="1" customWidth="1"/>
    <col min="15886" max="15892" width="2.453125" style="20" customWidth="1"/>
    <col min="15893" max="15896" width="0" style="20" hidden="1" customWidth="1"/>
    <col min="15897" max="15897" width="9.90625" style="20" customWidth="1"/>
    <col min="15898" max="15898" width="15" style="20" customWidth="1"/>
    <col min="15899" max="15947" width="0" style="20" hidden="1" customWidth="1"/>
    <col min="15948" max="16124" width="9" style="20"/>
    <col min="16125" max="16125" width="3" style="20" customWidth="1"/>
    <col min="16126" max="16126" width="3.6328125" style="20" customWidth="1"/>
    <col min="16127" max="16127" width="6.90625" style="20" customWidth="1"/>
    <col min="16128" max="16128" width="3.08984375" style="20" customWidth="1"/>
    <col min="16129" max="16129" width="7.6328125" style="20" customWidth="1"/>
    <col min="16130" max="16130" width="3.08984375" style="20" customWidth="1"/>
    <col min="16131" max="16131" width="10.6328125" style="20" customWidth="1"/>
    <col min="16132" max="16132" width="2.08984375" style="20" customWidth="1"/>
    <col min="16133" max="16133" width="1.6328125" style="20" customWidth="1"/>
    <col min="16134" max="16134" width="7" style="20" customWidth="1"/>
    <col min="16135" max="16135" width="5.36328125" style="20" customWidth="1"/>
    <col min="16136" max="16138" width="2.453125" style="20" customWidth="1"/>
    <col min="16139" max="16141" width="0" style="20" hidden="1" customWidth="1"/>
    <col min="16142" max="16148" width="2.453125" style="20" customWidth="1"/>
    <col min="16149" max="16152" width="0" style="20" hidden="1" customWidth="1"/>
    <col min="16153" max="16153" width="9.90625" style="20" customWidth="1"/>
    <col min="16154" max="16154" width="15" style="20" customWidth="1"/>
    <col min="16155" max="16203" width="0" style="20" hidden="1" customWidth="1"/>
    <col min="16204" max="16384" width="9" style="20"/>
  </cols>
  <sheetData>
    <row r="1" spans="1:79" s="72" customFormat="1" ht="28.5" customHeight="1" thickBot="1">
      <c r="A1" s="359" t="s">
        <v>75</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103" t="s">
        <v>74</v>
      </c>
      <c r="AE1" s="93"/>
      <c r="AF1" s="93"/>
    </row>
    <row r="2" spans="1:79" s="72" customFormat="1" ht="25.5" customHeight="1" thickBot="1">
      <c r="A2" s="360" t="s">
        <v>73</v>
      </c>
      <c r="B2" s="361"/>
      <c r="C2" s="362" t="str">
        <f>_xlfn.CONCAT(様式２!C4,"  ",様式２!D4)</f>
        <v xml:space="preserve">  </v>
      </c>
      <c r="D2" s="363"/>
      <c r="E2" s="363"/>
      <c r="F2" s="363"/>
      <c r="G2" s="364"/>
      <c r="H2" s="365" t="s">
        <v>72</v>
      </c>
      <c r="I2" s="366"/>
      <c r="J2" s="367"/>
      <c r="K2" s="368"/>
      <c r="L2" s="369"/>
      <c r="M2" s="369"/>
      <c r="N2" s="369"/>
      <c r="O2" s="369"/>
      <c r="P2" s="369"/>
      <c r="Q2" s="369"/>
      <c r="R2" s="369"/>
      <c r="S2" s="369"/>
      <c r="T2" s="369"/>
      <c r="U2" s="369"/>
      <c r="V2" s="369"/>
      <c r="W2" s="369"/>
      <c r="X2" s="369"/>
      <c r="Y2" s="369"/>
      <c r="Z2" s="369"/>
      <c r="AA2" s="369"/>
      <c r="AB2" s="369"/>
      <c r="AC2" s="369"/>
      <c r="AD2" s="102">
        <f>計算シート①!AC3</f>
        <v>46329</v>
      </c>
      <c r="AE2" s="20"/>
      <c r="AF2" s="20"/>
      <c r="AG2" s="20"/>
      <c r="AH2" s="20"/>
      <c r="AI2" s="20"/>
      <c r="AJ2" s="20"/>
      <c r="AK2" s="20"/>
      <c r="AL2" s="20"/>
      <c r="AM2" s="20"/>
      <c r="AN2" s="20"/>
      <c r="AO2" s="20"/>
      <c r="AP2" s="20"/>
      <c r="AQ2" s="20"/>
      <c r="AR2" s="20"/>
    </row>
    <row r="3" spans="1:79" s="72" customFormat="1" ht="25.5" customHeight="1" thickBot="1">
      <c r="A3" s="372" t="s">
        <v>71</v>
      </c>
      <c r="B3" s="373"/>
      <c r="C3" s="374">
        <f>様式２!C9</f>
        <v>0</v>
      </c>
      <c r="D3" s="375"/>
      <c r="E3" s="375"/>
      <c r="F3" s="375"/>
      <c r="G3" s="376"/>
      <c r="H3" s="377" t="str">
        <f>IF(C3="","",CONCATENATE("",AD3,"歳"))</f>
        <v>126歳</v>
      </c>
      <c r="I3" s="378"/>
      <c r="J3" s="379"/>
      <c r="K3" s="472"/>
      <c r="L3" s="473"/>
      <c r="M3" s="473"/>
      <c r="N3" s="473"/>
      <c r="O3" s="473"/>
      <c r="P3" s="473"/>
      <c r="Q3" s="473"/>
      <c r="R3" s="473"/>
      <c r="S3" s="473"/>
      <c r="T3" s="473"/>
      <c r="U3" s="473"/>
      <c r="V3" s="473"/>
      <c r="W3" s="473"/>
      <c r="X3" s="473"/>
      <c r="Y3" s="473"/>
      <c r="Z3" s="473"/>
      <c r="AA3" s="473"/>
      <c r="AB3" s="473"/>
      <c r="AC3" s="473"/>
      <c r="AD3" s="101">
        <f>DATEDIF(C3,AD2+1,"y")</f>
        <v>126</v>
      </c>
      <c r="AF3" s="93"/>
      <c r="BS3" s="100"/>
    </row>
    <row r="4" spans="1:79" s="72" customFormat="1" ht="21" customHeight="1">
      <c r="A4" s="99" t="s">
        <v>70</v>
      </c>
      <c r="B4" s="394" t="s">
        <v>69</v>
      </c>
      <c r="C4" s="373"/>
      <c r="D4" s="373"/>
      <c r="E4" s="373"/>
      <c r="F4" s="373"/>
      <c r="G4" s="395"/>
      <c r="H4" s="465" t="s">
        <v>68</v>
      </c>
      <c r="I4" s="466"/>
      <c r="J4" s="466"/>
      <c r="K4" s="467"/>
      <c r="L4" s="468" t="s">
        <v>67</v>
      </c>
      <c r="M4" s="469"/>
      <c r="N4" s="470"/>
      <c r="O4" s="471" t="s">
        <v>66</v>
      </c>
      <c r="P4" s="471"/>
      <c r="Q4" s="467"/>
      <c r="R4" s="355" t="s">
        <v>66</v>
      </c>
      <c r="S4" s="356"/>
      <c r="T4" s="357"/>
      <c r="U4" s="98" t="s">
        <v>65</v>
      </c>
      <c r="V4" s="356" t="s">
        <v>64</v>
      </c>
      <c r="W4" s="356"/>
      <c r="X4" s="358"/>
      <c r="Y4" s="97"/>
      <c r="Z4" s="96"/>
      <c r="AA4" s="95"/>
      <c r="AB4" s="95"/>
      <c r="AC4" s="94" t="s">
        <v>63</v>
      </c>
      <c r="AD4" s="93"/>
      <c r="AE4" s="93"/>
      <c r="AF4" s="93"/>
      <c r="AG4" s="92" t="s">
        <v>62</v>
      </c>
      <c r="AH4" s="91"/>
      <c r="AI4" s="91"/>
      <c r="AJ4" s="91"/>
      <c r="AK4" s="91"/>
      <c r="AL4" s="90"/>
      <c r="AM4" s="89" t="s">
        <v>61</v>
      </c>
      <c r="AN4" s="88"/>
      <c r="AO4" s="88"/>
      <c r="AP4" s="88"/>
      <c r="AQ4" s="88"/>
      <c r="AR4" s="87"/>
      <c r="AS4" s="86" t="s">
        <v>60</v>
      </c>
      <c r="AT4" s="85"/>
      <c r="AU4" s="85"/>
      <c r="AV4" s="85"/>
      <c r="AW4" s="85"/>
      <c r="AX4" s="84"/>
      <c r="AY4" s="83" t="s">
        <v>59</v>
      </c>
      <c r="AZ4" s="82"/>
      <c r="BA4" s="82"/>
      <c r="BB4" s="82"/>
      <c r="BC4" s="82"/>
      <c r="BD4" s="81"/>
      <c r="BF4" s="72" t="s">
        <v>58</v>
      </c>
      <c r="BH4" s="72" t="s">
        <v>56</v>
      </c>
      <c r="BI4" s="72" t="s">
        <v>57</v>
      </c>
      <c r="BK4" s="72" t="s">
        <v>56</v>
      </c>
      <c r="BL4" s="72" t="s">
        <v>55</v>
      </c>
      <c r="BO4" s="80" t="s">
        <v>36</v>
      </c>
      <c r="BP4" s="79" t="s">
        <v>54</v>
      </c>
      <c r="BQ4" s="79" t="s">
        <v>53</v>
      </c>
      <c r="BR4" s="79"/>
      <c r="BS4" s="79" t="s">
        <v>52</v>
      </c>
      <c r="BT4" s="79" t="s">
        <v>51</v>
      </c>
      <c r="BU4" s="78" t="s">
        <v>50</v>
      </c>
      <c r="BV4" s="80" t="s">
        <v>36</v>
      </c>
      <c r="BW4" s="79" t="s">
        <v>54</v>
      </c>
      <c r="BX4" s="79" t="s">
        <v>53</v>
      </c>
      <c r="BY4" s="79" t="s">
        <v>52</v>
      </c>
      <c r="BZ4" s="79" t="s">
        <v>51</v>
      </c>
      <c r="CA4" s="78" t="s">
        <v>50</v>
      </c>
    </row>
    <row r="5" spans="1:79" ht="12.75" customHeight="1">
      <c r="A5" s="463" t="s">
        <v>5</v>
      </c>
      <c r="B5" s="384" t="str">
        <f>IF(様式２!H17&lt;&gt;"",様式２!H17,"")</f>
        <v/>
      </c>
      <c r="C5" s="385" t="e">
        <v>#REF!</v>
      </c>
      <c r="D5" s="385" t="e">
        <v>#REF!</v>
      </c>
      <c r="E5" s="385" t="e">
        <v>#REF!</v>
      </c>
      <c r="F5" s="385" t="e">
        <v>#REF!</v>
      </c>
      <c r="G5" s="386" t="e">
        <v>#REF!</v>
      </c>
      <c r="H5" s="77" t="s">
        <v>41</v>
      </c>
      <c r="I5" s="76"/>
      <c r="J5" s="390" t="str">
        <f>IF(様式２!K17&lt;&gt;"",様式２!K17,"")</f>
        <v/>
      </c>
      <c r="K5" s="391"/>
      <c r="L5" s="474" t="e">
        <f>AG5</f>
        <v>#VALUE!</v>
      </c>
      <c r="M5" s="476" t="e">
        <f>AH5</f>
        <v>#VALUE!</v>
      </c>
      <c r="N5" s="478" t="e">
        <f>AI5</f>
        <v>#VALUE!</v>
      </c>
      <c r="O5" s="485" t="str">
        <f>IF($J5&lt;&gt;"",IF($AC5="0-",AM5,IF($AC5="+0",AS5,IF($AC5="+-",AY5,AG5))),"")</f>
        <v/>
      </c>
      <c r="P5" s="412" t="str">
        <f>IF($J5&lt;&gt;"",IF($AC5="0-",AN5,IF($AC5="+0",AT5,IF($AC5="+-",AZ5,AH5))),"")</f>
        <v/>
      </c>
      <c r="Q5" s="485" t="str">
        <f>IF($J5&lt;&gt;"",IF($AC5="0-",AO5,IF($AC5="+0",AU5,IF($AC5="+-",BA5,AI5))),"")</f>
        <v/>
      </c>
      <c r="R5" s="424" t="str">
        <f>IF($U6="","",ROUNDDOWN($AA5/12,0))</f>
        <v/>
      </c>
      <c r="S5" s="403" t="str">
        <f>IF($U6="","",ROUNDDOWN(MOD($AA5,12),0))</f>
        <v/>
      </c>
      <c r="T5" s="461" t="str">
        <f>IF($U6="","", IF( (MOD($AA5,12)-$S5)&gt;=0.5,"半",0))</f>
        <v/>
      </c>
      <c r="U5" s="45" t="str">
        <f>IF(J5&lt;&gt;"",1,"")</f>
        <v/>
      </c>
      <c r="V5" s="424" t="str">
        <f>IF($U6="","",ROUNDDOWN($AA5*($U5/$U6)/12,0))</f>
        <v/>
      </c>
      <c r="W5" s="403" t="str">
        <f>IF($U6="","",ROUNDDOWN(MOD($AA5*($U5/$U6),12),0))</f>
        <v/>
      </c>
      <c r="X5" s="452" t="str">
        <f>IF(U6="","",IF( (MOD($AA5*($U5/$U6),12)-$W5)&gt;=0.5,"半",0) )</f>
        <v/>
      </c>
      <c r="Y5" s="416">
        <v>1</v>
      </c>
      <c r="Z5" s="417"/>
      <c r="AA5" s="418" t="e">
        <f>IF(OR($Y5&lt;&gt;$Y7,$Y7=""), SUMIF($Y$5:$Y$70,$Y5,$AB$5:$AB$70),"" )</f>
        <v>#VALUE!</v>
      </c>
      <c r="AB5" s="405" t="e">
        <f>IF(Z5=2,0,O5*12+P5+COUNTIF(Q5:Q5,"半")*0.5)</f>
        <v>#VALUE!</v>
      </c>
      <c r="AC5" s="406"/>
      <c r="AD5" s="408" t="str">
        <f>IF(AC5&lt;&gt;"",VLOOKUP(AC5,$AE$5:$AF$8,2),"")</f>
        <v/>
      </c>
      <c r="AE5" s="74"/>
      <c r="AF5" s="75" t="s">
        <v>49</v>
      </c>
      <c r="AG5" s="68" t="e">
        <f>IF(AK5&gt;=12,DATEDIF(BH5,BK5,"y")+1,DATEDIF(BH5,BK5,"y"))</f>
        <v>#VALUE!</v>
      </c>
      <c r="AH5" s="68" t="e">
        <f>IF(AK5&gt;=12,AK5-12,AK5)</f>
        <v>#VALUE!</v>
      </c>
      <c r="AI5" s="67" t="e">
        <f>IF(AL5&lt;=15,"半",0)</f>
        <v>#VALUE!</v>
      </c>
      <c r="AJ5" s="30" t="e">
        <f>DATEDIF(BH5,BK5,"y")</f>
        <v>#VALUE!</v>
      </c>
      <c r="AK5" s="27" t="e">
        <f>IF(AL5&gt;=16,DATEDIF(BH5,BK5,"ym")+1,DATEDIF(BH5,BK5,"ym"))</f>
        <v>#VALUE!</v>
      </c>
      <c r="AL5" s="29" t="e">
        <f>DATEDIF(BH5,BK5,"md")</f>
        <v>#VALUE!</v>
      </c>
      <c r="AM5" s="38" t="e">
        <f>IF(AQ5&gt;=12,DATEDIF(BH5,BL5,"y")+1,DATEDIF(BH5,BL5,"y"))</f>
        <v>#VALUE!</v>
      </c>
      <c r="AN5" s="38" t="e">
        <f>IF(AQ5&gt;=12,AQ5-12,AQ5)</f>
        <v>#VALUE!</v>
      </c>
      <c r="AO5" s="37" t="e">
        <f>IF(AR5&lt;=15,"半",0)</f>
        <v>#VALUE!</v>
      </c>
      <c r="AP5" s="71" t="e">
        <f>DATEDIF(BH5,BL5,"y")</f>
        <v>#VALUE!</v>
      </c>
      <c r="AQ5" s="70" t="e">
        <f>IF(AR5&gt;=16,DATEDIF(BH5,BL5,"ym")+1,DATEDIF(BH5,BL5,"ym"))</f>
        <v>#VALUE!</v>
      </c>
      <c r="AR5" s="69" t="e">
        <f>DATEDIF(BH5,BL5,"md")</f>
        <v>#VALUE!</v>
      </c>
      <c r="AS5" s="38" t="e">
        <f>IF(AW5&gt;=12,DATEDIF(BI5,BK5,"y")+1,DATEDIF(BI5,BK5,"y"))</f>
        <v>#VALUE!</v>
      </c>
      <c r="AT5" s="38" t="e">
        <f>IF(AW5&gt;=12,AW5-12,AW5)</f>
        <v>#VALUE!</v>
      </c>
      <c r="AU5" s="37" t="e">
        <f>IF(AX5&lt;=15,"半",0)</f>
        <v>#VALUE!</v>
      </c>
      <c r="AV5" s="71" t="e">
        <f>DATEDIF(BI5,BK5,"y")</f>
        <v>#VALUE!</v>
      </c>
      <c r="AW5" s="70" t="e">
        <f>IF(AX5&gt;=16,DATEDIF(BI5,BK5,"ym")+1,DATEDIF(BI5,BK5,"ym"))</f>
        <v>#VALUE!</v>
      </c>
      <c r="AX5" s="70" t="e">
        <f>DATEDIF(BI5,BK5,"md")</f>
        <v>#VALUE!</v>
      </c>
      <c r="AY5" s="38" t="e">
        <f>IF(BC5&gt;=12,DATEDIF(BI5,BL5,"y")+1,DATEDIF(BI5,BL5,"y"))</f>
        <v>#VALUE!</v>
      </c>
      <c r="AZ5" s="38" t="e">
        <f>IF(BC5&gt;=12,BC5-12,BC5)</f>
        <v>#VALUE!</v>
      </c>
      <c r="BA5" s="37" t="e">
        <f>IF(BD5&lt;=15,"半",0)</f>
        <v>#VALUE!</v>
      </c>
      <c r="BB5" s="71" t="e">
        <f>DATEDIF(BI5,BL5,"y")</f>
        <v>#VALUE!</v>
      </c>
      <c r="BC5" s="70" t="e">
        <f>IF(BD5&gt;=16,DATEDIF(BI5,BL5,"ym")+1,DATEDIF(BI5,BL5,"ym"))</f>
        <v>#VALUE!</v>
      </c>
      <c r="BD5" s="69" t="e">
        <f>DATEDIF(BI5,BL5,"md")</f>
        <v>#VALUE!</v>
      </c>
      <c r="BE5" s="27"/>
      <c r="BF5" s="28" t="str">
        <f>IF(J6="現在",$AD$2,J6)</f>
        <v/>
      </c>
      <c r="BG5" s="20">
        <v>0</v>
      </c>
      <c r="BH5" s="26" t="e">
        <f>IF(DAY(J5)&lt;=15,J5-DAY(J5)+1,J5-DAY(J5)+16)</f>
        <v>#VALUE!</v>
      </c>
      <c r="BI5" s="26" t="e">
        <f>IF(DAY(BH5)=1,BH5+15,BR5)</f>
        <v>#VALUE!</v>
      </c>
      <c r="BJ5" s="24"/>
      <c r="BK5" s="36" t="e">
        <f>IF(CA5&gt;=16,BY5,IF(J6="現在",$AD$2-CA5+15,J6-CA5+15))</f>
        <v>#VALUE!</v>
      </c>
      <c r="BL5" s="25" t="e">
        <f>IF(DAY(BK5)=15,BK5-DAY(BK5),BK5-DAY(BK5)+15)</f>
        <v>#VALUE!</v>
      </c>
      <c r="BM5" s="24"/>
      <c r="BN5" s="24"/>
      <c r="BO5" s="20" t="e">
        <f>YEAR(J5)</f>
        <v>#VALUE!</v>
      </c>
      <c r="BP5" s="20" t="e">
        <f>MONTH(J5)+1</f>
        <v>#VALUE!</v>
      </c>
      <c r="BQ5" s="23" t="e">
        <f>CONCATENATE(BO5,"/",BP5,"/",1)</f>
        <v>#VALUE!</v>
      </c>
      <c r="BR5" s="23" t="e">
        <f>BQ5+1-1</f>
        <v>#VALUE!</v>
      </c>
      <c r="BS5" s="23" t="e">
        <f>BQ5-1</f>
        <v>#VALUE!</v>
      </c>
      <c r="BT5" s="20" t="e">
        <f>DAY(BS5)</f>
        <v>#VALUE!</v>
      </c>
      <c r="BU5" s="20" t="e">
        <f>DAY(J5)</f>
        <v>#VALUE!</v>
      </c>
      <c r="BV5" s="20" t="e">
        <f>YEAR(BF5)</f>
        <v>#VALUE!</v>
      </c>
      <c r="BW5" s="20" t="e">
        <f>IF(MONTH(BF5)=12,MONTH(BF5)-12+1,MONTH(BF5)+1)</f>
        <v>#VALUE!</v>
      </c>
      <c r="BX5" s="23" t="e">
        <f>IF(BW5=1,CONCATENATE(BV5+1,"/",BW5,"/",1),CONCATENATE(BV5,"/",BW5,"/",1))</f>
        <v>#VALUE!</v>
      </c>
      <c r="BY5" s="23" t="e">
        <f>BX5-1</f>
        <v>#VALUE!</v>
      </c>
      <c r="BZ5" s="20" t="e">
        <f>DAY(BY5)</f>
        <v>#VALUE!</v>
      </c>
      <c r="CA5" s="20" t="e">
        <f>DAY(BF5)</f>
        <v>#VALUE!</v>
      </c>
    </row>
    <row r="6" spans="1:79" ht="12.75" customHeight="1">
      <c r="A6" s="464"/>
      <c r="B6" s="387" t="e">
        <v>#REF!</v>
      </c>
      <c r="C6" s="388" t="e">
        <v>#REF!</v>
      </c>
      <c r="D6" s="388" t="e">
        <v>#REF!</v>
      </c>
      <c r="E6" s="388" t="e">
        <v>#REF!</v>
      </c>
      <c r="F6" s="388" t="e">
        <v>#REF!</v>
      </c>
      <c r="G6" s="389" t="e">
        <v>#REF!</v>
      </c>
      <c r="H6" s="43" t="s">
        <v>40</v>
      </c>
      <c r="I6" s="43"/>
      <c r="J6" s="382" t="str">
        <f>IF(様式２!L17&lt;&gt;"",様式２!L17,"")</f>
        <v/>
      </c>
      <c r="K6" s="383"/>
      <c r="L6" s="475"/>
      <c r="M6" s="477"/>
      <c r="N6" s="479"/>
      <c r="O6" s="486"/>
      <c r="P6" s="413"/>
      <c r="Q6" s="486"/>
      <c r="R6" s="425"/>
      <c r="S6" s="404"/>
      <c r="T6" s="462"/>
      <c r="U6" s="45" t="str">
        <f>IF(J6&lt;&gt;"",1,"")</f>
        <v/>
      </c>
      <c r="V6" s="425"/>
      <c r="W6" s="404"/>
      <c r="X6" s="453"/>
      <c r="Y6" s="416"/>
      <c r="Z6" s="417"/>
      <c r="AA6" s="418"/>
      <c r="AB6" s="405"/>
      <c r="AC6" s="407"/>
      <c r="AD6" s="409"/>
      <c r="AE6" s="74" t="s">
        <v>48</v>
      </c>
      <c r="AF6" s="73" t="s">
        <v>47</v>
      </c>
      <c r="AG6" s="68"/>
      <c r="AH6" s="68"/>
      <c r="AI6" s="67"/>
      <c r="AJ6" s="30"/>
      <c r="AK6" s="27"/>
      <c r="AL6" s="29"/>
      <c r="AM6" s="38"/>
      <c r="AN6" s="38"/>
      <c r="AO6" s="37"/>
      <c r="AP6" s="30"/>
      <c r="AQ6" s="27"/>
      <c r="AR6" s="29"/>
      <c r="AS6" s="38"/>
      <c r="AT6" s="38"/>
      <c r="AU6" s="37"/>
      <c r="AV6" s="30"/>
      <c r="AW6" s="27"/>
      <c r="AX6" s="27"/>
      <c r="AY6" s="38"/>
      <c r="AZ6" s="38"/>
      <c r="BA6" s="37"/>
      <c r="BB6" s="30"/>
      <c r="BC6" s="27"/>
      <c r="BD6" s="29"/>
      <c r="BE6" s="27"/>
      <c r="BF6" s="28"/>
      <c r="BH6" s="26"/>
      <c r="BI6" s="26"/>
      <c r="BJ6" s="24"/>
      <c r="BK6" s="25"/>
      <c r="BL6" s="25"/>
      <c r="BM6" s="24"/>
      <c r="BN6" s="24"/>
      <c r="BQ6" s="23"/>
      <c r="BR6" s="23"/>
      <c r="BS6" s="23"/>
      <c r="BX6" s="23"/>
      <c r="BY6" s="23"/>
    </row>
    <row r="7" spans="1:79" ht="12.75" customHeight="1">
      <c r="A7" s="464"/>
      <c r="B7" s="384" t="str">
        <f>IF(様式２!H18&lt;&gt;"",様式２!H18,"")</f>
        <v/>
      </c>
      <c r="C7" s="385"/>
      <c r="D7" s="385"/>
      <c r="E7" s="385"/>
      <c r="F7" s="385"/>
      <c r="G7" s="386"/>
      <c r="H7" s="47" t="s">
        <v>41</v>
      </c>
      <c r="I7" s="46"/>
      <c r="J7" s="390" t="str">
        <f>IF(様式２!K18&lt;&gt;"",様式２!K18,"")</f>
        <v/>
      </c>
      <c r="K7" s="391"/>
      <c r="L7" s="474" t="e">
        <f>AG7</f>
        <v>#VALUE!</v>
      </c>
      <c r="M7" s="476" t="e">
        <f>AH7</f>
        <v>#VALUE!</v>
      </c>
      <c r="N7" s="478" t="e">
        <f>AI7</f>
        <v>#VALUE!</v>
      </c>
      <c r="O7" s="485" t="str">
        <f>IF($J7&lt;&gt;"",IF($AC7="0-",AM7,IF($AC7="+0",AS7,IF($AC7="+-",AY7,AG7))),"")</f>
        <v/>
      </c>
      <c r="P7" s="412" t="str">
        <f>IF($J7&lt;&gt;"",IF($AC7="0-",AN7,IF($AC7="+0",AT7,IF($AC7="+-",AZ7,AH7))),"")</f>
        <v/>
      </c>
      <c r="Q7" s="485" t="str">
        <f>IF($J7&lt;&gt;"",IF($AC7="0-",AO7,IF($AC7="+0",AU7,IF($AC7="+-",BA7,AI7))),"")</f>
        <v/>
      </c>
      <c r="R7" s="424" t="str">
        <f>IF($U8="","",ROUNDDOWN($AA7/12,0))</f>
        <v/>
      </c>
      <c r="S7" s="403" t="str">
        <f>IF($U8="","",ROUNDDOWN(MOD($AA7,12),0))</f>
        <v/>
      </c>
      <c r="T7" s="461" t="str">
        <f>IF($U8="","", IF( (MOD($AA7,12)-$S7)&gt;=0.5,"半",0))</f>
        <v/>
      </c>
      <c r="U7" s="45" t="str">
        <f t="shared" ref="U7:U42" si="0">IF(J7&lt;&gt;"",1,"")</f>
        <v/>
      </c>
      <c r="V7" s="424" t="str">
        <f>IF($U8="","",ROUNDDOWN($AA7*($U7/$U8)/12,0))</f>
        <v/>
      </c>
      <c r="W7" s="403" t="str">
        <f>IF($U8="","",ROUNDDOWN(MOD($AA7*($U7/$U8),12),0))</f>
        <v/>
      </c>
      <c r="X7" s="452" t="str">
        <f>IF(U8="","",IF( (MOD($AA7*($U7/$U8),12)-$W7)&gt;=0.5,"半",0) )</f>
        <v/>
      </c>
      <c r="Y7" s="416">
        <v>2</v>
      </c>
      <c r="Z7" s="417"/>
      <c r="AA7" s="418" t="e">
        <f>IF(OR($Y7&lt;&gt;$Y9,$Y9=""), SUMIF($Y$5:$Y$70,$Y7,$AB$5:$AB$70),"" )</f>
        <v>#VALUE!</v>
      </c>
      <c r="AB7" s="405" t="e">
        <f>IF(Z7=2,0,O7*12+P7+COUNTIF(Q7:Q7,"半")*0.5)</f>
        <v>#VALUE!</v>
      </c>
      <c r="AC7" s="406"/>
      <c r="AD7" s="408" t="str">
        <f>IF(AC7&lt;&gt;"",VLOOKUP(AC7,$AE$5:$AF$8,2),"")</f>
        <v/>
      </c>
      <c r="AE7" s="74" t="s">
        <v>46</v>
      </c>
      <c r="AF7" s="73" t="s">
        <v>45</v>
      </c>
      <c r="AG7" s="38" t="e">
        <f>IF(AK7&gt;=12,DATEDIF(BH7,BK7,"y")+1,DATEDIF(BH7,BK7,"y"))</f>
        <v>#VALUE!</v>
      </c>
      <c r="AH7" s="38" t="e">
        <f>IF(AK7&gt;=12,AK7-12,AK7)</f>
        <v>#VALUE!</v>
      </c>
      <c r="AI7" s="37" t="e">
        <f>IF(AL7&lt;=15,"半",0)</f>
        <v>#VALUE!</v>
      </c>
      <c r="AJ7" s="30" t="e">
        <f>DATEDIF(BH7,BK7,"y")</f>
        <v>#VALUE!</v>
      </c>
      <c r="AK7" s="27" t="e">
        <f>IF(AL7&gt;=16,DATEDIF(BH7,BK7,"ym")+1,DATEDIF(BH7,BK7,"ym"))</f>
        <v>#VALUE!</v>
      </c>
      <c r="AL7" s="29" t="e">
        <f>DATEDIF(BH7,BK7,"md")</f>
        <v>#VALUE!</v>
      </c>
      <c r="AM7" s="38" t="e">
        <f>IF(AQ7&gt;=12,DATEDIF(BH7,BL7,"y")+1,DATEDIF(BH7,BL7,"y"))</f>
        <v>#VALUE!</v>
      </c>
      <c r="AN7" s="38" t="e">
        <f>IF(AQ7&gt;=12,AQ7-12,AQ7)</f>
        <v>#VALUE!</v>
      </c>
      <c r="AO7" s="37" t="e">
        <f>IF(AR7&lt;=15,"半",0)</f>
        <v>#VALUE!</v>
      </c>
      <c r="AP7" s="30" t="e">
        <f>DATEDIF(BH7,BL7,"y")</f>
        <v>#VALUE!</v>
      </c>
      <c r="AQ7" s="27" t="e">
        <f>IF(AR7&gt;=16,DATEDIF(BH7,BL7,"ym")+1,DATEDIF(BH7,BL7,"ym"))</f>
        <v>#VALUE!</v>
      </c>
      <c r="AR7" s="29" t="e">
        <f>DATEDIF(BH7,BL7,"md")</f>
        <v>#VALUE!</v>
      </c>
      <c r="AS7" s="38" t="e">
        <f>IF(AW7&gt;=12,DATEDIF(BI7,BK7,"y")+1,DATEDIF(BI7,BK7,"y"))</f>
        <v>#VALUE!</v>
      </c>
      <c r="AT7" s="38" t="e">
        <f>IF(AW7&gt;=12,AW7-12,AW7)</f>
        <v>#VALUE!</v>
      </c>
      <c r="AU7" s="37" t="e">
        <f>IF(AX7&lt;=15,"半",0)</f>
        <v>#VALUE!</v>
      </c>
      <c r="AV7" s="30" t="e">
        <f>DATEDIF(BI7,BK7,"y")</f>
        <v>#VALUE!</v>
      </c>
      <c r="AW7" s="27" t="e">
        <f>IF(AX7&gt;=16,DATEDIF(BI7,BK7,"ym")+1,DATEDIF(BI7,BK7,"ym"))</f>
        <v>#VALUE!</v>
      </c>
      <c r="AX7" s="27" t="e">
        <f>DATEDIF(BI7,BK7,"md")</f>
        <v>#VALUE!</v>
      </c>
      <c r="AY7" s="38" t="e">
        <f>IF(BC7&gt;=12,DATEDIF(BI7,BL7,"y")+1,DATEDIF(BI7,BL7,"y"))</f>
        <v>#VALUE!</v>
      </c>
      <c r="AZ7" s="38" t="e">
        <f>IF(BC7&gt;=12,BC7-12,BC7)</f>
        <v>#VALUE!</v>
      </c>
      <c r="BA7" s="37" t="e">
        <f>IF(BD7&lt;=15,"半",0)</f>
        <v>#VALUE!</v>
      </c>
      <c r="BB7" s="30" t="e">
        <f>DATEDIF(BI7,BL7,"y")</f>
        <v>#VALUE!</v>
      </c>
      <c r="BC7" s="27" t="e">
        <f>IF(BD7&gt;=16,DATEDIF(BI7,BL7,"ym")+1,DATEDIF(BI7,BL7,"ym"))</f>
        <v>#VALUE!</v>
      </c>
      <c r="BD7" s="29" t="e">
        <f>DATEDIF(BI7,BL7,"md")</f>
        <v>#VALUE!</v>
      </c>
      <c r="BE7" s="27"/>
      <c r="BF7" s="28" t="str">
        <f>IF(J8="現在",$AD$2,J8)</f>
        <v/>
      </c>
      <c r="BG7" s="27">
        <v>1</v>
      </c>
      <c r="BH7" s="26" t="e">
        <f>IF(DAY(J7)&lt;=15,J7-DAY(J7)+1,J7-DAY(J7)+16)</f>
        <v>#VALUE!</v>
      </c>
      <c r="BI7" s="26" t="e">
        <f>IF(DAY(BH7)=1,BH7+15,BR7)</f>
        <v>#VALUE!</v>
      </c>
      <c r="BJ7" s="24"/>
      <c r="BK7" s="36" t="e">
        <f>IF(CA7&gt;=16,BY7,IF(J8="現在",$AD$2-CA7+15,J8-CA7+15))</f>
        <v>#VALUE!</v>
      </c>
      <c r="BL7" s="25" t="e">
        <f>IF(DAY(BK7)=15,BK7-DAY(BK7),BK7-DAY(BK7)+15)</f>
        <v>#VALUE!</v>
      </c>
      <c r="BM7" s="24"/>
      <c r="BN7" s="24"/>
      <c r="BO7" s="20" t="e">
        <f>YEAR(J7)</f>
        <v>#VALUE!</v>
      </c>
      <c r="BP7" s="20" t="e">
        <f>MONTH(J7)+1</f>
        <v>#VALUE!</v>
      </c>
      <c r="BQ7" s="23" t="e">
        <f>CONCATENATE(BO7,"/",BP7,"/",1)</f>
        <v>#VALUE!</v>
      </c>
      <c r="BR7" s="23" t="e">
        <f>BQ7+1-1</f>
        <v>#VALUE!</v>
      </c>
      <c r="BS7" s="23" t="e">
        <f>BQ7-1</f>
        <v>#VALUE!</v>
      </c>
      <c r="BT7" s="20" t="e">
        <f>DAY(BS7)</f>
        <v>#VALUE!</v>
      </c>
      <c r="BU7" s="20" t="e">
        <f>DAY(J7)</f>
        <v>#VALUE!</v>
      </c>
      <c r="BV7" s="20" t="e">
        <f>YEAR(BF7)</f>
        <v>#VALUE!</v>
      </c>
      <c r="BW7" s="20" t="e">
        <f>IF(MONTH(BF7)=12,MONTH(BF7)-12+1,MONTH(BF7)+1)</f>
        <v>#VALUE!</v>
      </c>
      <c r="BX7" s="23" t="e">
        <f>IF(BW7=1,CONCATENATE(BV7+1,"/",BW7,"/",1),CONCATENATE(BV7,"/",BW7,"/",1))</f>
        <v>#VALUE!</v>
      </c>
      <c r="BY7" s="23" t="e">
        <f>BX7-1</f>
        <v>#VALUE!</v>
      </c>
      <c r="BZ7" s="20" t="e">
        <f>DAY(BY7)</f>
        <v>#VALUE!</v>
      </c>
      <c r="CA7" s="20" t="e">
        <f>DAY(BF7)</f>
        <v>#VALUE!</v>
      </c>
    </row>
    <row r="8" spans="1:79" ht="12.75" customHeight="1">
      <c r="A8" s="464"/>
      <c r="B8" s="387"/>
      <c r="C8" s="388"/>
      <c r="D8" s="388"/>
      <c r="E8" s="388"/>
      <c r="F8" s="388"/>
      <c r="G8" s="389"/>
      <c r="H8" s="43" t="s">
        <v>40</v>
      </c>
      <c r="I8" s="43"/>
      <c r="J8" s="382" t="str">
        <f>IF(様式２!L18&lt;&gt;"",様式２!L18,"")</f>
        <v/>
      </c>
      <c r="K8" s="383"/>
      <c r="L8" s="475"/>
      <c r="M8" s="477"/>
      <c r="N8" s="479"/>
      <c r="O8" s="486"/>
      <c r="P8" s="413"/>
      <c r="Q8" s="486"/>
      <c r="R8" s="425"/>
      <c r="S8" s="404"/>
      <c r="T8" s="462"/>
      <c r="U8" s="45" t="str">
        <f t="shared" si="0"/>
        <v/>
      </c>
      <c r="V8" s="425"/>
      <c r="W8" s="404"/>
      <c r="X8" s="453"/>
      <c r="Y8" s="416"/>
      <c r="Z8" s="417"/>
      <c r="AA8" s="418"/>
      <c r="AB8" s="405"/>
      <c r="AC8" s="407"/>
      <c r="AD8" s="409"/>
      <c r="AE8" s="74" t="s">
        <v>44</v>
      </c>
      <c r="AF8" s="73" t="s">
        <v>43</v>
      </c>
      <c r="AG8" s="38"/>
      <c r="AH8" s="38"/>
      <c r="AI8" s="37"/>
      <c r="AJ8" s="30"/>
      <c r="AK8" s="27"/>
      <c r="AL8" s="29"/>
      <c r="AM8" s="38"/>
      <c r="AN8" s="38"/>
      <c r="AO8" s="37"/>
      <c r="AP8" s="30"/>
      <c r="AQ8" s="27"/>
      <c r="AR8" s="29"/>
      <c r="AS8" s="38"/>
      <c r="AT8" s="38"/>
      <c r="AU8" s="37"/>
      <c r="AV8" s="30"/>
      <c r="AW8" s="27"/>
      <c r="AX8" s="27"/>
      <c r="AY8" s="38"/>
      <c r="AZ8" s="38"/>
      <c r="BA8" s="37"/>
      <c r="BB8" s="30"/>
      <c r="BC8" s="27"/>
      <c r="BD8" s="29"/>
      <c r="BE8" s="27"/>
      <c r="BF8" s="28"/>
      <c r="BG8" s="27"/>
      <c r="BH8" s="26"/>
      <c r="BI8" s="26"/>
      <c r="BJ8" s="24"/>
      <c r="BK8" s="25"/>
      <c r="BL8" s="25"/>
      <c r="BM8" s="24"/>
      <c r="BN8" s="24"/>
      <c r="BQ8" s="23"/>
      <c r="BR8" s="23"/>
      <c r="BS8" s="23"/>
      <c r="BX8" s="23"/>
      <c r="BY8" s="23"/>
    </row>
    <row r="9" spans="1:79" ht="12.75" customHeight="1">
      <c r="A9" s="464"/>
      <c r="B9" s="384" t="str">
        <f>IF(様式２!H19&lt;&gt;"",様式２!H19,"")</f>
        <v/>
      </c>
      <c r="C9" s="385"/>
      <c r="D9" s="385"/>
      <c r="E9" s="385"/>
      <c r="F9" s="385"/>
      <c r="G9" s="386"/>
      <c r="H9" s="47" t="s">
        <v>41</v>
      </c>
      <c r="I9" s="46"/>
      <c r="J9" s="390" t="str">
        <f>IF(様式２!K19&lt;&gt;"",様式２!K19,"")</f>
        <v/>
      </c>
      <c r="K9" s="391"/>
      <c r="L9" s="474" t="s">
        <v>42</v>
      </c>
      <c r="M9" s="476" t="e">
        <f>AH9</f>
        <v>#VALUE!</v>
      </c>
      <c r="N9" s="478" t="e">
        <f>AI9</f>
        <v>#VALUE!</v>
      </c>
      <c r="O9" s="485" t="str">
        <f>IF($J9&lt;&gt;"",IF($AC9="0-",AM9,IF($AC9="+0",AS9,IF($AC9="+-",AY9,AG9))),"")</f>
        <v/>
      </c>
      <c r="P9" s="412" t="str">
        <f>IF($J9&lt;&gt;"",IF($AC9="0-",AN9,IF($AC9="+0",AT9,IF($AC9="+-",AZ9,AH9))),"")</f>
        <v/>
      </c>
      <c r="Q9" s="485" t="str">
        <f>IF($J9&lt;&gt;"",IF($AC9="0-",AO9,IF($AC9="+0",AU9,IF($AC9="+-",BA9,AI9))),"")</f>
        <v/>
      </c>
      <c r="R9" s="424" t="str">
        <f>IF($U10="","",ROUNDDOWN($AA9/12,0))</f>
        <v/>
      </c>
      <c r="S9" s="403" t="str">
        <f>IF($U10="","",ROUNDDOWN(MOD($AA9,12),0))</f>
        <v/>
      </c>
      <c r="T9" s="461" t="str">
        <f>IF($U10="","", IF( (MOD($AA9,12)-$S9)&gt;=0.5,"半",0))</f>
        <v/>
      </c>
      <c r="U9" s="45" t="str">
        <f t="shared" si="0"/>
        <v/>
      </c>
      <c r="V9" s="424" t="str">
        <f>IF($U10="","",ROUNDDOWN($AA9*($U9/$U10)/12,0))</f>
        <v/>
      </c>
      <c r="W9" s="403" t="str">
        <f>IF($U10="","",ROUNDDOWN(MOD($AA9*($U9/$U10),12),0))</f>
        <v/>
      </c>
      <c r="X9" s="452" t="str">
        <f>IF(U10="","",IF( (MOD($AA9*($U9/$U10),12)-$W9)&gt;=0.5,"半",0) )</f>
        <v/>
      </c>
      <c r="Y9" s="416">
        <v>3</v>
      </c>
      <c r="Z9" s="417"/>
      <c r="AA9" s="418" t="e">
        <f>IF(OR($Y9&lt;&gt;$Y11,$Y11=""), SUMIF($Y$5:$Y$70,$Y9,$AB$5:$AB$70),"" )</f>
        <v>#VALUE!</v>
      </c>
      <c r="AB9" s="405" t="e">
        <f>IF(Z9=2,0,O9*12+P9+COUNTIF(Q9:Q9,"半")*0.5)</f>
        <v>#VALUE!</v>
      </c>
      <c r="AC9" s="406"/>
      <c r="AD9" s="408" t="str">
        <f>IF(AC9&lt;&gt;"",VLOOKUP(AC9,$AE$5:$AF$8,2),"")</f>
        <v/>
      </c>
      <c r="AE9" s="72"/>
      <c r="AF9" s="72"/>
      <c r="AG9" s="38" t="e">
        <f>IF(AK9&gt;=12,DATEDIF(BH9,BK9,"y")+1,DATEDIF(BH9,BK9,"y"))</f>
        <v>#VALUE!</v>
      </c>
      <c r="AH9" s="38" t="e">
        <f>IF(AK9&gt;=12,AK9-12,AK9)</f>
        <v>#VALUE!</v>
      </c>
      <c r="AI9" s="37" t="e">
        <f>IF(AL9&lt;=15,"半",0)</f>
        <v>#VALUE!</v>
      </c>
      <c r="AJ9" s="30" t="e">
        <f>DATEDIF(BH9,BK9,"y")</f>
        <v>#VALUE!</v>
      </c>
      <c r="AK9" s="27" t="e">
        <f>IF(AL9&gt;=16,DATEDIF(BH9,BK9,"ym")+1,DATEDIF(BH9,BK9,"ym"))</f>
        <v>#VALUE!</v>
      </c>
      <c r="AL9" s="29" t="e">
        <f>DATEDIF(BH9,BK9,"md")</f>
        <v>#VALUE!</v>
      </c>
      <c r="AM9" s="38" t="e">
        <f>IF(AQ9&gt;=12,DATEDIF(BH9,BL9,"y")+1,DATEDIF(BH9,BL9,"y"))</f>
        <v>#VALUE!</v>
      </c>
      <c r="AN9" s="38" t="e">
        <f>IF(AQ9&gt;=12,AQ9-12,AQ9)</f>
        <v>#VALUE!</v>
      </c>
      <c r="AO9" s="37" t="e">
        <f>IF(AR9&lt;=15,"半",0)</f>
        <v>#VALUE!</v>
      </c>
      <c r="AP9" s="30" t="e">
        <f>DATEDIF(BH9,BL9,"y")</f>
        <v>#VALUE!</v>
      </c>
      <c r="AQ9" s="27" t="e">
        <f>IF(AR9&gt;=16,DATEDIF(BH9,BL9,"ym")+1,DATEDIF(BH9,BL9,"ym"))</f>
        <v>#VALUE!</v>
      </c>
      <c r="AR9" s="29" t="e">
        <f>DATEDIF(BH9,BL9,"md")</f>
        <v>#VALUE!</v>
      </c>
      <c r="AS9" s="38" t="e">
        <f>IF(AW9&gt;=12,DATEDIF(BI9,BK9,"y")+1,DATEDIF(BI9,BK9,"y"))</f>
        <v>#VALUE!</v>
      </c>
      <c r="AT9" s="38" t="e">
        <f>IF(AW9&gt;=12,AW9-12,AW9)</f>
        <v>#VALUE!</v>
      </c>
      <c r="AU9" s="37" t="e">
        <f>IF(AX9&lt;=15,"半",0)</f>
        <v>#VALUE!</v>
      </c>
      <c r="AV9" s="30" t="e">
        <f>DATEDIF(BI9,BK9,"y")</f>
        <v>#VALUE!</v>
      </c>
      <c r="AW9" s="27" t="e">
        <f>IF(AX9&gt;=16,DATEDIF(BI9,BK9,"ym")+1,DATEDIF(BI9,BK9,"ym"))</f>
        <v>#VALUE!</v>
      </c>
      <c r="AX9" s="27" t="e">
        <f>DATEDIF(BI9,BK9,"md")</f>
        <v>#VALUE!</v>
      </c>
      <c r="AY9" s="38" t="e">
        <f>IF(BC9&gt;=12,DATEDIF(BI9,BL9,"y")+1,DATEDIF(BI9,BL9,"y"))</f>
        <v>#VALUE!</v>
      </c>
      <c r="AZ9" s="38" t="e">
        <f>IF(BC9&gt;=12,BC9-12,BC9)</f>
        <v>#VALUE!</v>
      </c>
      <c r="BA9" s="37" t="e">
        <f>IF(BD9&lt;=15,"半",0)</f>
        <v>#VALUE!</v>
      </c>
      <c r="BB9" s="30" t="e">
        <f>DATEDIF(BI9,BL9,"y")</f>
        <v>#VALUE!</v>
      </c>
      <c r="BC9" s="27" t="e">
        <f>IF(BD9&gt;=16,DATEDIF(BI9,BL9,"ym")+1,DATEDIF(BI9,BL9,"ym"))</f>
        <v>#VALUE!</v>
      </c>
      <c r="BD9" s="29" t="e">
        <f>DATEDIF(BI9,BL9,"md")</f>
        <v>#VALUE!</v>
      </c>
      <c r="BE9" s="27"/>
      <c r="BF9" s="28" t="str">
        <f>IF(J10="現在",$AD$2,J10)</f>
        <v/>
      </c>
      <c r="BG9" s="27">
        <v>2</v>
      </c>
      <c r="BH9" s="26" t="e">
        <f>IF(DAY(J9)&lt;=15,J9-DAY(J9)+1,J9-DAY(J9)+16)</f>
        <v>#VALUE!</v>
      </c>
      <c r="BI9" s="26" t="e">
        <f>IF(DAY(BH9)=1,BH9+15,BR9)</f>
        <v>#VALUE!</v>
      </c>
      <c r="BJ9" s="24"/>
      <c r="BK9" s="36" t="e">
        <f>IF(CA9&gt;=16,BY9,IF(J10="現在",$AD$2-CA9+15,J10-CA9+15))</f>
        <v>#VALUE!</v>
      </c>
      <c r="BL9" s="25" t="e">
        <f>IF(DAY(BK9)=15,BK9-DAY(BK9),BK9-DAY(BK9)+15)</f>
        <v>#VALUE!</v>
      </c>
      <c r="BM9" s="24"/>
      <c r="BN9" s="24"/>
      <c r="BO9" s="20" t="e">
        <f>YEAR(J9)</f>
        <v>#VALUE!</v>
      </c>
      <c r="BP9" s="20" t="e">
        <f>MONTH(J9)+1</f>
        <v>#VALUE!</v>
      </c>
      <c r="BQ9" s="23" t="e">
        <f>CONCATENATE(BO9,"/",BP9,"/",1)</f>
        <v>#VALUE!</v>
      </c>
      <c r="BR9" s="23" t="e">
        <f>BQ9+1-1</f>
        <v>#VALUE!</v>
      </c>
      <c r="BS9" s="23" t="e">
        <f>BQ9-1</f>
        <v>#VALUE!</v>
      </c>
      <c r="BT9" s="20" t="e">
        <f>DAY(BS9)</f>
        <v>#VALUE!</v>
      </c>
      <c r="BU9" s="20" t="e">
        <f>DAY(J9)</f>
        <v>#VALUE!</v>
      </c>
      <c r="BV9" s="20" t="e">
        <f>YEAR(BF9)</f>
        <v>#VALUE!</v>
      </c>
      <c r="BW9" s="20" t="e">
        <f>IF(MONTH(BF9)=12,MONTH(BF9)-12+1,MONTH(BF9)+1)</f>
        <v>#VALUE!</v>
      </c>
      <c r="BX9" s="23" t="e">
        <f>IF(BW9=1,CONCATENATE(BV9+1,"/",BW9,"/",1),CONCATENATE(BV9,"/",BW9,"/",1))</f>
        <v>#VALUE!</v>
      </c>
      <c r="BY9" s="23" t="e">
        <f>BX9-1</f>
        <v>#VALUE!</v>
      </c>
      <c r="BZ9" s="20" t="e">
        <f>DAY(BY9)</f>
        <v>#VALUE!</v>
      </c>
      <c r="CA9" s="20" t="e">
        <f>DAY(BF9)</f>
        <v>#VALUE!</v>
      </c>
    </row>
    <row r="10" spans="1:79" ht="12.75" customHeight="1">
      <c r="A10" s="464"/>
      <c r="B10" s="387"/>
      <c r="C10" s="388"/>
      <c r="D10" s="388"/>
      <c r="E10" s="388"/>
      <c r="F10" s="388"/>
      <c r="G10" s="389"/>
      <c r="H10" s="43" t="s">
        <v>40</v>
      </c>
      <c r="I10" s="43"/>
      <c r="J10" s="382" t="str">
        <f>IF(様式２!L19&lt;&gt;"",様式２!L19,"")</f>
        <v/>
      </c>
      <c r="K10" s="383"/>
      <c r="L10" s="475"/>
      <c r="M10" s="477"/>
      <c r="N10" s="479"/>
      <c r="O10" s="486"/>
      <c r="P10" s="413"/>
      <c r="Q10" s="486"/>
      <c r="R10" s="425"/>
      <c r="S10" s="404"/>
      <c r="T10" s="462"/>
      <c r="U10" s="45" t="str">
        <f t="shared" si="0"/>
        <v/>
      </c>
      <c r="V10" s="425"/>
      <c r="W10" s="404"/>
      <c r="X10" s="453"/>
      <c r="Y10" s="416"/>
      <c r="Z10" s="417"/>
      <c r="AA10" s="418"/>
      <c r="AB10" s="405"/>
      <c r="AC10" s="406"/>
      <c r="AD10" s="409"/>
      <c r="AE10" s="33"/>
      <c r="AF10" s="33"/>
      <c r="AG10" s="38"/>
      <c r="AH10" s="38"/>
      <c r="AI10" s="37"/>
      <c r="AJ10" s="30"/>
      <c r="AK10" s="27"/>
      <c r="AL10" s="29"/>
      <c r="AM10" s="38"/>
      <c r="AN10" s="38"/>
      <c r="AO10" s="37"/>
      <c r="AP10" s="30"/>
      <c r="AQ10" s="27"/>
      <c r="AR10" s="29"/>
      <c r="AS10" s="38"/>
      <c r="AT10" s="38"/>
      <c r="AU10" s="37"/>
      <c r="AV10" s="30"/>
      <c r="AW10" s="27"/>
      <c r="AX10" s="27"/>
      <c r="AY10" s="38"/>
      <c r="AZ10" s="38"/>
      <c r="BA10" s="37"/>
      <c r="BB10" s="30"/>
      <c r="BC10" s="27"/>
      <c r="BD10" s="29"/>
      <c r="BE10" s="27"/>
      <c r="BF10" s="28"/>
      <c r="BG10" s="27"/>
      <c r="BH10" s="26"/>
      <c r="BI10" s="26"/>
      <c r="BJ10" s="24"/>
      <c r="BK10" s="25"/>
      <c r="BL10" s="25"/>
      <c r="BM10" s="24"/>
      <c r="BN10" s="24"/>
      <c r="BQ10" s="23"/>
      <c r="BR10" s="23"/>
      <c r="BS10" s="23"/>
      <c r="BX10" s="23"/>
      <c r="BY10" s="23"/>
    </row>
    <row r="11" spans="1:79" ht="12.75" customHeight="1">
      <c r="A11" s="464"/>
      <c r="B11" s="384" t="str">
        <f>IF(様式２!H20&lt;&gt;"",様式２!H20,"")</f>
        <v/>
      </c>
      <c r="C11" s="385"/>
      <c r="D11" s="385"/>
      <c r="E11" s="385"/>
      <c r="F11" s="385"/>
      <c r="G11" s="386"/>
      <c r="H11" s="47" t="s">
        <v>41</v>
      </c>
      <c r="I11" s="46"/>
      <c r="J11" s="390" t="str">
        <f>IF(様式２!K20&lt;&gt;"",様式２!K20,"")</f>
        <v/>
      </c>
      <c r="K11" s="391"/>
      <c r="L11" s="474" t="e">
        <f>AG11</f>
        <v>#VALUE!</v>
      </c>
      <c r="M11" s="476" t="e">
        <f>AH11</f>
        <v>#VALUE!</v>
      </c>
      <c r="N11" s="478" t="e">
        <f>AI11</f>
        <v>#VALUE!</v>
      </c>
      <c r="O11" s="485" t="str">
        <f>IF($J11&lt;&gt;"",IF($AC11="0-",AM11,IF($AC11="+0",AS11,IF($AC11="+-",AY11,AG11))),"")</f>
        <v/>
      </c>
      <c r="P11" s="412" t="str">
        <f>IF($J11&lt;&gt;"",IF($AC11="0-",AN11,IF($AC11="+0",AT11,IF($AC11="+-",AZ11,AH11))),"")</f>
        <v/>
      </c>
      <c r="Q11" s="485" t="str">
        <f>IF($J11&lt;&gt;"",IF($AC11="0-",AO11,IF($AC11="+0",AU11,IF($AC11="+-",BA11,AI11))),"")</f>
        <v/>
      </c>
      <c r="R11" s="424" t="str">
        <f>IF($U12="","",ROUNDDOWN($AA11/12,0))</f>
        <v/>
      </c>
      <c r="S11" s="403" t="str">
        <f>IF($U12="","",ROUNDDOWN(MOD($AA11,12),0))</f>
        <v/>
      </c>
      <c r="T11" s="461" t="str">
        <f>IF($U12="","", IF( (MOD($AA11,12)-$S11)&gt;=0.5,"半",0))</f>
        <v/>
      </c>
      <c r="U11" s="45" t="str">
        <f t="shared" si="0"/>
        <v/>
      </c>
      <c r="V11" s="424" t="str">
        <f>IF($U12="","",ROUNDDOWN($AA11*($U11/$U12)/12,0))</f>
        <v/>
      </c>
      <c r="W11" s="403" t="str">
        <f>IF($U12="","",ROUNDDOWN(MOD($AA11*($U11/$U12),12),0))</f>
        <v/>
      </c>
      <c r="X11" s="452" t="str">
        <f>IF(U12="","",IF( (MOD($AA11*($U11/$U12),12)-$W11)&gt;=0.5,"半",0) )</f>
        <v/>
      </c>
      <c r="Y11" s="416">
        <v>4</v>
      </c>
      <c r="Z11" s="417"/>
      <c r="AA11" s="418" t="e">
        <f>IF(OR($Y11&lt;&gt;$Y13,$Y13=""), SUMIF($Y$5:$Y$70,$Y11,$AB$5:$AB$70),"" )</f>
        <v>#VALUE!</v>
      </c>
      <c r="AB11" s="405" t="e">
        <f>IF(Z11=2,0,O11*12+P11+COUNTIF(Q11:Q11,"半")*0.5)</f>
        <v>#VALUE!</v>
      </c>
      <c r="AC11" s="406"/>
      <c r="AD11" s="408" t="str">
        <f>IF(AC11&lt;&gt;"",VLOOKUP(AC11,$AE$5:$AF$8,2),"")</f>
        <v/>
      </c>
      <c r="AE11" s="33"/>
      <c r="AF11" s="33"/>
      <c r="AG11" s="38" t="e">
        <f>IF(AK11&gt;=12,DATEDIF(BH11,BK11,"y")+1,DATEDIF(BH11,BK11,"y"))</f>
        <v>#VALUE!</v>
      </c>
      <c r="AH11" s="38" t="e">
        <f>IF(AK11&gt;=12,AK11-12,AK11)</f>
        <v>#VALUE!</v>
      </c>
      <c r="AI11" s="37" t="e">
        <f>IF(AL11&lt;=15,"半",0)</f>
        <v>#VALUE!</v>
      </c>
      <c r="AJ11" s="66" t="e">
        <f>DATEDIF(BH11,BK11,"y")</f>
        <v>#VALUE!</v>
      </c>
      <c r="AK11" s="65" t="e">
        <f>IF(AL11&gt;=16,DATEDIF(BH11,BK11,"ym")+1,DATEDIF(BH11,BK11,"ym"))</f>
        <v>#VALUE!</v>
      </c>
      <c r="AL11" s="64" t="e">
        <f>DATEDIF(BH11,BK11,"md")</f>
        <v>#VALUE!</v>
      </c>
      <c r="AM11" s="38" t="e">
        <f>IF(AQ11&gt;=12,DATEDIF(BH11,BL11,"y")+1,DATEDIF(BH11,BL11,"y"))</f>
        <v>#VALUE!</v>
      </c>
      <c r="AN11" s="38" t="e">
        <f>IF(AQ11&gt;=12,AQ11-12,AQ11)</f>
        <v>#VALUE!</v>
      </c>
      <c r="AO11" s="37" t="e">
        <f>IF(AR11&lt;=15,"半",0)</f>
        <v>#VALUE!</v>
      </c>
      <c r="AP11" s="66" t="e">
        <f>DATEDIF(BH11,BL11,"y")</f>
        <v>#VALUE!</v>
      </c>
      <c r="AQ11" s="65" t="e">
        <f>IF(AR11&gt;=16,DATEDIF(BH11,BL11,"ym")+1,DATEDIF(BH11,BL11,"ym"))</f>
        <v>#VALUE!</v>
      </c>
      <c r="AR11" s="64" t="e">
        <f>DATEDIF(BH11,BL11,"md")</f>
        <v>#VALUE!</v>
      </c>
      <c r="AS11" s="38" t="e">
        <f>IF(AW11&gt;=12,DATEDIF(BI11,BK11,"y")+1,DATEDIF(BI11,BK11,"y"))</f>
        <v>#VALUE!</v>
      </c>
      <c r="AT11" s="38" t="e">
        <f>IF(AW11&gt;=12,AW11-12,AW11)</f>
        <v>#VALUE!</v>
      </c>
      <c r="AU11" s="37" t="e">
        <f>IF(AX11&lt;=15,"半",0)</f>
        <v>#VALUE!</v>
      </c>
      <c r="AV11" s="66" t="e">
        <f>DATEDIF(BI11,BK11,"y")</f>
        <v>#VALUE!</v>
      </c>
      <c r="AW11" s="65" t="e">
        <f>IF(AX11&gt;=16,DATEDIF(BI11,BK11,"ym")+1,DATEDIF(BI11,BK11,"ym"))</f>
        <v>#VALUE!</v>
      </c>
      <c r="AX11" s="65" t="e">
        <f>DATEDIF(BI11,BK11,"md")</f>
        <v>#VALUE!</v>
      </c>
      <c r="AY11" s="38" t="e">
        <f>IF(BC11&gt;=12,DATEDIF(BI11,BL11,"y")+1,DATEDIF(BI11,BL11,"y"))</f>
        <v>#VALUE!</v>
      </c>
      <c r="AZ11" s="38" t="e">
        <f>IF(BC11&gt;=12,BC11-12,BC11)</f>
        <v>#VALUE!</v>
      </c>
      <c r="BA11" s="37" t="e">
        <f>IF(BD11&lt;=15,"半",0)</f>
        <v>#VALUE!</v>
      </c>
      <c r="BB11" s="66" t="e">
        <f>DATEDIF(BI11,BL11,"y")</f>
        <v>#VALUE!</v>
      </c>
      <c r="BC11" s="65" t="e">
        <f>IF(BD11&gt;=16,DATEDIF(BI11,BL11,"ym")+1,DATEDIF(BI11,BL11,"ym"))</f>
        <v>#VALUE!</v>
      </c>
      <c r="BD11" s="64" t="e">
        <f>DATEDIF(BI11,BL11,"md")</f>
        <v>#VALUE!</v>
      </c>
      <c r="BE11" s="27"/>
      <c r="BF11" s="28" t="str">
        <f>IF(J12="現在",$AD$2,J12)</f>
        <v/>
      </c>
      <c r="BG11" s="27">
        <v>0</v>
      </c>
      <c r="BH11" s="26" t="e">
        <f>IF(DAY(J11)&lt;=15,J11-DAY(J11)+1,J11-DAY(J11)+16)</f>
        <v>#VALUE!</v>
      </c>
      <c r="BI11" s="26" t="e">
        <f>IF(DAY(BH11)=1,BH11+15,BR11)</f>
        <v>#VALUE!</v>
      </c>
      <c r="BJ11" s="24"/>
      <c r="BK11" s="36" t="e">
        <f>IF(CA11&gt;=16,BY11,IF(J12="現在",$AD$2-CA11+15,J12-CA11+15))</f>
        <v>#VALUE!</v>
      </c>
      <c r="BL11" s="25" t="e">
        <f>IF(DAY(BK11)=15,BK11-DAY(BK11),BK11-DAY(BK11)+15)</f>
        <v>#VALUE!</v>
      </c>
      <c r="BM11" s="24"/>
      <c r="BN11" s="24"/>
      <c r="BO11" s="20" t="e">
        <f>YEAR(J11)</f>
        <v>#VALUE!</v>
      </c>
      <c r="BP11" s="20" t="e">
        <f>MONTH(J11)+1</f>
        <v>#VALUE!</v>
      </c>
      <c r="BQ11" s="23" t="e">
        <f>CONCATENATE(BO11,"/",BP11,"/",1)</f>
        <v>#VALUE!</v>
      </c>
      <c r="BR11" s="23" t="e">
        <f>BQ11+1-1</f>
        <v>#VALUE!</v>
      </c>
      <c r="BS11" s="23" t="e">
        <f>BQ11-1</f>
        <v>#VALUE!</v>
      </c>
      <c r="BT11" s="20" t="e">
        <f>DAY(BS11)</f>
        <v>#VALUE!</v>
      </c>
      <c r="BU11" s="20" t="e">
        <f>DAY(J11)</f>
        <v>#VALUE!</v>
      </c>
      <c r="BV11" s="20" t="e">
        <f>YEAR(BF11)</f>
        <v>#VALUE!</v>
      </c>
      <c r="BW11" s="20" t="e">
        <f>IF(MONTH(BF11)=12,MONTH(BF11)-12+1,MONTH(BF11)+1)</f>
        <v>#VALUE!</v>
      </c>
      <c r="BX11" s="23" t="e">
        <f>IF(BW11=1,CONCATENATE(BV11+1,"/",BW11,"/",1),CONCATENATE(BV11,"/",BW11,"/",1))</f>
        <v>#VALUE!</v>
      </c>
      <c r="BY11" s="23" t="e">
        <f>BX11-1</f>
        <v>#VALUE!</v>
      </c>
      <c r="BZ11" s="20" t="e">
        <f>DAY(BY11)</f>
        <v>#VALUE!</v>
      </c>
      <c r="CA11" s="20" t="e">
        <f>DAY(BF11)</f>
        <v>#VALUE!</v>
      </c>
    </row>
    <row r="12" spans="1:79" ht="12.75" customHeight="1">
      <c r="A12" s="464"/>
      <c r="B12" s="387"/>
      <c r="C12" s="388"/>
      <c r="D12" s="388"/>
      <c r="E12" s="388"/>
      <c r="F12" s="388"/>
      <c r="G12" s="389"/>
      <c r="H12" s="43" t="s">
        <v>40</v>
      </c>
      <c r="I12" s="43"/>
      <c r="J12" s="382" t="str">
        <f>IF(様式２!L20&lt;&gt;"",様式２!L20,"")</f>
        <v/>
      </c>
      <c r="K12" s="383"/>
      <c r="L12" s="475"/>
      <c r="M12" s="477"/>
      <c r="N12" s="479"/>
      <c r="O12" s="486"/>
      <c r="P12" s="413"/>
      <c r="Q12" s="486"/>
      <c r="R12" s="425"/>
      <c r="S12" s="404"/>
      <c r="T12" s="462"/>
      <c r="U12" s="45" t="str">
        <f t="shared" si="0"/>
        <v/>
      </c>
      <c r="V12" s="425"/>
      <c r="W12" s="404"/>
      <c r="X12" s="453"/>
      <c r="Y12" s="416"/>
      <c r="Z12" s="417"/>
      <c r="AA12" s="418"/>
      <c r="AB12" s="405"/>
      <c r="AC12" s="407"/>
      <c r="AD12" s="409"/>
      <c r="AE12" s="33"/>
      <c r="AF12" s="33"/>
      <c r="AG12" s="68"/>
      <c r="AH12" s="68"/>
      <c r="AI12" s="67"/>
      <c r="AJ12" s="30"/>
      <c r="AK12" s="27"/>
      <c r="AL12" s="29"/>
      <c r="AM12" s="38"/>
      <c r="AN12" s="38"/>
      <c r="AO12" s="37"/>
      <c r="AP12" s="30"/>
      <c r="AQ12" s="27"/>
      <c r="AR12" s="29"/>
      <c r="AS12" s="38"/>
      <c r="AT12" s="38"/>
      <c r="AU12" s="37"/>
      <c r="AV12" s="30"/>
      <c r="AW12" s="27"/>
      <c r="AX12" s="27"/>
      <c r="AY12" s="38"/>
      <c r="AZ12" s="38"/>
      <c r="BA12" s="37"/>
      <c r="BB12" s="30"/>
      <c r="BC12" s="27"/>
      <c r="BD12" s="29"/>
      <c r="BE12" s="27"/>
      <c r="BF12" s="28"/>
      <c r="BG12" s="27"/>
      <c r="BH12" s="26"/>
      <c r="BI12" s="26"/>
      <c r="BJ12" s="24"/>
      <c r="BK12" s="25"/>
      <c r="BL12" s="25"/>
      <c r="BM12" s="24"/>
      <c r="BN12" s="24"/>
      <c r="BQ12" s="23"/>
      <c r="BR12" s="23"/>
      <c r="BS12" s="23"/>
      <c r="BX12" s="23"/>
      <c r="BY12" s="23"/>
    </row>
    <row r="13" spans="1:79" ht="12.75" customHeight="1">
      <c r="A13" s="464"/>
      <c r="B13" s="384" t="str">
        <f>IF(様式２!H21&lt;&gt;"",様式２!H21,"")</f>
        <v/>
      </c>
      <c r="C13" s="480"/>
      <c r="D13" s="480"/>
      <c r="E13" s="480"/>
      <c r="F13" s="480"/>
      <c r="G13" s="481"/>
      <c r="H13" s="47" t="s">
        <v>41</v>
      </c>
      <c r="I13" s="46"/>
      <c r="J13" s="390" t="str">
        <f>IF(様式２!K21&lt;&gt;"",様式２!K21,"")</f>
        <v/>
      </c>
      <c r="K13" s="391"/>
      <c r="L13" s="474" t="e">
        <f>AG13</f>
        <v>#VALUE!</v>
      </c>
      <c r="M13" s="476" t="e">
        <f>AH13</f>
        <v>#VALUE!</v>
      </c>
      <c r="N13" s="478" t="e">
        <f>AI13</f>
        <v>#VALUE!</v>
      </c>
      <c r="O13" s="485" t="str">
        <f>IF($J13&lt;&gt;"",IF($AC13="0-",AM13,IF($AC13="+0",AS13,IF($AC13="+-",AY13,AG13))),"")</f>
        <v/>
      </c>
      <c r="P13" s="412" t="str">
        <f>IF($J13&lt;&gt;"",IF($AC13="0-",AN13,IF($AC13="+0",AT13,IF($AC13="+-",AZ13,AH13))),"")</f>
        <v/>
      </c>
      <c r="Q13" s="485" t="str">
        <f>IF($J13&lt;&gt;"",IF($AC13="0-",AO13,IF($AC13="+0",AU13,IF($AC13="+-",BA13,AI13))),"")</f>
        <v/>
      </c>
      <c r="R13" s="424" t="str">
        <f>IF($U14="","",ROUNDDOWN($AA13/12,0))</f>
        <v/>
      </c>
      <c r="S13" s="403" t="str">
        <f>IF($U14="","",ROUNDDOWN(MOD($AA13,12),0))</f>
        <v/>
      </c>
      <c r="T13" s="461" t="str">
        <f>IF($U14="","", IF( (MOD($AA13,12)-$S13)&gt;=0.5,"半",0))</f>
        <v/>
      </c>
      <c r="U13" s="45" t="str">
        <f t="shared" si="0"/>
        <v/>
      </c>
      <c r="V13" s="424" t="str">
        <f>IF($U14="","",ROUNDDOWN($AA13*($U13/$U14)/12,0))</f>
        <v/>
      </c>
      <c r="W13" s="403" t="str">
        <f>IF($U14="","",ROUNDDOWN(MOD($AA13*($U13/$U14),12),0))</f>
        <v/>
      </c>
      <c r="X13" s="452" t="str">
        <f>IF(U14="","",IF( (MOD($AA13*($U13/$U14),12)-$W13)&gt;=0.5,"半",0) )</f>
        <v/>
      </c>
      <c r="Y13" s="416">
        <v>5</v>
      </c>
      <c r="Z13" s="417"/>
      <c r="AA13" s="418" t="e">
        <f>IF(OR($Y13&lt;&gt;$Y15,$Y15=""), SUMIF($Y$5:$Y$70,$Y13,$AB$5:$AB$70),"" )</f>
        <v>#VALUE!</v>
      </c>
      <c r="AB13" s="405" t="e">
        <f>IF(Z13=2,0,O13*12+P13+COUNTIF(Q13:Q13,"半")*0.5)</f>
        <v>#VALUE!</v>
      </c>
      <c r="AC13" s="406"/>
      <c r="AD13" s="408" t="str">
        <f>IF(AC13&lt;&gt;"",VLOOKUP(AC13,$AE$5:$AF$8,2),"")</f>
        <v/>
      </c>
      <c r="AE13" s="33"/>
      <c r="AF13" s="33"/>
      <c r="AG13" s="68" t="e">
        <f>IF(AK13&gt;=12,DATEDIF(BH13,BK13,"y")+1,DATEDIF(BH13,BK13,"y"))</f>
        <v>#VALUE!</v>
      </c>
      <c r="AH13" s="68" t="e">
        <f>IF(AK13&gt;=12,AK13-12,AK13)</f>
        <v>#VALUE!</v>
      </c>
      <c r="AI13" s="67" t="e">
        <f>IF(AL13&lt;=15,"半",0)</f>
        <v>#VALUE!</v>
      </c>
      <c r="AJ13" s="30" t="e">
        <f>DATEDIF(BH13,BK13,"y")</f>
        <v>#VALUE!</v>
      </c>
      <c r="AK13" s="27" t="e">
        <f>IF(AL13&gt;=16,DATEDIF(BH13,BK13,"ym")+1,DATEDIF(BH13,BK13,"ym"))</f>
        <v>#VALUE!</v>
      </c>
      <c r="AL13" s="29" t="e">
        <f>DATEDIF(BH13,BK13,"md")</f>
        <v>#VALUE!</v>
      </c>
      <c r="AM13" s="38" t="e">
        <f>IF(AQ13&gt;=12,DATEDIF(BH13,BL13,"y")+1,DATEDIF(BH13,BL13,"y"))</f>
        <v>#VALUE!</v>
      </c>
      <c r="AN13" s="38" t="e">
        <f>IF(AQ13&gt;=12,AQ13-12,AQ13)</f>
        <v>#VALUE!</v>
      </c>
      <c r="AO13" s="37" t="e">
        <f>IF(AR13&lt;=15,"半",0)</f>
        <v>#VALUE!</v>
      </c>
      <c r="AP13" s="71" t="e">
        <f>DATEDIF(BH13,BL13,"y")</f>
        <v>#VALUE!</v>
      </c>
      <c r="AQ13" s="70" t="e">
        <f>IF(AR13&gt;=16,DATEDIF(BH13,BL13,"ym")+1,DATEDIF(BH13,BL13,"ym"))</f>
        <v>#VALUE!</v>
      </c>
      <c r="AR13" s="69" t="e">
        <f>DATEDIF(BH13,BL13,"md")</f>
        <v>#VALUE!</v>
      </c>
      <c r="AS13" s="38" t="e">
        <f>IF(AW13&gt;=12,DATEDIF(BI13,BK13,"y")+1,DATEDIF(BI13,BK13,"y"))</f>
        <v>#VALUE!</v>
      </c>
      <c r="AT13" s="38" t="e">
        <f>IF(AW13&gt;=12,AW13-12,AW13)</f>
        <v>#VALUE!</v>
      </c>
      <c r="AU13" s="37" t="e">
        <f>IF(AX13&lt;=15,"半",0)</f>
        <v>#VALUE!</v>
      </c>
      <c r="AV13" s="71" t="e">
        <f>DATEDIF(BI13,BK13,"y")</f>
        <v>#VALUE!</v>
      </c>
      <c r="AW13" s="70" t="e">
        <f>IF(AX13&gt;=16,DATEDIF(BI13,BK13,"ym")+1,DATEDIF(BI13,BK13,"ym"))</f>
        <v>#VALUE!</v>
      </c>
      <c r="AX13" s="70" t="e">
        <f>DATEDIF(BI13,BK13,"md")</f>
        <v>#VALUE!</v>
      </c>
      <c r="AY13" s="38" t="e">
        <f>IF(BC13&gt;=12,DATEDIF(BI13,BL13,"y")+1,DATEDIF(BI13,BL13,"y"))</f>
        <v>#VALUE!</v>
      </c>
      <c r="AZ13" s="38" t="e">
        <f>IF(BC13&gt;=12,BC13-12,BC13)</f>
        <v>#VALUE!</v>
      </c>
      <c r="BA13" s="37" t="e">
        <f>IF(BD13&lt;=15,"半",0)</f>
        <v>#VALUE!</v>
      </c>
      <c r="BB13" s="71" t="e">
        <f>DATEDIF(BI13,BL13,"y")</f>
        <v>#VALUE!</v>
      </c>
      <c r="BC13" s="70" t="e">
        <f>IF(BD13&gt;=16,DATEDIF(BI13,BL13,"ym")+1,DATEDIF(BI13,BL13,"ym"))</f>
        <v>#VALUE!</v>
      </c>
      <c r="BD13" s="69" t="e">
        <f>DATEDIF(BI13,BL13,"md")</f>
        <v>#VALUE!</v>
      </c>
      <c r="BE13" s="27"/>
      <c r="BF13" s="28" t="str">
        <f>IF(J14="現在",$AD$2,J14)</f>
        <v/>
      </c>
      <c r="BG13" s="20">
        <v>0</v>
      </c>
      <c r="BH13" s="26" t="e">
        <f>IF(DAY(J13)&lt;=15,J13-DAY(J13)+1,J13-DAY(J13)+16)</f>
        <v>#VALUE!</v>
      </c>
      <c r="BI13" s="26" t="e">
        <f>IF(DAY(BH13)=1,BH13+15,BR13)</f>
        <v>#VALUE!</v>
      </c>
      <c r="BJ13" s="24"/>
      <c r="BK13" s="36" t="e">
        <f>IF(CA13&gt;=16,BY13,IF(J14="現在",$AD$2-CA13+15,J14-CA13+15))</f>
        <v>#VALUE!</v>
      </c>
      <c r="BL13" s="25" t="e">
        <f>IF(DAY(BK13)=15,BK13-DAY(BK13),BK13-DAY(BK13)+15)</f>
        <v>#VALUE!</v>
      </c>
      <c r="BM13" s="24"/>
      <c r="BN13" s="24"/>
      <c r="BO13" s="20" t="e">
        <f>YEAR(J13)</f>
        <v>#VALUE!</v>
      </c>
      <c r="BP13" s="20" t="e">
        <f>MONTH(J13)+1</f>
        <v>#VALUE!</v>
      </c>
      <c r="BQ13" s="23" t="e">
        <f>CONCATENATE(BO13,"/",BP13,"/",1)</f>
        <v>#VALUE!</v>
      </c>
      <c r="BR13" s="23" t="e">
        <f>BQ13+1-1</f>
        <v>#VALUE!</v>
      </c>
      <c r="BS13" s="23" t="e">
        <f>BQ13-1</f>
        <v>#VALUE!</v>
      </c>
      <c r="BT13" s="20" t="e">
        <f>DAY(BS13)</f>
        <v>#VALUE!</v>
      </c>
      <c r="BU13" s="20" t="e">
        <f>DAY(J13)</f>
        <v>#VALUE!</v>
      </c>
      <c r="BV13" s="20" t="e">
        <f>YEAR(BF13)</f>
        <v>#VALUE!</v>
      </c>
      <c r="BW13" s="20" t="e">
        <f>IF(MONTH(BF13)=12,MONTH(BF13)-12+1,MONTH(BF13)+1)</f>
        <v>#VALUE!</v>
      </c>
      <c r="BX13" s="23" t="e">
        <f>IF(BW13=1,CONCATENATE(BV13+1,"/",BW13,"/",1),CONCATENATE(BV13,"/",BW13,"/",1))</f>
        <v>#VALUE!</v>
      </c>
      <c r="BY13" s="23" t="e">
        <f>BX13-1</f>
        <v>#VALUE!</v>
      </c>
      <c r="BZ13" s="20" t="e">
        <f>DAY(BY13)</f>
        <v>#VALUE!</v>
      </c>
      <c r="CA13" s="20" t="e">
        <f>DAY(BF13)</f>
        <v>#VALUE!</v>
      </c>
    </row>
    <row r="14" spans="1:79" ht="12.75" customHeight="1">
      <c r="A14" s="464"/>
      <c r="B14" s="482"/>
      <c r="C14" s="483"/>
      <c r="D14" s="483"/>
      <c r="E14" s="483"/>
      <c r="F14" s="483"/>
      <c r="G14" s="484"/>
      <c r="H14" s="43" t="s">
        <v>40</v>
      </c>
      <c r="I14" s="43"/>
      <c r="J14" s="382" t="str">
        <f>IF(様式２!L21&lt;&gt;"",様式２!L21,"")</f>
        <v/>
      </c>
      <c r="K14" s="383"/>
      <c r="L14" s="475"/>
      <c r="M14" s="477"/>
      <c r="N14" s="479"/>
      <c r="O14" s="486"/>
      <c r="P14" s="413"/>
      <c r="Q14" s="486"/>
      <c r="R14" s="425"/>
      <c r="S14" s="404"/>
      <c r="T14" s="462"/>
      <c r="U14" s="45" t="str">
        <f t="shared" si="0"/>
        <v/>
      </c>
      <c r="V14" s="425"/>
      <c r="W14" s="404"/>
      <c r="X14" s="453"/>
      <c r="Y14" s="416"/>
      <c r="Z14" s="417"/>
      <c r="AA14" s="418"/>
      <c r="AB14" s="405"/>
      <c r="AC14" s="407"/>
      <c r="AD14" s="409"/>
      <c r="AE14" s="33"/>
      <c r="AF14" s="33"/>
      <c r="AG14" s="68"/>
      <c r="AH14" s="68"/>
      <c r="AI14" s="67"/>
      <c r="AJ14" s="30"/>
      <c r="AK14" s="27"/>
      <c r="AL14" s="29"/>
      <c r="AM14" s="38"/>
      <c r="AN14" s="38"/>
      <c r="AO14" s="37"/>
      <c r="AP14" s="30"/>
      <c r="AQ14" s="27"/>
      <c r="AR14" s="29"/>
      <c r="AS14" s="38"/>
      <c r="AT14" s="38"/>
      <c r="AU14" s="37"/>
      <c r="AV14" s="30"/>
      <c r="AW14" s="27"/>
      <c r="AX14" s="27"/>
      <c r="AY14" s="38"/>
      <c r="AZ14" s="38"/>
      <c r="BA14" s="37"/>
      <c r="BB14" s="30"/>
      <c r="BC14" s="27"/>
      <c r="BD14" s="29"/>
      <c r="BE14" s="27"/>
      <c r="BF14" s="28"/>
      <c r="BH14" s="26"/>
      <c r="BI14" s="26"/>
      <c r="BJ14" s="24"/>
      <c r="BK14" s="25"/>
      <c r="BL14" s="25"/>
      <c r="BM14" s="24"/>
      <c r="BN14" s="24"/>
      <c r="BQ14" s="23"/>
      <c r="BR14" s="23"/>
      <c r="BS14" s="23"/>
      <c r="BX14" s="23"/>
      <c r="BY14" s="23"/>
    </row>
    <row r="15" spans="1:79" ht="12.75" customHeight="1">
      <c r="A15" s="464"/>
      <c r="B15" s="384" t="str">
        <f>IF(様式２!H22&lt;&gt;"",様式２!H22,"")</f>
        <v/>
      </c>
      <c r="C15" s="385"/>
      <c r="D15" s="385"/>
      <c r="E15" s="385"/>
      <c r="F15" s="385"/>
      <c r="G15" s="386"/>
      <c r="H15" s="47" t="s">
        <v>41</v>
      </c>
      <c r="I15" s="46"/>
      <c r="J15" s="390" t="str">
        <f>IF(様式２!K22&lt;&gt;"",様式２!K22,"")</f>
        <v/>
      </c>
      <c r="K15" s="391"/>
      <c r="L15" s="474" t="e">
        <f>AG15</f>
        <v>#VALUE!</v>
      </c>
      <c r="M15" s="476" t="e">
        <f>AH15</f>
        <v>#VALUE!</v>
      </c>
      <c r="N15" s="478" t="e">
        <f>AI15</f>
        <v>#VALUE!</v>
      </c>
      <c r="O15" s="485" t="str">
        <f>IF($J15&lt;&gt;"",IF($AC15="0-",AM15,IF($AC15="+0",AS15,IF($AC15="+-",AY15,AG15))),"")</f>
        <v/>
      </c>
      <c r="P15" s="412" t="str">
        <f>IF($J15&lt;&gt;"",IF($AC15="0-",AN15,IF($AC15="+0",AT15,IF($AC15="+-",AZ15,AH15))),"")</f>
        <v/>
      </c>
      <c r="Q15" s="485" t="str">
        <f>IF($J15&lt;&gt;"",IF($AC15="0-",AO15,IF($AC15="+0",AU15,IF($AC15="+-",BA15,AI15))),"")</f>
        <v/>
      </c>
      <c r="R15" s="424" t="str">
        <f>IF($U16="","",ROUNDDOWN($AA15/12,0))</f>
        <v/>
      </c>
      <c r="S15" s="403" t="str">
        <f>IF($U16="","",ROUNDDOWN(MOD($AA15,12),0))</f>
        <v/>
      </c>
      <c r="T15" s="461" t="str">
        <f>IF($U16="","", IF( (MOD($AA15,12)-$S15)&gt;=0.5,"半",0))</f>
        <v/>
      </c>
      <c r="U15" s="45" t="str">
        <f t="shared" si="0"/>
        <v/>
      </c>
      <c r="V15" s="424" t="str">
        <f>IF($U16="","",ROUNDDOWN($AA15*($U15/$U16)/12,0))</f>
        <v/>
      </c>
      <c r="W15" s="403" t="str">
        <f>IF($U16="","",ROUNDDOWN(MOD($AA15*($U15/$U16),12),0))</f>
        <v/>
      </c>
      <c r="X15" s="452" t="str">
        <f>IF(U16="","",IF( (MOD($AA15*($U15/$U16),12)-$W15)&gt;=0.5,"半",0) )</f>
        <v/>
      </c>
      <c r="Y15" s="416">
        <v>6</v>
      </c>
      <c r="Z15" s="417"/>
      <c r="AA15" s="418" t="e">
        <f>IF(OR($Y15&lt;&gt;$Y17,$Y17=""), SUMIF($Y$5:$Y$70,$Y15,$AB$5:$AB$70),"" )</f>
        <v>#VALUE!</v>
      </c>
      <c r="AB15" s="405" t="e">
        <f>IF(Z15=2,0,O15*12+P15+COUNTIF(Q15:Q15,"半")*0.5)</f>
        <v>#VALUE!</v>
      </c>
      <c r="AC15" s="406"/>
      <c r="AD15" s="408" t="str">
        <f>IF(AC15&lt;&gt;"",VLOOKUP(AC15,$AE$5:$AF$8,2),"")</f>
        <v/>
      </c>
      <c r="AE15" s="33"/>
      <c r="AF15" s="33"/>
      <c r="AG15" s="38" t="e">
        <f>IF(AK15&gt;=12,DATEDIF(BH15,BK15,"y")+1,DATEDIF(BH15,BK15,"y"))</f>
        <v>#VALUE!</v>
      </c>
      <c r="AH15" s="38" t="e">
        <f>IF(AK15&gt;=12,AK15-12,AK15)</f>
        <v>#VALUE!</v>
      </c>
      <c r="AI15" s="37" t="e">
        <f>IF(AL15&lt;=15,"半",0)</f>
        <v>#VALUE!</v>
      </c>
      <c r="AJ15" s="30" t="e">
        <f>DATEDIF(BH15,BK15,"y")</f>
        <v>#VALUE!</v>
      </c>
      <c r="AK15" s="27" t="e">
        <f>IF(AL15&gt;=16,DATEDIF(BH15,BK15,"ym")+1,DATEDIF(BH15,BK15,"ym"))</f>
        <v>#VALUE!</v>
      </c>
      <c r="AL15" s="29" t="e">
        <f>DATEDIF(BH15,BK15,"md")</f>
        <v>#VALUE!</v>
      </c>
      <c r="AM15" s="38" t="e">
        <f>IF(AQ15&gt;=12,DATEDIF(BH15,BL15,"y")+1,DATEDIF(BH15,BL15,"y"))</f>
        <v>#VALUE!</v>
      </c>
      <c r="AN15" s="38" t="e">
        <f>IF(AQ15&gt;=12,AQ15-12,AQ15)</f>
        <v>#VALUE!</v>
      </c>
      <c r="AO15" s="37" t="e">
        <f>IF(AR15&lt;=15,"半",0)</f>
        <v>#VALUE!</v>
      </c>
      <c r="AP15" s="30" t="e">
        <f>DATEDIF(BH15,BL15,"y")</f>
        <v>#VALUE!</v>
      </c>
      <c r="AQ15" s="27" t="e">
        <f>IF(AR15&gt;=16,DATEDIF(BH15,BL15,"ym")+1,DATEDIF(BH15,BL15,"ym"))</f>
        <v>#VALUE!</v>
      </c>
      <c r="AR15" s="29" t="e">
        <f>DATEDIF(BH15,BL15,"md")</f>
        <v>#VALUE!</v>
      </c>
      <c r="AS15" s="38" t="e">
        <f>IF(AW15&gt;=12,DATEDIF(BI15,BK15,"y")+1,DATEDIF(BI15,BK15,"y"))</f>
        <v>#VALUE!</v>
      </c>
      <c r="AT15" s="38" t="e">
        <f>IF(AW15&gt;=12,AW15-12,AW15)</f>
        <v>#VALUE!</v>
      </c>
      <c r="AU15" s="37" t="e">
        <f>IF(AX15&lt;=15,"半",0)</f>
        <v>#VALUE!</v>
      </c>
      <c r="AV15" s="30" t="e">
        <f>DATEDIF(BI15,BK15,"y")</f>
        <v>#VALUE!</v>
      </c>
      <c r="AW15" s="27" t="e">
        <f>IF(AX15&gt;=16,DATEDIF(BI15,BK15,"ym")+1,DATEDIF(BI15,BK15,"ym"))</f>
        <v>#VALUE!</v>
      </c>
      <c r="AX15" s="27" t="e">
        <f>DATEDIF(BI15,BK15,"md")</f>
        <v>#VALUE!</v>
      </c>
      <c r="AY15" s="38" t="e">
        <f>IF(BC15&gt;=12,DATEDIF(BI15,BL15,"y")+1,DATEDIF(BI15,BL15,"y"))</f>
        <v>#VALUE!</v>
      </c>
      <c r="AZ15" s="38" t="e">
        <f>IF(BC15&gt;=12,BC15-12,BC15)</f>
        <v>#VALUE!</v>
      </c>
      <c r="BA15" s="37" t="e">
        <f>IF(BD15&lt;=15,"半",0)</f>
        <v>#VALUE!</v>
      </c>
      <c r="BB15" s="30" t="e">
        <f>DATEDIF(BI15,BL15,"y")</f>
        <v>#VALUE!</v>
      </c>
      <c r="BC15" s="27" t="e">
        <f>IF(BD15&gt;=16,DATEDIF(BI15,BL15,"ym")+1,DATEDIF(BI15,BL15,"ym"))</f>
        <v>#VALUE!</v>
      </c>
      <c r="BD15" s="29" t="e">
        <f>DATEDIF(BI15,BL15,"md")</f>
        <v>#VALUE!</v>
      </c>
      <c r="BE15" s="27"/>
      <c r="BF15" s="28" t="str">
        <f>IF(J16="現在",$AD$2,J16)</f>
        <v/>
      </c>
      <c r="BG15" s="27">
        <v>1</v>
      </c>
      <c r="BH15" s="26" t="e">
        <f>IF(DAY(J15)&lt;=15,J15-DAY(J15)+1,J15-DAY(J15)+16)</f>
        <v>#VALUE!</v>
      </c>
      <c r="BI15" s="26" t="e">
        <f>IF(DAY(BH15)=1,BH15+15,BR15)</f>
        <v>#VALUE!</v>
      </c>
      <c r="BJ15" s="24"/>
      <c r="BK15" s="36" t="e">
        <f>IF(CA15&gt;=16,BY15,IF(J16="現在",$AD$2-CA15+15,J16-CA15+15))</f>
        <v>#VALUE!</v>
      </c>
      <c r="BL15" s="25" t="e">
        <f>IF(DAY(BK15)=15,BK15-DAY(BK15),BK15-DAY(BK15)+15)</f>
        <v>#VALUE!</v>
      </c>
      <c r="BM15" s="24"/>
      <c r="BN15" s="24"/>
      <c r="BO15" s="20" t="e">
        <f>YEAR(J15)</f>
        <v>#VALUE!</v>
      </c>
      <c r="BP15" s="20" t="e">
        <f>MONTH(J15)+1</f>
        <v>#VALUE!</v>
      </c>
      <c r="BQ15" s="23" t="e">
        <f>CONCATENATE(BO15,"/",BP15,"/",1)</f>
        <v>#VALUE!</v>
      </c>
      <c r="BR15" s="23" t="e">
        <f>BQ15+1-1</f>
        <v>#VALUE!</v>
      </c>
      <c r="BS15" s="23" t="e">
        <f>BQ15-1</f>
        <v>#VALUE!</v>
      </c>
      <c r="BT15" s="20" t="e">
        <f>DAY(BS15)</f>
        <v>#VALUE!</v>
      </c>
      <c r="BU15" s="20" t="e">
        <f>DAY(J15)</f>
        <v>#VALUE!</v>
      </c>
      <c r="BV15" s="20" t="e">
        <f>YEAR(BF15)</f>
        <v>#VALUE!</v>
      </c>
      <c r="BW15" s="20" t="e">
        <f>IF(MONTH(BF15)=12,MONTH(BF15)-12+1,MONTH(BF15)+1)</f>
        <v>#VALUE!</v>
      </c>
      <c r="BX15" s="23" t="e">
        <f>IF(BW15=1,CONCATENATE(BV15+1,"/",BW15,"/",1),CONCATENATE(BV15,"/",BW15,"/",1))</f>
        <v>#VALUE!</v>
      </c>
      <c r="BY15" s="23" t="e">
        <f>BX15-1</f>
        <v>#VALUE!</v>
      </c>
      <c r="BZ15" s="20" t="e">
        <f>DAY(BY15)</f>
        <v>#VALUE!</v>
      </c>
      <c r="CA15" s="20" t="e">
        <f>DAY(BF15)</f>
        <v>#VALUE!</v>
      </c>
    </row>
    <row r="16" spans="1:79" ht="12.75" customHeight="1">
      <c r="A16" s="464"/>
      <c r="B16" s="387"/>
      <c r="C16" s="388"/>
      <c r="D16" s="388"/>
      <c r="E16" s="388"/>
      <c r="F16" s="388"/>
      <c r="G16" s="389"/>
      <c r="H16" s="43" t="s">
        <v>40</v>
      </c>
      <c r="I16" s="43"/>
      <c r="J16" s="382" t="str">
        <f>IF(様式２!L22&lt;&gt;"",様式２!L22,"")</f>
        <v/>
      </c>
      <c r="K16" s="383"/>
      <c r="L16" s="475"/>
      <c r="M16" s="477"/>
      <c r="N16" s="479"/>
      <c r="O16" s="486"/>
      <c r="P16" s="413"/>
      <c r="Q16" s="486"/>
      <c r="R16" s="425"/>
      <c r="S16" s="404"/>
      <c r="T16" s="462"/>
      <c r="U16" s="45" t="str">
        <f t="shared" si="0"/>
        <v/>
      </c>
      <c r="V16" s="425"/>
      <c r="W16" s="404"/>
      <c r="X16" s="453"/>
      <c r="Y16" s="416"/>
      <c r="Z16" s="417"/>
      <c r="AA16" s="418"/>
      <c r="AB16" s="405"/>
      <c r="AC16" s="407"/>
      <c r="AD16" s="409"/>
      <c r="AE16" s="33"/>
      <c r="AF16" s="33"/>
      <c r="AG16" s="38"/>
      <c r="AH16" s="38"/>
      <c r="AI16" s="37"/>
      <c r="AJ16" s="30"/>
      <c r="AK16" s="27"/>
      <c r="AL16" s="29"/>
      <c r="AM16" s="38"/>
      <c r="AN16" s="38"/>
      <c r="AO16" s="37"/>
      <c r="AP16" s="30"/>
      <c r="AQ16" s="27"/>
      <c r="AR16" s="29"/>
      <c r="AS16" s="38"/>
      <c r="AT16" s="38"/>
      <c r="AU16" s="37"/>
      <c r="AV16" s="30"/>
      <c r="AW16" s="27"/>
      <c r="AX16" s="27"/>
      <c r="AY16" s="38"/>
      <c r="AZ16" s="38"/>
      <c r="BA16" s="37"/>
      <c r="BB16" s="30"/>
      <c r="BC16" s="27"/>
      <c r="BD16" s="29"/>
      <c r="BE16" s="27"/>
      <c r="BF16" s="28"/>
      <c r="BG16" s="27"/>
      <c r="BH16" s="26"/>
      <c r="BI16" s="26"/>
      <c r="BJ16" s="24"/>
      <c r="BK16" s="25"/>
      <c r="BL16" s="25"/>
      <c r="BM16" s="24"/>
      <c r="BN16" s="24"/>
      <c r="BQ16" s="23"/>
      <c r="BR16" s="23"/>
      <c r="BS16" s="23"/>
      <c r="BX16" s="23"/>
      <c r="BY16" s="23"/>
    </row>
    <row r="17" spans="1:79" ht="12.75" customHeight="1">
      <c r="A17" s="464"/>
      <c r="B17" s="384" t="str">
        <f>IF(様式２!H23&lt;&gt;"",様式２!H23,"")</f>
        <v/>
      </c>
      <c r="C17" s="385"/>
      <c r="D17" s="385"/>
      <c r="E17" s="385"/>
      <c r="F17" s="385"/>
      <c r="G17" s="386"/>
      <c r="H17" s="47" t="s">
        <v>41</v>
      </c>
      <c r="I17" s="46"/>
      <c r="J17" s="390" t="str">
        <f>IF(様式２!K23&lt;&gt;"",様式２!K23,"")</f>
        <v/>
      </c>
      <c r="K17" s="391"/>
      <c r="L17" s="474" t="e">
        <f>AG17</f>
        <v>#VALUE!</v>
      </c>
      <c r="M17" s="476" t="e">
        <f>AH17</f>
        <v>#VALUE!</v>
      </c>
      <c r="N17" s="478" t="e">
        <f>AI17</f>
        <v>#VALUE!</v>
      </c>
      <c r="O17" s="485" t="str">
        <f>IF($J17&lt;&gt;"",IF($AC17="0-",AM17,IF($AC17="+0",AS17,IF($AC17="+-",AY17,AG17))),"")</f>
        <v/>
      </c>
      <c r="P17" s="412" t="str">
        <f>IF($J17&lt;&gt;"",IF($AC17="0-",AN17,IF($AC17="+0",AT17,IF($AC17="+-",AZ17,AH17))),"")</f>
        <v/>
      </c>
      <c r="Q17" s="485" t="str">
        <f>IF($J17&lt;&gt;"",IF($AC17="0-",AO17,IF($AC17="+0",AU17,IF($AC17="+-",BA17,AI17))),"")</f>
        <v/>
      </c>
      <c r="R17" s="424" t="str">
        <f>IF($U18="","",ROUNDDOWN($AA17/12,0))</f>
        <v/>
      </c>
      <c r="S17" s="403" t="str">
        <f>IF($U18="","",ROUNDDOWN(MOD($AA17,12),0))</f>
        <v/>
      </c>
      <c r="T17" s="461" t="str">
        <f>IF($U18="","", IF( (MOD($AA17,12)-$S17)&gt;=0.5,"半",0))</f>
        <v/>
      </c>
      <c r="U17" s="45" t="str">
        <f t="shared" si="0"/>
        <v/>
      </c>
      <c r="V17" s="424" t="str">
        <f>IF($U18="","",ROUNDDOWN($AA17*($U17/$U18)/12,0))</f>
        <v/>
      </c>
      <c r="W17" s="403" t="str">
        <f>IF($U18="","",ROUNDDOWN(MOD($AA17*($U17/$U18),12),0))</f>
        <v/>
      </c>
      <c r="X17" s="452" t="str">
        <f>IF(U18="","",IF( (MOD($AA17*($U17/$U18),12)-$W17)&gt;=0.5,"半",0) )</f>
        <v/>
      </c>
      <c r="Y17" s="417">
        <v>7</v>
      </c>
      <c r="Z17" s="417"/>
      <c r="AA17" s="418" t="e">
        <f>IF(OR($Y17&lt;&gt;$Y19,$Y19=""), SUMIF($Y$5:$Y$70,$Y17,$AB$5:$AB$70),"" )</f>
        <v>#VALUE!</v>
      </c>
      <c r="AB17" s="405" t="e">
        <f>IF(Z17=2,0,O17*12+P17+COUNTIF(Q17:Q17,"半")*0.5)</f>
        <v>#VALUE!</v>
      </c>
      <c r="AC17" s="406"/>
      <c r="AD17" s="408" t="str">
        <f>IF(AC17&lt;&gt;"",VLOOKUP(AC17,$AE$5:$AF$8,2),"")</f>
        <v/>
      </c>
      <c r="AE17" s="33"/>
      <c r="AF17" s="33"/>
      <c r="AG17" s="38" t="e">
        <f>IF(AK17&gt;=12,DATEDIF(BH17,BK17,"y")+1,DATEDIF(BH17,BK17,"y"))</f>
        <v>#VALUE!</v>
      </c>
      <c r="AH17" s="38" t="e">
        <f>IF(AK17&gt;=12,AK17-12,AK17)</f>
        <v>#VALUE!</v>
      </c>
      <c r="AI17" s="37" t="e">
        <f>IF(AL17&lt;=15,"半",0)</f>
        <v>#VALUE!</v>
      </c>
      <c r="AJ17" s="30" t="e">
        <f>DATEDIF(BH17,BK17,"y")</f>
        <v>#VALUE!</v>
      </c>
      <c r="AK17" s="27" t="e">
        <f>IF(AL17&gt;=16,DATEDIF(BH17,BK17,"ym")+1,DATEDIF(BH17,BK17,"ym"))</f>
        <v>#VALUE!</v>
      </c>
      <c r="AL17" s="29" t="e">
        <f>DATEDIF(BH17,BK17,"md")</f>
        <v>#VALUE!</v>
      </c>
      <c r="AM17" s="38" t="e">
        <f>IF(AQ17&gt;=12,DATEDIF(BH17,BL17,"y")+1,DATEDIF(BH17,BL17,"y"))</f>
        <v>#VALUE!</v>
      </c>
      <c r="AN17" s="38" t="e">
        <f>IF(AQ17&gt;=12,AQ17-12,AQ17)</f>
        <v>#VALUE!</v>
      </c>
      <c r="AO17" s="37" t="e">
        <f>IF(AR17&lt;=15,"半",0)</f>
        <v>#VALUE!</v>
      </c>
      <c r="AP17" s="30" t="e">
        <f>DATEDIF(BH17,BL17,"y")</f>
        <v>#VALUE!</v>
      </c>
      <c r="AQ17" s="27" t="e">
        <f>IF(AR17&gt;=16,DATEDIF(BH17,BL17,"ym")+1,DATEDIF(BH17,BL17,"ym"))</f>
        <v>#VALUE!</v>
      </c>
      <c r="AR17" s="29" t="e">
        <f>DATEDIF(BH17,BL17,"md")</f>
        <v>#VALUE!</v>
      </c>
      <c r="AS17" s="38" t="e">
        <f>IF(AW17&gt;=12,DATEDIF(BI17,BK17,"y")+1,DATEDIF(BI17,BK17,"y"))</f>
        <v>#VALUE!</v>
      </c>
      <c r="AT17" s="38" t="e">
        <f>IF(AW17&gt;=12,AW17-12,AW17)</f>
        <v>#VALUE!</v>
      </c>
      <c r="AU17" s="37" t="e">
        <f>IF(AX17&lt;=15,"半",0)</f>
        <v>#VALUE!</v>
      </c>
      <c r="AV17" s="30" t="e">
        <f>DATEDIF(BI17,BK17,"y")</f>
        <v>#VALUE!</v>
      </c>
      <c r="AW17" s="27" t="e">
        <f>IF(AX17&gt;=16,DATEDIF(BI17,BK17,"ym")+1,DATEDIF(BI17,BK17,"ym"))</f>
        <v>#VALUE!</v>
      </c>
      <c r="AX17" s="27" t="e">
        <f>DATEDIF(BI17,BK17,"md")</f>
        <v>#VALUE!</v>
      </c>
      <c r="AY17" s="38" t="e">
        <f>IF(BC17&gt;=12,DATEDIF(BI17,BL17,"y")+1,DATEDIF(BI17,BL17,"y"))</f>
        <v>#VALUE!</v>
      </c>
      <c r="AZ17" s="38" t="e">
        <f>IF(BC17&gt;=12,BC17-12,BC17)</f>
        <v>#VALUE!</v>
      </c>
      <c r="BA17" s="37" t="e">
        <f>IF(BD17&lt;=15,"半",0)</f>
        <v>#VALUE!</v>
      </c>
      <c r="BB17" s="30" t="e">
        <f>DATEDIF(BI17,BL17,"y")</f>
        <v>#VALUE!</v>
      </c>
      <c r="BC17" s="27" t="e">
        <f>IF(BD17&gt;=16,DATEDIF(BI17,BL17,"ym")+1,DATEDIF(BI17,BL17,"ym"))</f>
        <v>#VALUE!</v>
      </c>
      <c r="BD17" s="29" t="e">
        <f>DATEDIF(BI17,BL17,"md")</f>
        <v>#VALUE!</v>
      </c>
      <c r="BE17" s="27"/>
      <c r="BF17" s="28" t="str">
        <f>IF(J18="現在",$AD$2,J18)</f>
        <v/>
      </c>
      <c r="BG17" s="27">
        <v>2</v>
      </c>
      <c r="BH17" s="26" t="e">
        <f>IF(DAY(J17)&lt;=15,J17-DAY(J17)+1,J17-DAY(J17)+16)</f>
        <v>#VALUE!</v>
      </c>
      <c r="BI17" s="26" t="e">
        <f>IF(DAY(BH17)=1,BH17+15,BR17)</f>
        <v>#VALUE!</v>
      </c>
      <c r="BJ17" s="24"/>
      <c r="BK17" s="36" t="e">
        <f>IF(CA17&gt;=16,BY17,IF(J18="現在",$AD$2-CA17+15,J18-CA17+15))</f>
        <v>#VALUE!</v>
      </c>
      <c r="BL17" s="25" t="e">
        <f>IF(DAY(BK17)=15,BK17-DAY(BK17),BK17-DAY(BK17)+15)</f>
        <v>#VALUE!</v>
      </c>
      <c r="BM17" s="24"/>
      <c r="BN17" s="24"/>
      <c r="BO17" s="20" t="e">
        <f>YEAR(J17)</f>
        <v>#VALUE!</v>
      </c>
      <c r="BP17" s="20" t="e">
        <f>MONTH(J17)+1</f>
        <v>#VALUE!</v>
      </c>
      <c r="BQ17" s="23" t="e">
        <f>CONCATENATE(BO17,"/",BP17,"/",1)</f>
        <v>#VALUE!</v>
      </c>
      <c r="BR17" s="23" t="e">
        <f>BQ17+1-1</f>
        <v>#VALUE!</v>
      </c>
      <c r="BS17" s="23" t="e">
        <f>BQ17-1</f>
        <v>#VALUE!</v>
      </c>
      <c r="BT17" s="20" t="e">
        <f>DAY(BS17)</f>
        <v>#VALUE!</v>
      </c>
      <c r="BU17" s="20" t="e">
        <f>DAY(J17)</f>
        <v>#VALUE!</v>
      </c>
      <c r="BV17" s="20" t="e">
        <f>YEAR(BF17)</f>
        <v>#VALUE!</v>
      </c>
      <c r="BW17" s="20" t="e">
        <f>IF(MONTH(BF17)=12,MONTH(BF17)-12+1,MONTH(BF17)+1)</f>
        <v>#VALUE!</v>
      </c>
      <c r="BX17" s="23" t="e">
        <f>IF(BW17=1,CONCATENATE(BV17+1,"/",BW17,"/",1),CONCATENATE(BV17,"/",BW17,"/",1))</f>
        <v>#VALUE!</v>
      </c>
      <c r="BY17" s="23" t="e">
        <f>BX17-1</f>
        <v>#VALUE!</v>
      </c>
      <c r="BZ17" s="20" t="e">
        <f>DAY(BY17)</f>
        <v>#VALUE!</v>
      </c>
      <c r="CA17" s="20" t="e">
        <f>DAY(BF17)</f>
        <v>#VALUE!</v>
      </c>
    </row>
    <row r="18" spans="1:79" ht="12.75" customHeight="1">
      <c r="A18" s="464"/>
      <c r="B18" s="387"/>
      <c r="C18" s="388"/>
      <c r="D18" s="388"/>
      <c r="E18" s="388"/>
      <c r="F18" s="388"/>
      <c r="G18" s="389"/>
      <c r="H18" s="43" t="s">
        <v>40</v>
      </c>
      <c r="I18" s="43"/>
      <c r="J18" s="382" t="str">
        <f>IF(様式２!L23&lt;&gt;"",様式２!L23,"")</f>
        <v/>
      </c>
      <c r="K18" s="383"/>
      <c r="L18" s="475"/>
      <c r="M18" s="477"/>
      <c r="N18" s="479"/>
      <c r="O18" s="486"/>
      <c r="P18" s="413"/>
      <c r="Q18" s="486"/>
      <c r="R18" s="425"/>
      <c r="S18" s="404"/>
      <c r="T18" s="462"/>
      <c r="U18" s="45" t="str">
        <f t="shared" si="0"/>
        <v/>
      </c>
      <c r="V18" s="425"/>
      <c r="W18" s="404"/>
      <c r="X18" s="453"/>
      <c r="Y18" s="417"/>
      <c r="Z18" s="417"/>
      <c r="AA18" s="418"/>
      <c r="AB18" s="405"/>
      <c r="AC18" s="421"/>
      <c r="AD18" s="409"/>
      <c r="AE18" s="33"/>
      <c r="AF18" s="33"/>
      <c r="AG18" s="38"/>
      <c r="AH18" s="38"/>
      <c r="AI18" s="37"/>
      <c r="AJ18" s="30"/>
      <c r="AK18" s="27"/>
      <c r="AL18" s="29"/>
      <c r="AM18" s="38"/>
      <c r="AN18" s="38"/>
      <c r="AO18" s="37"/>
      <c r="AP18" s="30"/>
      <c r="AQ18" s="27"/>
      <c r="AR18" s="29"/>
      <c r="AS18" s="38"/>
      <c r="AT18" s="38"/>
      <c r="AU18" s="37"/>
      <c r="AV18" s="30"/>
      <c r="AW18" s="27"/>
      <c r="AX18" s="27"/>
      <c r="AY18" s="38"/>
      <c r="AZ18" s="38"/>
      <c r="BA18" s="37"/>
      <c r="BB18" s="30"/>
      <c r="BC18" s="27"/>
      <c r="BD18" s="29"/>
      <c r="BE18" s="27"/>
      <c r="BF18" s="28"/>
      <c r="BG18" s="27"/>
      <c r="BH18" s="26"/>
      <c r="BI18" s="26"/>
      <c r="BJ18" s="24"/>
      <c r="BK18" s="25"/>
      <c r="BL18" s="25"/>
      <c r="BM18" s="24"/>
      <c r="BN18" s="24"/>
      <c r="BQ18" s="23"/>
      <c r="BR18" s="23"/>
      <c r="BS18" s="23"/>
      <c r="BX18" s="23"/>
      <c r="BY18" s="23"/>
    </row>
    <row r="19" spans="1:79" ht="12.75" customHeight="1">
      <c r="A19" s="464"/>
      <c r="B19" s="384" t="str">
        <f>IF(様式２!H24&lt;&gt;"",様式２!H24,"")</f>
        <v/>
      </c>
      <c r="C19" s="385"/>
      <c r="D19" s="385"/>
      <c r="E19" s="385"/>
      <c r="F19" s="385"/>
      <c r="G19" s="386"/>
      <c r="H19" s="47" t="s">
        <v>41</v>
      </c>
      <c r="I19" s="46"/>
      <c r="J19" s="390" t="str">
        <f>IF(様式２!K24&lt;&gt;"",様式２!K24,"")</f>
        <v/>
      </c>
      <c r="K19" s="391"/>
      <c r="L19" s="474" t="e">
        <f>AG19</f>
        <v>#VALUE!</v>
      </c>
      <c r="M19" s="476" t="e">
        <f>AH19</f>
        <v>#VALUE!</v>
      </c>
      <c r="N19" s="478" t="e">
        <f>AI19</f>
        <v>#VALUE!</v>
      </c>
      <c r="O19" s="485" t="str">
        <f>IF($J19&lt;&gt;"",IF($AC19="0-",AM19,IF($AC19="+0",AS19,IF($AC19="+-",AY19,AG19))),"")</f>
        <v/>
      </c>
      <c r="P19" s="412" t="str">
        <f>IF($J19&lt;&gt;"",IF($AC19="0-",AN19,IF($AC19="+0",AT19,IF($AC19="+-",AZ19,AH19))),"")</f>
        <v/>
      </c>
      <c r="Q19" s="485" t="str">
        <f>IF($J19&lt;&gt;"",IF($AC19="0-",AO19,IF($AC19="+0",AU19,IF($AC19="+-",BA19,AI19))),"")</f>
        <v/>
      </c>
      <c r="R19" s="424" t="str">
        <f>IF($U20="","",ROUNDDOWN($AA19/12,0))</f>
        <v/>
      </c>
      <c r="S19" s="403" t="str">
        <f>IF($U20="","",ROUNDDOWN(MOD($AA19,12),0))</f>
        <v/>
      </c>
      <c r="T19" s="461" t="str">
        <f>IF($U20="","", IF( (MOD($AA19,12)-$S19)&gt;=0.5,"半",0))</f>
        <v/>
      </c>
      <c r="U19" s="45" t="str">
        <f t="shared" si="0"/>
        <v/>
      </c>
      <c r="V19" s="424" t="str">
        <f>IF($U20="","",ROUNDDOWN($AA19*($U19/$U20)/12,0))</f>
        <v/>
      </c>
      <c r="W19" s="403" t="str">
        <f>IF($U20="","",ROUNDDOWN(MOD($AA19*($U19/$U20),12),0))</f>
        <v/>
      </c>
      <c r="X19" s="452" t="str">
        <f>IF(U20="","",IF( (MOD($AA19*($U19/$U20),12)-$W19)&gt;=0.5,"半",0) )</f>
        <v/>
      </c>
      <c r="Y19" s="416">
        <v>8</v>
      </c>
      <c r="Z19" s="417"/>
      <c r="AA19" s="418" t="e">
        <f>IF(OR($Y19&lt;&gt;$Y21,$Y21=""), SUMIF($Y$5:$Y$70,$Y19,$AB$5:$AB$70),"" )</f>
        <v>#VALUE!</v>
      </c>
      <c r="AB19" s="405" t="e">
        <f>IF(Z19=2,0,O19*12+P19+COUNTIF(Q19:Q19,"半")*0.5)</f>
        <v>#VALUE!</v>
      </c>
      <c r="AC19" s="406"/>
      <c r="AD19" s="408" t="str">
        <f>IF(AC19&lt;&gt;"",VLOOKUP(AC19,$AE$5:$AF$8,2),"")</f>
        <v/>
      </c>
      <c r="AE19" s="33"/>
      <c r="AF19" s="33"/>
      <c r="AG19" s="38" t="e">
        <f>IF(AK19&gt;=12,DATEDIF(BH19,BK19,"y")+1,DATEDIF(BH19,BK19,"y"))</f>
        <v>#VALUE!</v>
      </c>
      <c r="AH19" s="38" t="e">
        <f>IF(AK19&gt;=12,AK19-12,AK19)</f>
        <v>#VALUE!</v>
      </c>
      <c r="AI19" s="37" t="e">
        <f>IF(AL19&lt;=15,"半",0)</f>
        <v>#VALUE!</v>
      </c>
      <c r="AJ19" s="66" t="e">
        <f>DATEDIF(BH19,BK19,"y")</f>
        <v>#VALUE!</v>
      </c>
      <c r="AK19" s="65" t="e">
        <f>IF(AL19&gt;=16,DATEDIF(BH19,BK19,"ym")+1,DATEDIF(BH19,BK19,"ym"))</f>
        <v>#VALUE!</v>
      </c>
      <c r="AL19" s="64" t="e">
        <f>DATEDIF(BH19,BK19,"md")</f>
        <v>#VALUE!</v>
      </c>
      <c r="AM19" s="38" t="e">
        <f>IF(AQ19&gt;=12,DATEDIF(BH19,BL19,"y")+1,DATEDIF(BH19,BL19,"y"))</f>
        <v>#VALUE!</v>
      </c>
      <c r="AN19" s="38" t="e">
        <f>IF(AQ19&gt;=12,AQ19-12,AQ19)</f>
        <v>#VALUE!</v>
      </c>
      <c r="AO19" s="37" t="e">
        <f>IF(AR19&lt;=15,"半",0)</f>
        <v>#VALUE!</v>
      </c>
      <c r="AP19" s="66" t="e">
        <f>DATEDIF(BH19,BL19,"y")</f>
        <v>#VALUE!</v>
      </c>
      <c r="AQ19" s="65" t="e">
        <f>IF(AR19&gt;=16,DATEDIF(BH19,BL19,"ym")+1,DATEDIF(BH19,BL19,"ym"))</f>
        <v>#VALUE!</v>
      </c>
      <c r="AR19" s="64" t="e">
        <f>DATEDIF(BH19,BL19,"md")</f>
        <v>#VALUE!</v>
      </c>
      <c r="AS19" s="38" t="e">
        <f>IF(AW19&gt;=12,DATEDIF(BI19,BK19,"y")+1,DATEDIF(BI19,BK19,"y"))</f>
        <v>#VALUE!</v>
      </c>
      <c r="AT19" s="38" t="e">
        <f>IF(AW19&gt;=12,AW19-12,AW19)</f>
        <v>#VALUE!</v>
      </c>
      <c r="AU19" s="37" t="e">
        <f>IF(AX19&lt;=15,"半",0)</f>
        <v>#VALUE!</v>
      </c>
      <c r="AV19" s="66" t="e">
        <f>DATEDIF(BI19,BK19,"y")</f>
        <v>#VALUE!</v>
      </c>
      <c r="AW19" s="65" t="e">
        <f>IF(AX19&gt;=16,DATEDIF(BI19,BK19,"ym")+1,DATEDIF(BI19,BK19,"ym"))</f>
        <v>#VALUE!</v>
      </c>
      <c r="AX19" s="65" t="e">
        <f>DATEDIF(BI19,BK19,"md")</f>
        <v>#VALUE!</v>
      </c>
      <c r="AY19" s="38" t="e">
        <f>IF(BC19&gt;=12,DATEDIF(BI19,BL19,"y")+1,DATEDIF(BI19,BL19,"y"))</f>
        <v>#VALUE!</v>
      </c>
      <c r="AZ19" s="38" t="e">
        <f>IF(BC19&gt;=12,BC19-12,BC19)</f>
        <v>#VALUE!</v>
      </c>
      <c r="BA19" s="37" t="e">
        <f>IF(BD19&lt;=15,"半",0)</f>
        <v>#VALUE!</v>
      </c>
      <c r="BB19" s="66" t="e">
        <f>DATEDIF(BI19,BL19,"y")</f>
        <v>#VALUE!</v>
      </c>
      <c r="BC19" s="65" t="e">
        <f>IF(BD19&gt;=16,DATEDIF(BI19,BL19,"ym")+1,DATEDIF(BI19,BL19,"ym"))</f>
        <v>#VALUE!</v>
      </c>
      <c r="BD19" s="64" t="e">
        <f>DATEDIF(BI19,BL19,"md")</f>
        <v>#VALUE!</v>
      </c>
      <c r="BE19" s="27"/>
      <c r="BF19" s="28" t="str">
        <f>IF(J20="現在",$AD$2,J20)</f>
        <v/>
      </c>
      <c r="BG19" s="27">
        <v>0</v>
      </c>
      <c r="BH19" s="26" t="e">
        <f>IF(DAY(J19)&lt;=15,J19-DAY(J19)+1,J19-DAY(J19)+16)</f>
        <v>#VALUE!</v>
      </c>
      <c r="BI19" s="26" t="e">
        <f>IF(DAY(BH19)=1,BH19+15,BR19)</f>
        <v>#VALUE!</v>
      </c>
      <c r="BJ19" s="24"/>
      <c r="BK19" s="36" t="e">
        <f>IF(CA19&gt;=16,BY19,IF(J20="現在",$AD$2-CA19+15,J20-CA19+15))</f>
        <v>#VALUE!</v>
      </c>
      <c r="BL19" s="25" t="e">
        <f>IF(DAY(BK19)=15,BK19-DAY(BK19),BK19-DAY(BK19)+15)</f>
        <v>#VALUE!</v>
      </c>
      <c r="BM19" s="24"/>
      <c r="BN19" s="24"/>
      <c r="BO19" s="20" t="e">
        <f>YEAR(J19)</f>
        <v>#VALUE!</v>
      </c>
      <c r="BP19" s="20" t="e">
        <f>MONTH(J19)+1</f>
        <v>#VALUE!</v>
      </c>
      <c r="BQ19" s="23" t="e">
        <f>CONCATENATE(BO19,"/",BP19,"/",1)</f>
        <v>#VALUE!</v>
      </c>
      <c r="BR19" s="23" t="e">
        <f>BQ19+1-1</f>
        <v>#VALUE!</v>
      </c>
      <c r="BS19" s="23" t="e">
        <f>BQ19-1</f>
        <v>#VALUE!</v>
      </c>
      <c r="BT19" s="20" t="e">
        <f>DAY(BS19)</f>
        <v>#VALUE!</v>
      </c>
      <c r="BU19" s="20" t="e">
        <f>DAY(J19)</f>
        <v>#VALUE!</v>
      </c>
      <c r="BV19" s="20" t="e">
        <f>YEAR(BF19)</f>
        <v>#VALUE!</v>
      </c>
      <c r="BW19" s="20" t="e">
        <f>IF(MONTH(BF19)=12,MONTH(BF19)-12+1,MONTH(BF19)+1)</f>
        <v>#VALUE!</v>
      </c>
      <c r="BX19" s="23" t="e">
        <f>IF(BW19=1,CONCATENATE(BV19+1,"/",BW19,"/",1),CONCATENATE(BV19,"/",BW19,"/",1))</f>
        <v>#VALUE!</v>
      </c>
      <c r="BY19" s="23" t="e">
        <f>BX19-1</f>
        <v>#VALUE!</v>
      </c>
      <c r="BZ19" s="20" t="e">
        <f>DAY(BY19)</f>
        <v>#VALUE!</v>
      </c>
      <c r="CA19" s="20" t="e">
        <f>DAY(BF19)</f>
        <v>#VALUE!</v>
      </c>
    </row>
    <row r="20" spans="1:79" ht="12.75" customHeight="1">
      <c r="A20" s="464"/>
      <c r="B20" s="387"/>
      <c r="C20" s="388"/>
      <c r="D20" s="388"/>
      <c r="E20" s="388"/>
      <c r="F20" s="388"/>
      <c r="G20" s="389"/>
      <c r="H20" s="43" t="s">
        <v>40</v>
      </c>
      <c r="I20" s="43"/>
      <c r="J20" s="382" t="str">
        <f>IF(様式２!L24&lt;&gt;"",様式２!L24,"")</f>
        <v/>
      </c>
      <c r="K20" s="383"/>
      <c r="L20" s="475"/>
      <c r="M20" s="477"/>
      <c r="N20" s="479"/>
      <c r="O20" s="486"/>
      <c r="P20" s="413"/>
      <c r="Q20" s="486"/>
      <c r="R20" s="425"/>
      <c r="S20" s="404"/>
      <c r="T20" s="462"/>
      <c r="U20" s="45" t="str">
        <f t="shared" si="0"/>
        <v/>
      </c>
      <c r="V20" s="425"/>
      <c r="W20" s="404"/>
      <c r="X20" s="453"/>
      <c r="Y20" s="416"/>
      <c r="Z20" s="417"/>
      <c r="AA20" s="418"/>
      <c r="AB20" s="405"/>
      <c r="AC20" s="421"/>
      <c r="AD20" s="409"/>
      <c r="AE20" s="33"/>
      <c r="AF20" s="33"/>
      <c r="AG20" s="38"/>
      <c r="AH20" s="38"/>
      <c r="AI20" s="37"/>
      <c r="AJ20" s="30"/>
      <c r="AK20" s="27"/>
      <c r="AL20" s="29"/>
      <c r="AM20" s="38"/>
      <c r="AN20" s="38"/>
      <c r="AO20" s="37"/>
      <c r="AP20" s="30"/>
      <c r="AQ20" s="27"/>
      <c r="AR20" s="29"/>
      <c r="AS20" s="38"/>
      <c r="AT20" s="38"/>
      <c r="AU20" s="37"/>
      <c r="AV20" s="30"/>
      <c r="AW20" s="27"/>
      <c r="AX20" s="27"/>
      <c r="AY20" s="38"/>
      <c r="AZ20" s="38"/>
      <c r="BA20" s="37"/>
      <c r="BB20" s="30"/>
      <c r="BC20" s="27"/>
      <c r="BD20" s="29"/>
      <c r="BE20" s="27"/>
      <c r="BF20" s="28"/>
      <c r="BG20" s="27"/>
      <c r="BH20" s="26"/>
      <c r="BI20" s="26"/>
      <c r="BJ20" s="24"/>
      <c r="BK20" s="25"/>
      <c r="BL20" s="25"/>
      <c r="BM20" s="24"/>
      <c r="BN20" s="24"/>
      <c r="BQ20" s="23"/>
      <c r="BR20" s="23"/>
      <c r="BS20" s="23"/>
      <c r="BX20" s="23"/>
      <c r="BY20" s="23"/>
    </row>
    <row r="21" spans="1:79" ht="12.75" customHeight="1">
      <c r="A21" s="464"/>
      <c r="B21" s="384" t="str">
        <f>IF(様式２!H25&lt;&gt;"",様式２!H25,"")</f>
        <v/>
      </c>
      <c r="C21" s="385"/>
      <c r="D21" s="385"/>
      <c r="E21" s="385"/>
      <c r="F21" s="385"/>
      <c r="G21" s="386"/>
      <c r="H21" s="47" t="s">
        <v>41</v>
      </c>
      <c r="I21" s="46"/>
      <c r="J21" s="390" t="str">
        <f>IF(様式２!K25&lt;&gt;"",様式２!K25,"")</f>
        <v/>
      </c>
      <c r="K21" s="391"/>
      <c r="L21" s="474" t="e">
        <f>AG21</f>
        <v>#VALUE!</v>
      </c>
      <c r="M21" s="476" t="e">
        <f>AH21</f>
        <v>#VALUE!</v>
      </c>
      <c r="N21" s="478" t="e">
        <f>AI21</f>
        <v>#VALUE!</v>
      </c>
      <c r="O21" s="410" t="str">
        <f>IF($J21&lt;&gt;"",IF($AC21="0-",AM21,IF($AC21="+0",AS21,IF($AC21="+-",AY21,AG21))),"")</f>
        <v/>
      </c>
      <c r="P21" s="412" t="str">
        <f>IF($J21&lt;&gt;"",IF($AC21="0-",AN21,IF($AC21="+0",AT21,IF($AC21="+-",AZ21,AH21))),"")</f>
        <v/>
      </c>
      <c r="Q21" s="487" t="str">
        <f>IF($J21&lt;&gt;"",IF($AC21="0-",AO21,IF($AC21="+0",AU21,IF($AC21="+-",BA21,AI21))),"")</f>
        <v/>
      </c>
      <c r="R21" s="424" t="str">
        <f>IF($U22="","",ROUNDDOWN($AA21/12,0))</f>
        <v/>
      </c>
      <c r="S21" s="403" t="str">
        <f>IF($U22="","",ROUNDDOWN(MOD($AA21,12),0))</f>
        <v/>
      </c>
      <c r="T21" s="461" t="str">
        <f>IF($U22="","", IF( (MOD($AA21,12)-$S21)&gt;=0.5,"半",0))</f>
        <v/>
      </c>
      <c r="U21" s="45" t="str">
        <f t="shared" si="0"/>
        <v/>
      </c>
      <c r="V21" s="424" t="str">
        <f>IF($U22="","",ROUNDDOWN($AA21*($U21/$U22)/12,0))</f>
        <v/>
      </c>
      <c r="W21" s="403" t="str">
        <f>IF($U22="","",ROUNDDOWN(MOD($AA21*($U21/$U22),12),0))</f>
        <v/>
      </c>
      <c r="X21" s="452" t="str">
        <f>IF(U22="","",IF( (MOD($AA21*($U21/$U22),12)-$W21)&gt;=0.5,"半",0) )</f>
        <v/>
      </c>
      <c r="Y21" s="417">
        <v>9</v>
      </c>
      <c r="Z21" s="417"/>
      <c r="AA21" s="418" t="e">
        <f>IF(OR($Y21&lt;&gt;$Y23,$Y23=""), SUMIF($Y$5:$Y$70,$Y21,$AB$5:$AB$70),"" )</f>
        <v>#VALUE!</v>
      </c>
      <c r="AB21" s="405" t="e">
        <f>IF(Z21=2,0,O21*12+P21+COUNTIF(Q21:Q21,"半")*0.5)</f>
        <v>#VALUE!</v>
      </c>
      <c r="AC21" s="406"/>
      <c r="AD21" s="408" t="str">
        <f>IF(AC21&lt;&gt;"",VLOOKUP(AC21,$AE$5:$AF$8,2),"")</f>
        <v/>
      </c>
      <c r="AE21" s="33"/>
      <c r="AF21" s="33"/>
      <c r="AG21" s="38" t="e">
        <f>IF(AK21&gt;=12,DATEDIF(BH21,BK21,"y")+1,DATEDIF(BH21,BK21,"y"))</f>
        <v>#VALUE!</v>
      </c>
      <c r="AH21" s="38" t="e">
        <f>IF(AK21&gt;=12,AK21-12,AK21)</f>
        <v>#VALUE!</v>
      </c>
      <c r="AI21" s="37" t="e">
        <f>IF(AL21&lt;=15,"半",0)</f>
        <v>#VALUE!</v>
      </c>
      <c r="AJ21" s="30" t="e">
        <f>DATEDIF(BH21,BK21,"y")</f>
        <v>#VALUE!</v>
      </c>
      <c r="AK21" s="27" t="e">
        <f>IF(AL21&gt;=16,DATEDIF(BH21,BK21,"ym")+1,DATEDIF(BH21,BK21,"ym"))</f>
        <v>#VALUE!</v>
      </c>
      <c r="AL21" s="29" t="e">
        <f>DATEDIF(BH21,BK21,"md")</f>
        <v>#VALUE!</v>
      </c>
      <c r="AM21" s="38" t="e">
        <f>IF(AQ21&gt;=12,DATEDIF(BH21,BL21,"y")+1,DATEDIF(BH21,BL21,"y"))</f>
        <v>#VALUE!</v>
      </c>
      <c r="AN21" s="38" t="e">
        <f>IF(AQ21&gt;=12,AQ21-12,AQ21)</f>
        <v>#VALUE!</v>
      </c>
      <c r="AO21" s="37" t="e">
        <f>IF(AR21&lt;=15,"半",0)</f>
        <v>#VALUE!</v>
      </c>
      <c r="AP21" s="30" t="e">
        <f>DATEDIF(BH21,BL21,"y")</f>
        <v>#VALUE!</v>
      </c>
      <c r="AQ21" s="27" t="e">
        <f>IF(AR21&gt;=16,DATEDIF(BH21,BL21,"ym")+1,DATEDIF(BH21,BL21,"ym"))</f>
        <v>#VALUE!</v>
      </c>
      <c r="AR21" s="29" t="e">
        <f>DATEDIF(BH21,BL21,"md")</f>
        <v>#VALUE!</v>
      </c>
      <c r="AS21" s="38" t="e">
        <f>IF(AW21&gt;=12,DATEDIF(BI21,BK21,"y")+1,DATEDIF(BI21,BK21,"y"))</f>
        <v>#VALUE!</v>
      </c>
      <c r="AT21" s="38" t="e">
        <f>IF(AW21&gt;=12,AW21-12,AW21)</f>
        <v>#VALUE!</v>
      </c>
      <c r="AU21" s="37" t="e">
        <f>IF(AX21&lt;=15,"半",0)</f>
        <v>#VALUE!</v>
      </c>
      <c r="AV21" s="30" t="e">
        <f>DATEDIF(BI21,BK21,"y")</f>
        <v>#VALUE!</v>
      </c>
      <c r="AW21" s="27" t="e">
        <f>IF(AX21&gt;=16,DATEDIF(BI21,BK21,"ym")+1,DATEDIF(BI21,BK21,"ym"))</f>
        <v>#VALUE!</v>
      </c>
      <c r="AX21" s="27" t="e">
        <f>DATEDIF(BI21,BK21,"md")</f>
        <v>#VALUE!</v>
      </c>
      <c r="AY21" s="38" t="e">
        <f>IF(BC21&gt;=12,DATEDIF(BI21,BL21,"y")+1,DATEDIF(BI21,BL21,"y"))</f>
        <v>#VALUE!</v>
      </c>
      <c r="AZ21" s="38" t="e">
        <f>IF(BC21&gt;=12,BC21-12,BC21)</f>
        <v>#VALUE!</v>
      </c>
      <c r="BA21" s="37" t="e">
        <f>IF(BD21&lt;=15,"半",0)</f>
        <v>#VALUE!</v>
      </c>
      <c r="BB21" s="30" t="e">
        <f>DATEDIF(BI21,BL21,"y")</f>
        <v>#VALUE!</v>
      </c>
      <c r="BC21" s="27" t="e">
        <f>IF(BD21&gt;=16,DATEDIF(BI21,BL21,"ym")+1,DATEDIF(BI21,BL21,"ym"))</f>
        <v>#VALUE!</v>
      </c>
      <c r="BD21" s="29" t="e">
        <f>DATEDIF(BI21,BL21,"md")</f>
        <v>#VALUE!</v>
      </c>
      <c r="BE21" s="27"/>
      <c r="BF21" s="28" t="str">
        <f>IF(J22="現在",$AD$2,J22)</f>
        <v/>
      </c>
      <c r="BG21" s="27">
        <v>1</v>
      </c>
      <c r="BH21" s="26" t="e">
        <f>IF(DAY(J21)&lt;=15,J21-DAY(J21)+1,J21-DAY(J21)+16)</f>
        <v>#VALUE!</v>
      </c>
      <c r="BI21" s="26" t="e">
        <f>IF(DAY(BH21)=1,BH21+15,BR21)</f>
        <v>#VALUE!</v>
      </c>
      <c r="BJ21" s="24"/>
      <c r="BK21" s="36" t="e">
        <f>IF(CA21&gt;=16,BY21,IF(J22="現在",$AD$2-CA21+15,J22-CA21+15))</f>
        <v>#VALUE!</v>
      </c>
      <c r="BL21" s="25" t="e">
        <f>IF(DAY(BK21)=15,BK21-DAY(BK21),BK21-DAY(BK21)+15)</f>
        <v>#VALUE!</v>
      </c>
      <c r="BM21" s="24"/>
      <c r="BN21" s="24"/>
      <c r="BO21" s="20" t="e">
        <f>YEAR(J21)</f>
        <v>#VALUE!</v>
      </c>
      <c r="BP21" s="20" t="e">
        <f>MONTH(J21)+1</f>
        <v>#VALUE!</v>
      </c>
      <c r="BQ21" s="23" t="e">
        <f>CONCATENATE(BO21,"/",BP21,"/",1)</f>
        <v>#VALUE!</v>
      </c>
      <c r="BR21" s="23" t="e">
        <f>BQ21+1-1</f>
        <v>#VALUE!</v>
      </c>
      <c r="BS21" s="23" t="e">
        <f>BQ21-1</f>
        <v>#VALUE!</v>
      </c>
      <c r="BT21" s="20" t="e">
        <f>DAY(BS21)</f>
        <v>#VALUE!</v>
      </c>
      <c r="BU21" s="20" t="e">
        <f>DAY(J21)</f>
        <v>#VALUE!</v>
      </c>
      <c r="BV21" s="20" t="e">
        <f>YEAR(BF21)</f>
        <v>#VALUE!</v>
      </c>
      <c r="BW21" s="20" t="e">
        <f>IF(MONTH(BF21)=12,MONTH(BF21)-12+1,MONTH(BF21)+1)</f>
        <v>#VALUE!</v>
      </c>
      <c r="BX21" s="23" t="e">
        <f>IF(BW21=1,CONCATENATE(BV21+1,"/",BW21,"/",1),CONCATENATE(BV21,"/",BW21,"/",1))</f>
        <v>#VALUE!</v>
      </c>
      <c r="BY21" s="23" t="e">
        <f>BX21-1</f>
        <v>#VALUE!</v>
      </c>
      <c r="BZ21" s="20" t="e">
        <f>DAY(BY21)</f>
        <v>#VALUE!</v>
      </c>
      <c r="CA21" s="20" t="e">
        <f>DAY(BF21)</f>
        <v>#VALUE!</v>
      </c>
    </row>
    <row r="22" spans="1:79" ht="12.75" customHeight="1">
      <c r="A22" s="464"/>
      <c r="B22" s="387"/>
      <c r="C22" s="388"/>
      <c r="D22" s="388"/>
      <c r="E22" s="388"/>
      <c r="F22" s="388"/>
      <c r="G22" s="389"/>
      <c r="H22" s="43" t="s">
        <v>40</v>
      </c>
      <c r="I22" s="43"/>
      <c r="J22" s="382" t="str">
        <f>IF(様式２!L25&lt;&gt;"",様式２!L25,"")</f>
        <v/>
      </c>
      <c r="K22" s="383"/>
      <c r="L22" s="475"/>
      <c r="M22" s="477"/>
      <c r="N22" s="479"/>
      <c r="O22" s="411"/>
      <c r="P22" s="413"/>
      <c r="Q22" s="488"/>
      <c r="R22" s="425"/>
      <c r="S22" s="404"/>
      <c r="T22" s="462"/>
      <c r="U22" s="45" t="str">
        <f t="shared" si="0"/>
        <v/>
      </c>
      <c r="V22" s="425"/>
      <c r="W22" s="404"/>
      <c r="X22" s="453"/>
      <c r="Y22" s="417"/>
      <c r="Z22" s="417"/>
      <c r="AA22" s="418"/>
      <c r="AB22" s="405"/>
      <c r="AC22" s="421"/>
      <c r="AD22" s="409"/>
      <c r="AE22" s="33"/>
      <c r="AF22" s="33"/>
      <c r="AG22" s="38"/>
      <c r="AH22" s="38"/>
      <c r="AI22" s="37"/>
      <c r="AJ22" s="30"/>
      <c r="AK22" s="27"/>
      <c r="AL22" s="29"/>
      <c r="AM22" s="38"/>
      <c r="AN22" s="38"/>
      <c r="AO22" s="37"/>
      <c r="AP22" s="30"/>
      <c r="AQ22" s="27"/>
      <c r="AR22" s="29"/>
      <c r="AS22" s="38"/>
      <c r="AT22" s="38"/>
      <c r="AU22" s="37"/>
      <c r="AV22" s="30"/>
      <c r="AW22" s="27"/>
      <c r="AX22" s="27"/>
      <c r="AY22" s="38"/>
      <c r="AZ22" s="38"/>
      <c r="BA22" s="37"/>
      <c r="BB22" s="30"/>
      <c r="BC22" s="27"/>
      <c r="BD22" s="29"/>
      <c r="BE22" s="27"/>
      <c r="BF22" s="28"/>
      <c r="BG22" s="27"/>
      <c r="BH22" s="26"/>
      <c r="BI22" s="26"/>
      <c r="BJ22" s="24"/>
      <c r="BK22" s="25"/>
      <c r="BL22" s="25"/>
      <c r="BM22" s="24"/>
      <c r="BN22" s="24"/>
      <c r="BQ22" s="23"/>
      <c r="BR22" s="23"/>
      <c r="BS22" s="23"/>
      <c r="BX22" s="23"/>
      <c r="BY22" s="23"/>
    </row>
    <row r="23" spans="1:79" ht="12.75" customHeight="1">
      <c r="A23" s="464"/>
      <c r="B23" s="384" t="str">
        <f>IF(様式２!H26&lt;&gt;"",様式２!H26,"")</f>
        <v/>
      </c>
      <c r="C23" s="385"/>
      <c r="D23" s="385"/>
      <c r="E23" s="385"/>
      <c r="F23" s="385"/>
      <c r="G23" s="386"/>
      <c r="H23" s="47" t="s">
        <v>41</v>
      </c>
      <c r="I23" s="46"/>
      <c r="J23" s="390" t="str">
        <f>IF(様式２!K26&lt;&gt;"",様式２!K26,"")</f>
        <v/>
      </c>
      <c r="K23" s="391"/>
      <c r="L23" s="474" t="e">
        <f>AG23</f>
        <v>#VALUE!</v>
      </c>
      <c r="M23" s="476" t="e">
        <f>AH23</f>
        <v>#VALUE!</v>
      </c>
      <c r="N23" s="478" t="e">
        <f>AI23</f>
        <v>#VALUE!</v>
      </c>
      <c r="O23" s="410" t="str">
        <f>IF($J23&lt;&gt;"",IF($AC23="0-",AM23,IF($AC23="+0",AS23,IF($AC23="+-",AY23,AG23))),"")</f>
        <v/>
      </c>
      <c r="P23" s="412" t="str">
        <f>IF($J23&lt;&gt;"",IF($AC23="0-",AN23,IF($AC23="+0",AT23,IF($AC23="+-",AZ23,AH23))),"")</f>
        <v/>
      </c>
      <c r="Q23" s="487" t="str">
        <f>IF($J23&lt;&gt;"",IF($AC23="0-",AO23,IF($AC23="+0",AU23,IF($AC23="+-",BA23,AI23))),"")</f>
        <v/>
      </c>
      <c r="R23" s="424" t="str">
        <f>IF($U24="","",ROUNDDOWN($AA23/12,0))</f>
        <v/>
      </c>
      <c r="S23" s="403" t="str">
        <f>IF($U24="","",ROUNDDOWN(MOD($AA23,12),0))</f>
        <v/>
      </c>
      <c r="T23" s="461" t="str">
        <f>IF($U24="","", IF( (MOD($AA23,12)-$S23)&gt;=0.5,"半",0))</f>
        <v/>
      </c>
      <c r="U23" s="45" t="str">
        <f t="shared" si="0"/>
        <v/>
      </c>
      <c r="V23" s="424" t="str">
        <f>IF($U24="","",ROUNDDOWN($AA23*($U23/$U24)/12,0))</f>
        <v/>
      </c>
      <c r="W23" s="403" t="str">
        <f>IF($U24="","",ROUNDDOWN(MOD($AA23*($U23/$U24),12),0))</f>
        <v/>
      </c>
      <c r="X23" s="452" t="str">
        <f>IF(U24="","",IF( (MOD($AA23*($U23/$U24),12)-$W23)&gt;=0.5,"半",0) )</f>
        <v/>
      </c>
      <c r="Y23" s="417">
        <v>10</v>
      </c>
      <c r="Z23" s="417"/>
      <c r="AA23" s="418" t="e">
        <f>IF(OR($Y23&lt;&gt;$Y25,$Y25=""), SUMIF($Y$5:$Y$70,$Y23,$AB$5:$AB$70),"" )</f>
        <v>#VALUE!</v>
      </c>
      <c r="AB23" s="405" t="e">
        <f>IF(Z23=2,0,O23*12+P23+COUNTIF(Q23:Q23,"半")*0.5)</f>
        <v>#VALUE!</v>
      </c>
      <c r="AC23" s="406"/>
      <c r="AD23" s="408" t="str">
        <f>IF(AC23&lt;&gt;"",VLOOKUP(AC23,$AE$5:$AF$8,2),"")</f>
        <v/>
      </c>
      <c r="AE23" s="33"/>
      <c r="AF23" s="33"/>
      <c r="AG23" s="38" t="e">
        <f>IF(AK23&gt;=12,DATEDIF(BH23,BK23,"y")+1,DATEDIF(BH23,BK23,"y"))</f>
        <v>#VALUE!</v>
      </c>
      <c r="AH23" s="38" t="e">
        <f>IF(AK23&gt;=12,AK23-12,AK23)</f>
        <v>#VALUE!</v>
      </c>
      <c r="AI23" s="37" t="e">
        <f>IF(AL23&lt;=15,"半",0)</f>
        <v>#VALUE!</v>
      </c>
      <c r="AJ23" s="30" t="e">
        <f>DATEDIF(BH23,BK23,"y")</f>
        <v>#VALUE!</v>
      </c>
      <c r="AK23" s="27" t="e">
        <f>IF(AL23&gt;=16,DATEDIF(BH23,BK23,"ym")+1,DATEDIF(BH23,BK23,"ym"))</f>
        <v>#VALUE!</v>
      </c>
      <c r="AL23" s="29" t="e">
        <f>DATEDIF(BH23,BK23,"md")</f>
        <v>#VALUE!</v>
      </c>
      <c r="AM23" s="38" t="e">
        <f>IF(AQ23&gt;=12,DATEDIF(BH23,BL23,"y")+1,DATEDIF(BH23,BL23,"y"))</f>
        <v>#VALUE!</v>
      </c>
      <c r="AN23" s="38" t="e">
        <f>IF(AQ23&gt;=12,AQ23-12,AQ23)</f>
        <v>#VALUE!</v>
      </c>
      <c r="AO23" s="37" t="e">
        <f>IF(AR23&lt;=15,"半",0)</f>
        <v>#VALUE!</v>
      </c>
      <c r="AP23" s="30" t="e">
        <f>DATEDIF(BH23,BL23,"y")</f>
        <v>#VALUE!</v>
      </c>
      <c r="AQ23" s="27" t="e">
        <f>IF(AR23&gt;=16,DATEDIF(BH23,BL23,"ym")+1,DATEDIF(BH23,BL23,"ym"))</f>
        <v>#VALUE!</v>
      </c>
      <c r="AR23" s="29" t="e">
        <f>DATEDIF(BH23,BL23,"md")</f>
        <v>#VALUE!</v>
      </c>
      <c r="AS23" s="38" t="e">
        <f>IF(AW23&gt;=12,DATEDIF(BI23,BK23,"y")+1,DATEDIF(BI23,BK23,"y"))</f>
        <v>#VALUE!</v>
      </c>
      <c r="AT23" s="38" t="e">
        <f>IF(AW23&gt;=12,AW23-12,AW23)</f>
        <v>#VALUE!</v>
      </c>
      <c r="AU23" s="37" t="e">
        <f>IF(AX23&lt;=15,"半",0)</f>
        <v>#VALUE!</v>
      </c>
      <c r="AV23" s="30" t="e">
        <f>DATEDIF(BI23,BK23,"y")</f>
        <v>#VALUE!</v>
      </c>
      <c r="AW23" s="27" t="e">
        <f>IF(AX23&gt;=16,DATEDIF(BI23,BK23,"ym")+1,DATEDIF(BI23,BK23,"ym"))</f>
        <v>#VALUE!</v>
      </c>
      <c r="AX23" s="27" t="e">
        <f>DATEDIF(BI23,BK23,"md")</f>
        <v>#VALUE!</v>
      </c>
      <c r="AY23" s="38" t="e">
        <f>IF(BC23&gt;=12,DATEDIF(BI23,BL23,"y")+1,DATEDIF(BI23,BL23,"y"))</f>
        <v>#VALUE!</v>
      </c>
      <c r="AZ23" s="38" t="e">
        <f>IF(BC23&gt;=12,BC23-12,BC23)</f>
        <v>#VALUE!</v>
      </c>
      <c r="BA23" s="37" t="e">
        <f>IF(BD23&lt;=15,"半",0)</f>
        <v>#VALUE!</v>
      </c>
      <c r="BB23" s="30" t="e">
        <f>DATEDIF(BI23,BL23,"y")</f>
        <v>#VALUE!</v>
      </c>
      <c r="BC23" s="27" t="e">
        <f>IF(BD23&gt;=16,DATEDIF(BI23,BL23,"ym")+1,DATEDIF(BI23,BL23,"ym"))</f>
        <v>#VALUE!</v>
      </c>
      <c r="BD23" s="29" t="e">
        <f>DATEDIF(BI23,BL23,"md")</f>
        <v>#VALUE!</v>
      </c>
      <c r="BE23" s="27"/>
      <c r="BF23" s="28" t="str">
        <f>IF(J24="現在",$AD$2,J24)</f>
        <v/>
      </c>
      <c r="BG23" s="27">
        <v>2</v>
      </c>
      <c r="BH23" s="26" t="e">
        <f>IF(DAY(J23)&lt;=15,J23-DAY(J23)+1,J23-DAY(J23)+16)</f>
        <v>#VALUE!</v>
      </c>
      <c r="BI23" s="26" t="e">
        <f>IF(DAY(BH23)=1,BH23+15,BR23)</f>
        <v>#VALUE!</v>
      </c>
      <c r="BJ23" s="24"/>
      <c r="BK23" s="36" t="e">
        <f>IF(CA23&gt;=16,BY23,IF(J24="現在",$AD$2-CA23+15,J24-CA23+15))</f>
        <v>#VALUE!</v>
      </c>
      <c r="BL23" s="25" t="e">
        <f>IF(DAY(BK23)=15,BK23-DAY(BK23),BK23-DAY(BK23)+15)</f>
        <v>#VALUE!</v>
      </c>
      <c r="BM23" s="24"/>
      <c r="BN23" s="24"/>
      <c r="BO23" s="20" t="e">
        <f>YEAR(J23)</f>
        <v>#VALUE!</v>
      </c>
      <c r="BP23" s="20" t="e">
        <f>MONTH(J23)+1</f>
        <v>#VALUE!</v>
      </c>
      <c r="BQ23" s="23" t="e">
        <f>CONCATENATE(BO23,"/",BP23,"/",1)</f>
        <v>#VALUE!</v>
      </c>
      <c r="BR23" s="23" t="e">
        <f>BQ23+1-1</f>
        <v>#VALUE!</v>
      </c>
      <c r="BS23" s="23" t="e">
        <f>BQ23-1</f>
        <v>#VALUE!</v>
      </c>
      <c r="BT23" s="20" t="e">
        <f>DAY(BS23)</f>
        <v>#VALUE!</v>
      </c>
      <c r="BU23" s="20" t="e">
        <f>DAY(J23)</f>
        <v>#VALUE!</v>
      </c>
      <c r="BV23" s="20" t="e">
        <f>YEAR(BF23)</f>
        <v>#VALUE!</v>
      </c>
      <c r="BW23" s="20" t="e">
        <f>IF(MONTH(BF23)=12,MONTH(BF23)-12+1,MONTH(BF23)+1)</f>
        <v>#VALUE!</v>
      </c>
      <c r="BX23" s="23" t="e">
        <f>IF(BW23=1,CONCATENATE(BV23+1,"/",BW23,"/",1),CONCATENATE(BV23,"/",BW23,"/",1))</f>
        <v>#VALUE!</v>
      </c>
      <c r="BY23" s="23" t="e">
        <f>BX23-1</f>
        <v>#VALUE!</v>
      </c>
      <c r="BZ23" s="20" t="e">
        <f>DAY(BY23)</f>
        <v>#VALUE!</v>
      </c>
      <c r="CA23" s="20" t="e">
        <f>DAY(BF23)</f>
        <v>#VALUE!</v>
      </c>
    </row>
    <row r="24" spans="1:79" ht="12.75" customHeight="1">
      <c r="A24" s="464"/>
      <c r="B24" s="387"/>
      <c r="C24" s="388"/>
      <c r="D24" s="388"/>
      <c r="E24" s="388"/>
      <c r="F24" s="388"/>
      <c r="G24" s="389"/>
      <c r="H24" s="43" t="s">
        <v>40</v>
      </c>
      <c r="I24" s="43"/>
      <c r="J24" s="382" t="str">
        <f>IF(様式２!L26&lt;&gt;"",様式２!L26,"")</f>
        <v/>
      </c>
      <c r="K24" s="383"/>
      <c r="L24" s="475"/>
      <c r="M24" s="477"/>
      <c r="N24" s="479"/>
      <c r="O24" s="411"/>
      <c r="P24" s="413"/>
      <c r="Q24" s="488"/>
      <c r="R24" s="425"/>
      <c r="S24" s="404"/>
      <c r="T24" s="462"/>
      <c r="U24" s="45" t="str">
        <f t="shared" si="0"/>
        <v/>
      </c>
      <c r="V24" s="425"/>
      <c r="W24" s="404"/>
      <c r="X24" s="453"/>
      <c r="Y24" s="417"/>
      <c r="Z24" s="417"/>
      <c r="AA24" s="418"/>
      <c r="AB24" s="405"/>
      <c r="AC24" s="421"/>
      <c r="AD24" s="409"/>
      <c r="AE24" s="33"/>
      <c r="AF24" s="33"/>
      <c r="AG24" s="38"/>
      <c r="AH24" s="38"/>
      <c r="AI24" s="37"/>
      <c r="AJ24" s="30"/>
      <c r="AK24" s="27"/>
      <c r="AL24" s="29"/>
      <c r="AM24" s="38"/>
      <c r="AN24" s="38"/>
      <c r="AO24" s="37"/>
      <c r="AP24" s="30"/>
      <c r="AQ24" s="27"/>
      <c r="AR24" s="29"/>
      <c r="AS24" s="38"/>
      <c r="AT24" s="38"/>
      <c r="AU24" s="37"/>
      <c r="AV24" s="30"/>
      <c r="AW24" s="27"/>
      <c r="AX24" s="27"/>
      <c r="AY24" s="38"/>
      <c r="AZ24" s="38"/>
      <c r="BA24" s="37"/>
      <c r="BB24" s="30"/>
      <c r="BC24" s="27"/>
      <c r="BD24" s="29"/>
      <c r="BE24" s="27"/>
      <c r="BF24" s="28"/>
      <c r="BG24" s="27"/>
      <c r="BH24" s="26"/>
      <c r="BI24" s="26"/>
      <c r="BJ24" s="24"/>
      <c r="BK24" s="25"/>
      <c r="BL24" s="25"/>
      <c r="BM24" s="24"/>
      <c r="BN24" s="24"/>
      <c r="BQ24" s="23"/>
      <c r="BR24" s="23"/>
      <c r="BS24" s="23"/>
      <c r="BX24" s="23"/>
      <c r="BY24" s="23"/>
    </row>
    <row r="25" spans="1:79" ht="12.75" customHeight="1">
      <c r="A25" s="464"/>
      <c r="B25" s="384" t="str">
        <f>IF(様式２!H27&lt;&gt;"",様式２!H27,"")</f>
        <v/>
      </c>
      <c r="C25" s="385"/>
      <c r="D25" s="385"/>
      <c r="E25" s="385"/>
      <c r="F25" s="385"/>
      <c r="G25" s="386"/>
      <c r="H25" s="47" t="s">
        <v>41</v>
      </c>
      <c r="I25" s="46"/>
      <c r="J25" s="390" t="str">
        <f>IF(様式２!K27&lt;&gt;"",様式２!K27,"")</f>
        <v/>
      </c>
      <c r="K25" s="391"/>
      <c r="L25" s="474" t="e">
        <f>AG25</f>
        <v>#VALUE!</v>
      </c>
      <c r="M25" s="476" t="e">
        <f>AH25</f>
        <v>#VALUE!</v>
      </c>
      <c r="N25" s="478" t="e">
        <f>AI25</f>
        <v>#VALUE!</v>
      </c>
      <c r="O25" s="410" t="str">
        <f>IF($J25&lt;&gt;"",IF($AC25="0-",AM25,IF($AC25="+0",AS25,IF($AC25="+-",AY25,AG25))),"")</f>
        <v/>
      </c>
      <c r="P25" s="412" t="str">
        <f>IF($J25&lt;&gt;"",IF($AC25="0-",AN25,IF($AC25="+0",AT25,IF($AC25="+-",AZ25,AH25))),"")</f>
        <v/>
      </c>
      <c r="Q25" s="487" t="str">
        <f>IF($J25&lt;&gt;"",IF($AC25="0-",AO25,IF($AC25="+0",AU25,IF($AC25="+-",BA25,AI25))),"")</f>
        <v/>
      </c>
      <c r="R25" s="424" t="str">
        <f>IF($U26="","",ROUNDDOWN($AA25/12,0))</f>
        <v/>
      </c>
      <c r="S25" s="403" t="str">
        <f>IF($U26="","",ROUNDDOWN(MOD($AA25,12),0))</f>
        <v/>
      </c>
      <c r="T25" s="461" t="str">
        <f>IF($U26="","", IF( (MOD($AA25,12)-$S25)&gt;=0.5,"半",0))</f>
        <v/>
      </c>
      <c r="U25" s="45" t="str">
        <f t="shared" si="0"/>
        <v/>
      </c>
      <c r="V25" s="424" t="str">
        <f>IF($U26="","",ROUNDDOWN($AA25*($U25/$U26)/12,0))</f>
        <v/>
      </c>
      <c r="W25" s="403" t="str">
        <f>IF($U26="","",ROUNDDOWN(MOD($AA25*($U25/$U26),12),0))</f>
        <v/>
      </c>
      <c r="X25" s="452" t="str">
        <f>IF(U26="","",IF( (MOD($AA25*($U25/$U26),12)-$W25)&gt;=0.5,"半",0) )</f>
        <v/>
      </c>
      <c r="Y25" s="417">
        <v>11</v>
      </c>
      <c r="Z25" s="417"/>
      <c r="AA25" s="418" t="e">
        <f>IF(OR($Y25&lt;&gt;$Y27,$Y27=""), SUMIF($Y$5:$Y$70,$Y25,$AB$5:$AB$70),"" )</f>
        <v>#VALUE!</v>
      </c>
      <c r="AB25" s="405" t="e">
        <f>IF(Z25=2,0,O25*12+P25+COUNTIF(Q25:Q25,"半")*0.5)</f>
        <v>#VALUE!</v>
      </c>
      <c r="AC25" s="406"/>
      <c r="AD25" s="408" t="str">
        <f>IF(AC25&lt;&gt;"",VLOOKUP(AC25,$AE$5:$AF$8,2),"")</f>
        <v/>
      </c>
      <c r="AE25" s="33"/>
      <c r="AF25" s="33"/>
      <c r="AG25" s="38" t="e">
        <f>IF(AK25&gt;=12,DATEDIF(BH25,BK25,"y")+1,DATEDIF(BH25,BK25,"y"))</f>
        <v>#VALUE!</v>
      </c>
      <c r="AH25" s="38" t="e">
        <f>IF(AK25&gt;=12,AK25-12,AK25)</f>
        <v>#VALUE!</v>
      </c>
      <c r="AI25" s="37" t="e">
        <f>IF(AL25&lt;=15,"半",0)</f>
        <v>#VALUE!</v>
      </c>
      <c r="AJ25" s="66" t="e">
        <f>DATEDIF(BH25,BK25,"y")</f>
        <v>#VALUE!</v>
      </c>
      <c r="AK25" s="65" t="e">
        <f>IF(AL25&gt;=16,DATEDIF(BH25,BK25,"ym")+1,DATEDIF(BH25,BK25,"ym"))</f>
        <v>#VALUE!</v>
      </c>
      <c r="AL25" s="64" t="e">
        <f>DATEDIF(BH25,BK25,"md")</f>
        <v>#VALUE!</v>
      </c>
      <c r="AM25" s="38" t="e">
        <f>IF(AQ25&gt;=12,DATEDIF(BH25,BL25,"y")+1,DATEDIF(BH25,BL25,"y"))</f>
        <v>#VALUE!</v>
      </c>
      <c r="AN25" s="38" t="e">
        <f>IF(AQ25&gt;=12,AQ25-12,AQ25)</f>
        <v>#VALUE!</v>
      </c>
      <c r="AO25" s="37" t="e">
        <f>IF(AR25&lt;=15,"半",0)</f>
        <v>#VALUE!</v>
      </c>
      <c r="AP25" s="66" t="e">
        <f>DATEDIF(BH25,BL25,"y")</f>
        <v>#VALUE!</v>
      </c>
      <c r="AQ25" s="65" t="e">
        <f>IF(AR25&gt;=16,DATEDIF(BH25,BL25,"ym")+1,DATEDIF(BH25,BL25,"ym"))</f>
        <v>#VALUE!</v>
      </c>
      <c r="AR25" s="64" t="e">
        <f>DATEDIF(BH25,BL25,"md")</f>
        <v>#VALUE!</v>
      </c>
      <c r="AS25" s="38" t="e">
        <f>IF(AW25&gt;=12,DATEDIF(BI25,BK25,"y")+1,DATEDIF(BI25,BK25,"y"))</f>
        <v>#VALUE!</v>
      </c>
      <c r="AT25" s="38" t="e">
        <f>IF(AW25&gt;=12,AW25-12,AW25)</f>
        <v>#VALUE!</v>
      </c>
      <c r="AU25" s="37" t="e">
        <f>IF(AX25&lt;=15,"半",0)</f>
        <v>#VALUE!</v>
      </c>
      <c r="AV25" s="66" t="e">
        <f>DATEDIF(BI25,BK25,"y")</f>
        <v>#VALUE!</v>
      </c>
      <c r="AW25" s="65" t="e">
        <f>IF(AX25&gt;=16,DATEDIF(BI25,BK25,"ym")+1,DATEDIF(BI25,BK25,"ym"))</f>
        <v>#VALUE!</v>
      </c>
      <c r="AX25" s="65" t="e">
        <f>DATEDIF(BI25,BK25,"md")</f>
        <v>#VALUE!</v>
      </c>
      <c r="AY25" s="38" t="e">
        <f>IF(BC25&gt;=12,DATEDIF(BI25,BL25,"y")+1,DATEDIF(BI25,BL25,"y"))</f>
        <v>#VALUE!</v>
      </c>
      <c r="AZ25" s="38" t="e">
        <f>IF(BC25&gt;=12,BC25-12,BC25)</f>
        <v>#VALUE!</v>
      </c>
      <c r="BA25" s="37" t="e">
        <f>IF(BD25&lt;=15,"半",0)</f>
        <v>#VALUE!</v>
      </c>
      <c r="BB25" s="66" t="e">
        <f>DATEDIF(BI25,BL25,"y")</f>
        <v>#VALUE!</v>
      </c>
      <c r="BC25" s="65" t="e">
        <f>IF(BD25&gt;=16,DATEDIF(BI25,BL25,"ym")+1,DATEDIF(BI25,BL25,"ym"))</f>
        <v>#VALUE!</v>
      </c>
      <c r="BD25" s="64" t="e">
        <f>DATEDIF(BI25,BL25,"md")</f>
        <v>#VALUE!</v>
      </c>
      <c r="BE25" s="27"/>
      <c r="BF25" s="28" t="str">
        <f>IF(J26="現在",$AD$2,J26)</f>
        <v/>
      </c>
      <c r="BG25" s="27">
        <v>0</v>
      </c>
      <c r="BH25" s="26" t="e">
        <f>IF(DAY(J25)&lt;=15,J25-DAY(J25)+1,J25-DAY(J25)+16)</f>
        <v>#VALUE!</v>
      </c>
      <c r="BI25" s="26" t="e">
        <f>IF(DAY(BH25)=1,BH25+15,BR25)</f>
        <v>#VALUE!</v>
      </c>
      <c r="BJ25" s="24"/>
      <c r="BK25" s="36" t="e">
        <f>IF(CA25&gt;=16,BY25,IF(J26="現在",$AD$2-CA25+15,J26-CA25+15))</f>
        <v>#VALUE!</v>
      </c>
      <c r="BL25" s="25" t="e">
        <f>IF(DAY(BK25)=15,BK25-DAY(BK25),BK25-DAY(BK25)+15)</f>
        <v>#VALUE!</v>
      </c>
      <c r="BM25" s="24"/>
      <c r="BN25" s="24"/>
      <c r="BO25" s="20" t="e">
        <f>YEAR(J25)</f>
        <v>#VALUE!</v>
      </c>
      <c r="BP25" s="20" t="e">
        <f>MONTH(J25)+1</f>
        <v>#VALUE!</v>
      </c>
      <c r="BQ25" s="23" t="e">
        <f>CONCATENATE(BO25,"/",BP25,"/",1)</f>
        <v>#VALUE!</v>
      </c>
      <c r="BR25" s="23" t="e">
        <f>BQ25+1-1</f>
        <v>#VALUE!</v>
      </c>
      <c r="BS25" s="23" t="e">
        <f>BQ25-1</f>
        <v>#VALUE!</v>
      </c>
      <c r="BT25" s="20" t="e">
        <f>DAY(BS25)</f>
        <v>#VALUE!</v>
      </c>
      <c r="BU25" s="20" t="e">
        <f>DAY(J25)</f>
        <v>#VALUE!</v>
      </c>
      <c r="BV25" s="20" t="e">
        <f>YEAR(BF25)</f>
        <v>#VALUE!</v>
      </c>
      <c r="BW25" s="20" t="e">
        <f>IF(MONTH(BF25)=12,MONTH(BF25)-12+1,MONTH(BF25)+1)</f>
        <v>#VALUE!</v>
      </c>
      <c r="BX25" s="23" t="e">
        <f>IF(BW25=1,CONCATENATE(BV25+1,"/",BW25,"/",1),CONCATENATE(BV25,"/",BW25,"/",1))</f>
        <v>#VALUE!</v>
      </c>
      <c r="BY25" s="23" t="e">
        <f>BX25-1</f>
        <v>#VALUE!</v>
      </c>
      <c r="BZ25" s="20" t="e">
        <f>DAY(BY25)</f>
        <v>#VALUE!</v>
      </c>
      <c r="CA25" s="20" t="e">
        <f>DAY(BF25)</f>
        <v>#VALUE!</v>
      </c>
    </row>
    <row r="26" spans="1:79" ht="12.75" customHeight="1">
      <c r="A26" s="464"/>
      <c r="B26" s="387"/>
      <c r="C26" s="388"/>
      <c r="D26" s="388"/>
      <c r="E26" s="388"/>
      <c r="F26" s="388"/>
      <c r="G26" s="389"/>
      <c r="H26" s="43" t="s">
        <v>40</v>
      </c>
      <c r="I26" s="43"/>
      <c r="J26" s="382" t="str">
        <f>IF(様式２!L27&lt;&gt;"",様式２!L27,"")</f>
        <v/>
      </c>
      <c r="K26" s="383"/>
      <c r="L26" s="475"/>
      <c r="M26" s="477"/>
      <c r="N26" s="479"/>
      <c r="O26" s="411"/>
      <c r="P26" s="413"/>
      <c r="Q26" s="488"/>
      <c r="R26" s="425"/>
      <c r="S26" s="404"/>
      <c r="T26" s="462"/>
      <c r="U26" s="45" t="str">
        <f t="shared" si="0"/>
        <v/>
      </c>
      <c r="V26" s="425"/>
      <c r="W26" s="404"/>
      <c r="X26" s="453"/>
      <c r="Y26" s="417"/>
      <c r="Z26" s="417"/>
      <c r="AA26" s="418"/>
      <c r="AB26" s="405"/>
      <c r="AC26" s="407"/>
      <c r="AD26" s="409"/>
      <c r="AE26" s="33"/>
      <c r="AF26" s="33"/>
      <c r="AG26" s="38"/>
      <c r="AH26" s="38"/>
      <c r="AI26" s="37"/>
      <c r="AJ26" s="30"/>
      <c r="AK26" s="27"/>
      <c r="AL26" s="29"/>
      <c r="AM26" s="38"/>
      <c r="AN26" s="38"/>
      <c r="AO26" s="37"/>
      <c r="AP26" s="30"/>
      <c r="AQ26" s="27"/>
      <c r="AR26" s="29"/>
      <c r="AS26" s="38"/>
      <c r="AT26" s="38"/>
      <c r="AU26" s="37"/>
      <c r="AV26" s="30"/>
      <c r="AW26" s="27"/>
      <c r="AX26" s="27"/>
      <c r="AY26" s="38"/>
      <c r="AZ26" s="38"/>
      <c r="BA26" s="37"/>
      <c r="BB26" s="30"/>
      <c r="BC26" s="27"/>
      <c r="BD26" s="29"/>
      <c r="BE26" s="27"/>
      <c r="BF26" s="28"/>
      <c r="BG26" s="27"/>
      <c r="BH26" s="26"/>
      <c r="BI26" s="26"/>
      <c r="BJ26" s="24"/>
      <c r="BK26" s="25"/>
      <c r="BL26" s="25"/>
      <c r="BM26" s="24"/>
      <c r="BN26" s="24"/>
      <c r="BQ26" s="23"/>
      <c r="BR26" s="23"/>
      <c r="BS26" s="23"/>
      <c r="BX26" s="23"/>
      <c r="BY26" s="23"/>
    </row>
    <row r="27" spans="1:79" ht="12.75" customHeight="1">
      <c r="A27" s="464"/>
      <c r="B27" s="384" t="str">
        <f>IF(様式２!H28&lt;&gt;"",様式２!H28,"")</f>
        <v/>
      </c>
      <c r="C27" s="385"/>
      <c r="D27" s="385"/>
      <c r="E27" s="385"/>
      <c r="F27" s="385"/>
      <c r="G27" s="386"/>
      <c r="H27" s="47" t="s">
        <v>41</v>
      </c>
      <c r="I27" s="46"/>
      <c r="J27" s="390" t="str">
        <f>IF(様式２!K28&lt;&gt;"",様式２!K28,"")</f>
        <v/>
      </c>
      <c r="K27" s="391"/>
      <c r="L27" s="474" t="e">
        <f>AG27</f>
        <v>#VALUE!</v>
      </c>
      <c r="M27" s="476" t="e">
        <f>AH27</f>
        <v>#VALUE!</v>
      </c>
      <c r="N27" s="478" t="e">
        <f>AI27</f>
        <v>#VALUE!</v>
      </c>
      <c r="O27" s="485" t="str">
        <f>IF($J27&lt;&gt;"",IF($AC27="0-",AM27,IF($AC27="+0",AS27,IF($AC27="+-",AY27,AG27))),"")</f>
        <v/>
      </c>
      <c r="P27" s="412" t="str">
        <f>IF($J27&lt;&gt;"",IF($AC27="0-",AN27,IF($AC27="+0",AT27,IF($AC27="+-",AZ27,AH27))),"")</f>
        <v/>
      </c>
      <c r="Q27" s="485" t="str">
        <f>IF($J27&lt;&gt;"",IF($AC27="0-",AO27,IF($AC27="+0",AU27,IF($AC27="+-",BA27,AI27))),"")</f>
        <v/>
      </c>
      <c r="R27" s="424" t="str">
        <f>IF($U28="","",ROUNDDOWN($AA27/12,0))</f>
        <v/>
      </c>
      <c r="S27" s="403" t="str">
        <f>IF($U28="","",ROUNDDOWN(MOD($AA27,12),0))</f>
        <v/>
      </c>
      <c r="T27" s="461" t="str">
        <f>IF($U28="","", IF( (MOD($AA27,12)-$S27)&gt;=0.5,"半",0))</f>
        <v/>
      </c>
      <c r="U27" s="45" t="str">
        <f t="shared" si="0"/>
        <v/>
      </c>
      <c r="V27" s="424" t="str">
        <f>IF($U28="","",ROUNDDOWN($AA27*($U27/$U28)/12,0))</f>
        <v/>
      </c>
      <c r="W27" s="403" t="str">
        <f>IF($U28="","",ROUNDDOWN(MOD($AA27*($U27/$U28),12),0))</f>
        <v/>
      </c>
      <c r="X27" s="452" t="str">
        <f>IF(U28="","",IF( (MOD($AA27*($U27/$U28),12)-$W27)&gt;=0.5,"半",0) )</f>
        <v/>
      </c>
      <c r="Y27" s="416">
        <v>12</v>
      </c>
      <c r="Z27" s="417"/>
      <c r="AA27" s="418" t="e">
        <f>IF(OR($Y27&lt;&gt;$Y29,$Y29=""), SUMIF($Y$5:$Y$70,$Y27,$AB$5:$AB$70),"" )</f>
        <v>#VALUE!</v>
      </c>
      <c r="AB27" s="405" t="e">
        <f>IF(Z27=2,0,O27*12+P27+COUNTIF(Q27:Q27,"半")*0.5)</f>
        <v>#VALUE!</v>
      </c>
      <c r="AC27" s="406"/>
      <c r="AD27" s="408" t="str">
        <f>IF(AC27&lt;&gt;"",VLOOKUP(AC27,$AE$5:$AF$8,2),"")</f>
        <v/>
      </c>
      <c r="AE27" s="33"/>
      <c r="AF27" s="33"/>
      <c r="AG27" s="38" t="e">
        <f>IF(AK27&gt;=12,DATEDIF(BH27,BK27,"y")+1,DATEDIF(BH27,BK27,"y"))</f>
        <v>#VALUE!</v>
      </c>
      <c r="AH27" s="38" t="e">
        <f>IF(AK27&gt;=12,AK27-12,AK27)</f>
        <v>#VALUE!</v>
      </c>
      <c r="AI27" s="37" t="e">
        <f>IF(AL27&lt;=15,"半",0)</f>
        <v>#VALUE!</v>
      </c>
      <c r="AJ27" s="30" t="e">
        <f>DATEDIF(BH27,BK27,"y")</f>
        <v>#VALUE!</v>
      </c>
      <c r="AK27" s="27" t="e">
        <f>IF(AL27&gt;=16,DATEDIF(BH27,BK27,"ym")+1,DATEDIF(BH27,BK27,"ym"))</f>
        <v>#VALUE!</v>
      </c>
      <c r="AL27" s="29" t="e">
        <f>DATEDIF(BH27,BK27,"md")</f>
        <v>#VALUE!</v>
      </c>
      <c r="AM27" s="38" t="e">
        <f>IF(AQ27&gt;=12,DATEDIF(BH27,BL27,"y")+1,DATEDIF(BH27,BL27,"y"))</f>
        <v>#VALUE!</v>
      </c>
      <c r="AN27" s="38" t="e">
        <f>IF(AQ27&gt;=12,AQ27-12,AQ27)</f>
        <v>#VALUE!</v>
      </c>
      <c r="AO27" s="37" t="e">
        <f>IF(AR27&lt;=15,"半",0)</f>
        <v>#VALUE!</v>
      </c>
      <c r="AP27" s="30" t="e">
        <f>DATEDIF(BH27,BL27,"y")</f>
        <v>#VALUE!</v>
      </c>
      <c r="AQ27" s="27" t="e">
        <f>IF(AR27&gt;=16,DATEDIF(BH27,BL27,"ym")+1,DATEDIF(BH27,BL27,"ym"))</f>
        <v>#VALUE!</v>
      </c>
      <c r="AR27" s="29" t="e">
        <f>DATEDIF(BH27,BL27,"md")</f>
        <v>#VALUE!</v>
      </c>
      <c r="AS27" s="38" t="e">
        <f>IF(AW27&gt;=12,DATEDIF(BI27,BK27,"y")+1,DATEDIF(BI27,BK27,"y"))</f>
        <v>#VALUE!</v>
      </c>
      <c r="AT27" s="38" t="e">
        <f>IF(AW27&gt;=12,AW27-12,AW27)</f>
        <v>#VALUE!</v>
      </c>
      <c r="AU27" s="37" t="e">
        <f>IF(AX27&lt;=15,"半",0)</f>
        <v>#VALUE!</v>
      </c>
      <c r="AV27" s="30" t="e">
        <f>DATEDIF(BI27,BK27,"y")</f>
        <v>#VALUE!</v>
      </c>
      <c r="AW27" s="27" t="e">
        <f>IF(AX27&gt;=16,DATEDIF(BI27,BK27,"ym")+1,DATEDIF(BI27,BK27,"ym"))</f>
        <v>#VALUE!</v>
      </c>
      <c r="AX27" s="27" t="e">
        <f>DATEDIF(BI27,BK27,"md")</f>
        <v>#VALUE!</v>
      </c>
      <c r="AY27" s="38" t="e">
        <f>IF(BC27&gt;=12,DATEDIF(BI27,BL27,"y")+1,DATEDIF(BI27,BL27,"y"))</f>
        <v>#VALUE!</v>
      </c>
      <c r="AZ27" s="38" t="e">
        <f>IF(BC27&gt;=12,BC27-12,BC27)</f>
        <v>#VALUE!</v>
      </c>
      <c r="BA27" s="37" t="e">
        <f>IF(BD27&lt;=15,"半",0)</f>
        <v>#VALUE!</v>
      </c>
      <c r="BB27" s="30" t="e">
        <f>DATEDIF(BI27,BL27,"y")</f>
        <v>#VALUE!</v>
      </c>
      <c r="BC27" s="27" t="e">
        <f>IF(BD27&gt;=16,DATEDIF(BI27,BL27,"ym")+1,DATEDIF(BI27,BL27,"ym"))</f>
        <v>#VALUE!</v>
      </c>
      <c r="BD27" s="29" t="e">
        <f>DATEDIF(BI27,BL27,"md")</f>
        <v>#VALUE!</v>
      </c>
      <c r="BE27" s="27"/>
      <c r="BF27" s="28" t="str">
        <f>IF(J28="現在",$AD$2,J28)</f>
        <v/>
      </c>
      <c r="BG27" s="27">
        <v>1</v>
      </c>
      <c r="BH27" s="26" t="e">
        <f>IF(DAY(J27)&lt;=15,J27-DAY(J27)+1,J27-DAY(J27)+16)</f>
        <v>#VALUE!</v>
      </c>
      <c r="BI27" s="26" t="e">
        <f>IF(DAY(BH27)=1,BH27+15,BR27)</f>
        <v>#VALUE!</v>
      </c>
      <c r="BJ27" s="24"/>
      <c r="BK27" s="36" t="e">
        <f>IF(CA27&gt;=16,BY27,IF(J28="現在",$AD$2-CA27+15,J28-CA27+15))</f>
        <v>#VALUE!</v>
      </c>
      <c r="BL27" s="25" t="e">
        <f>IF(DAY(BK27)=15,BK27-DAY(BK27),BK27-DAY(BK27)+15)</f>
        <v>#VALUE!</v>
      </c>
      <c r="BM27" s="24"/>
      <c r="BN27" s="24"/>
      <c r="BO27" s="20" t="e">
        <f>YEAR(J27)</f>
        <v>#VALUE!</v>
      </c>
      <c r="BP27" s="20" t="e">
        <f>MONTH(J27)+1</f>
        <v>#VALUE!</v>
      </c>
      <c r="BQ27" s="23" t="e">
        <f>CONCATENATE(BO27,"/",BP27,"/",1)</f>
        <v>#VALUE!</v>
      </c>
      <c r="BR27" s="23" t="e">
        <f>BQ27+1-1</f>
        <v>#VALUE!</v>
      </c>
      <c r="BS27" s="23" t="e">
        <f>BQ27-1</f>
        <v>#VALUE!</v>
      </c>
      <c r="BT27" s="20" t="e">
        <f>DAY(BS27)</f>
        <v>#VALUE!</v>
      </c>
      <c r="BU27" s="20" t="e">
        <f>DAY(J27)</f>
        <v>#VALUE!</v>
      </c>
      <c r="BV27" s="20" t="e">
        <f>YEAR(BF27)</f>
        <v>#VALUE!</v>
      </c>
      <c r="BW27" s="20" t="e">
        <f>IF(MONTH(BF27)=12,MONTH(BF27)-12+1,MONTH(BF27)+1)</f>
        <v>#VALUE!</v>
      </c>
      <c r="BX27" s="23" t="e">
        <f>IF(BW27=1,CONCATENATE(BV27+1,"/",BW27,"/",1),CONCATENATE(BV27,"/",BW27,"/",1))</f>
        <v>#VALUE!</v>
      </c>
      <c r="BY27" s="23" t="e">
        <f>BX27-1</f>
        <v>#VALUE!</v>
      </c>
      <c r="BZ27" s="20" t="e">
        <f>DAY(BY27)</f>
        <v>#VALUE!</v>
      </c>
      <c r="CA27" s="20" t="e">
        <f>DAY(BF27)</f>
        <v>#VALUE!</v>
      </c>
    </row>
    <row r="28" spans="1:79" ht="12.75" customHeight="1">
      <c r="A28" s="464"/>
      <c r="B28" s="387"/>
      <c r="C28" s="388"/>
      <c r="D28" s="388"/>
      <c r="E28" s="388"/>
      <c r="F28" s="388"/>
      <c r="G28" s="389"/>
      <c r="H28" s="43" t="s">
        <v>40</v>
      </c>
      <c r="I28" s="43"/>
      <c r="J28" s="382" t="str">
        <f>IF(様式２!L28&lt;&gt;"",様式２!L28,"")</f>
        <v/>
      </c>
      <c r="K28" s="383"/>
      <c r="L28" s="475"/>
      <c r="M28" s="477"/>
      <c r="N28" s="479"/>
      <c r="O28" s="486"/>
      <c r="P28" s="413"/>
      <c r="Q28" s="486"/>
      <c r="R28" s="425"/>
      <c r="S28" s="404"/>
      <c r="T28" s="462"/>
      <c r="U28" s="45" t="str">
        <f t="shared" si="0"/>
        <v/>
      </c>
      <c r="V28" s="425"/>
      <c r="W28" s="404"/>
      <c r="X28" s="453"/>
      <c r="Y28" s="416"/>
      <c r="Z28" s="417"/>
      <c r="AA28" s="418"/>
      <c r="AB28" s="405"/>
      <c r="AC28" s="421"/>
      <c r="AD28" s="409"/>
      <c r="AE28" s="33"/>
      <c r="AF28" s="33"/>
      <c r="AG28" s="38"/>
      <c r="AH28" s="38"/>
      <c r="AI28" s="37"/>
      <c r="AJ28" s="30"/>
      <c r="AK28" s="27"/>
      <c r="AL28" s="29"/>
      <c r="AM28" s="38"/>
      <c r="AN28" s="38"/>
      <c r="AO28" s="37"/>
      <c r="AP28" s="30"/>
      <c r="AQ28" s="27"/>
      <c r="AR28" s="29"/>
      <c r="AS28" s="38"/>
      <c r="AT28" s="38"/>
      <c r="AU28" s="37"/>
      <c r="AV28" s="30"/>
      <c r="AW28" s="27"/>
      <c r="AX28" s="27"/>
      <c r="AY28" s="38"/>
      <c r="AZ28" s="38"/>
      <c r="BA28" s="37"/>
      <c r="BB28" s="30"/>
      <c r="BC28" s="27"/>
      <c r="BD28" s="29"/>
      <c r="BE28" s="27"/>
      <c r="BF28" s="28"/>
      <c r="BG28" s="27"/>
      <c r="BH28" s="26"/>
      <c r="BI28" s="26"/>
      <c r="BJ28" s="24"/>
      <c r="BK28" s="25"/>
      <c r="BL28" s="25"/>
      <c r="BM28" s="24"/>
      <c r="BN28" s="24"/>
      <c r="BQ28" s="23"/>
      <c r="BR28" s="23"/>
      <c r="BS28" s="23"/>
      <c r="BX28" s="23"/>
      <c r="BY28" s="23"/>
    </row>
    <row r="29" spans="1:79" ht="12.75" customHeight="1">
      <c r="A29" s="464"/>
      <c r="B29" s="384" t="str">
        <f>IF(様式２!H29&lt;&gt;"",様式２!H29,"")</f>
        <v/>
      </c>
      <c r="C29" s="385"/>
      <c r="D29" s="385"/>
      <c r="E29" s="385"/>
      <c r="F29" s="385"/>
      <c r="G29" s="386"/>
      <c r="H29" s="47" t="s">
        <v>41</v>
      </c>
      <c r="I29" s="46"/>
      <c r="J29" s="390" t="str">
        <f>IF(様式２!K29&lt;&gt;"",様式２!K29,"")</f>
        <v/>
      </c>
      <c r="K29" s="391"/>
      <c r="L29" s="474" t="e">
        <f>AG29</f>
        <v>#VALUE!</v>
      </c>
      <c r="M29" s="476" t="e">
        <f>AH29</f>
        <v>#VALUE!</v>
      </c>
      <c r="N29" s="478" t="e">
        <f>AI29</f>
        <v>#VALUE!</v>
      </c>
      <c r="O29" s="489" t="str">
        <f>IF($J29&lt;&gt;"",IF($AC29="0-",AM29,IF($AC29="+0",AS29,IF($AC29="+-",AY29,AG29))),"")</f>
        <v/>
      </c>
      <c r="P29" s="412" t="str">
        <f>IF($J29&lt;&gt;"",IF($AC29="0-",AN29,IF($AC29="+0",AT29,IF($AC29="+-",AZ29,AH29))),"")</f>
        <v/>
      </c>
      <c r="Q29" s="485" t="str">
        <f>IF($J29&lt;&gt;"",IF($AC29="0-",AO29,IF($AC29="+0",AU29,IF($AC29="+-",BA29,AI29))),"")</f>
        <v/>
      </c>
      <c r="R29" s="424" t="str">
        <f>IF($U30="","",ROUNDDOWN($AA29/12,0))</f>
        <v/>
      </c>
      <c r="S29" s="403" t="str">
        <f>IF($U30="","",ROUNDDOWN(MOD($AA29,12),0))</f>
        <v/>
      </c>
      <c r="T29" s="461" t="str">
        <f>IF($U30="","", IF( (MOD($AA29,12)-$S29)&gt;=0.5,"半",0))</f>
        <v/>
      </c>
      <c r="U29" s="45" t="str">
        <f t="shared" si="0"/>
        <v/>
      </c>
      <c r="V29" s="424" t="str">
        <f>IF($U30="","",ROUNDDOWN($AA29*($U29/$U30)/12,0))</f>
        <v/>
      </c>
      <c r="W29" s="403" t="str">
        <f>IF($U30="","",ROUNDDOWN(MOD($AA29*($U29/$U30),12),0))</f>
        <v/>
      </c>
      <c r="X29" s="452" t="str">
        <f>IF(U30="","",IF( (MOD($AA29*($U29/$U30),12)-$W29)&gt;=0.5,"半",0) )</f>
        <v/>
      </c>
      <c r="Y29" s="416">
        <v>13</v>
      </c>
      <c r="Z29" s="417"/>
      <c r="AA29" s="418" t="e">
        <f>IF(OR($Y29&lt;&gt;$Y31,$Y31=""), SUMIF($Y$5:$Y$70,$Y29,$AB$5:$AB$70),"" )</f>
        <v>#VALUE!</v>
      </c>
      <c r="AB29" s="405" t="e">
        <f>IF(Z29=2,0,O29*12+P29+COUNTIF(Q29:Q29,"半")*0.5)</f>
        <v>#VALUE!</v>
      </c>
      <c r="AC29" s="406"/>
      <c r="AD29" s="408" t="str">
        <f>IF(AC29&lt;&gt;"",VLOOKUP(AC29,$AE$5:$AF$8,2),"")</f>
        <v/>
      </c>
      <c r="AE29" s="33"/>
      <c r="AF29" s="33"/>
      <c r="AG29" s="38" t="e">
        <f>IF(AK29&gt;=12,DATEDIF(BH29,BK29,"y")+1,DATEDIF(BH29,BK29,"y"))</f>
        <v>#VALUE!</v>
      </c>
      <c r="AH29" s="38" t="e">
        <f>IF(AK29&gt;=12,AK29-12,AK29)</f>
        <v>#VALUE!</v>
      </c>
      <c r="AI29" s="37" t="e">
        <f>IF(AL29&lt;=15,"半",0)</f>
        <v>#VALUE!</v>
      </c>
      <c r="AJ29" s="30" t="e">
        <f>DATEDIF(BH29,BK29,"y")</f>
        <v>#VALUE!</v>
      </c>
      <c r="AK29" s="27" t="e">
        <f>IF(AL29&gt;=16,DATEDIF(BH29,BK29,"ym")+1,DATEDIF(BH29,BK29,"ym"))</f>
        <v>#VALUE!</v>
      </c>
      <c r="AL29" s="29" t="e">
        <f>DATEDIF(BH29,BK29,"md")</f>
        <v>#VALUE!</v>
      </c>
      <c r="AM29" s="38" t="e">
        <f>IF(AQ29&gt;=12,DATEDIF(BH29,BL29,"y")+1,DATEDIF(BH29,BL29,"y"))</f>
        <v>#VALUE!</v>
      </c>
      <c r="AN29" s="38" t="e">
        <f>IF(AQ29&gt;=12,AQ29-12,AQ29)</f>
        <v>#VALUE!</v>
      </c>
      <c r="AO29" s="37" t="e">
        <f>IF(AR29&lt;=15,"半",0)</f>
        <v>#VALUE!</v>
      </c>
      <c r="AP29" s="30" t="e">
        <f>DATEDIF(BH29,BL29,"y")</f>
        <v>#VALUE!</v>
      </c>
      <c r="AQ29" s="27" t="e">
        <f>IF(AR29&gt;=16,DATEDIF(BH29,BL29,"ym")+1,DATEDIF(BH29,BL29,"ym"))</f>
        <v>#VALUE!</v>
      </c>
      <c r="AR29" s="29" t="e">
        <f>DATEDIF(BH29,BL29,"md")</f>
        <v>#VALUE!</v>
      </c>
      <c r="AS29" s="38" t="e">
        <f>IF(AW29&gt;=12,DATEDIF(BI29,BK29,"y")+1,DATEDIF(BI29,BK29,"y"))</f>
        <v>#VALUE!</v>
      </c>
      <c r="AT29" s="38" t="e">
        <f>IF(AW29&gt;=12,AW29-12,AW29)</f>
        <v>#VALUE!</v>
      </c>
      <c r="AU29" s="37" t="e">
        <f>IF(AX29&lt;=15,"半",0)</f>
        <v>#VALUE!</v>
      </c>
      <c r="AV29" s="30" t="e">
        <f>DATEDIF(BI29,BK29,"y")</f>
        <v>#VALUE!</v>
      </c>
      <c r="AW29" s="27" t="e">
        <f>IF(AX29&gt;=16,DATEDIF(BI29,BK29,"ym")+1,DATEDIF(BI29,BK29,"ym"))</f>
        <v>#VALUE!</v>
      </c>
      <c r="AX29" s="27" t="e">
        <f>DATEDIF(BI29,BK29,"md")</f>
        <v>#VALUE!</v>
      </c>
      <c r="AY29" s="38" t="e">
        <f>IF(BC29&gt;=12,DATEDIF(BI29,BL29,"y")+1,DATEDIF(BI29,BL29,"y"))</f>
        <v>#VALUE!</v>
      </c>
      <c r="AZ29" s="38" t="e">
        <f>IF(BC29&gt;=12,BC29-12,BC29)</f>
        <v>#VALUE!</v>
      </c>
      <c r="BA29" s="37" t="e">
        <f>IF(BD29&lt;=15,"半",0)</f>
        <v>#VALUE!</v>
      </c>
      <c r="BB29" s="30" t="e">
        <f>DATEDIF(BI29,BL29,"y")</f>
        <v>#VALUE!</v>
      </c>
      <c r="BC29" s="27" t="e">
        <f>IF(BD29&gt;=16,DATEDIF(BI29,BL29,"ym")+1,DATEDIF(BI29,BL29,"ym"))</f>
        <v>#VALUE!</v>
      </c>
      <c r="BD29" s="29" t="e">
        <f>DATEDIF(BI29,BL29,"md")</f>
        <v>#VALUE!</v>
      </c>
      <c r="BE29" s="27"/>
      <c r="BF29" s="28" t="str">
        <f>IF(J30="現在",$AD$2,J30)</f>
        <v/>
      </c>
      <c r="BG29" s="27">
        <v>2</v>
      </c>
      <c r="BH29" s="26" t="e">
        <f>IF(DAY(J29)&lt;=15,J29-DAY(J29)+1,J29-DAY(J29)+16)</f>
        <v>#VALUE!</v>
      </c>
      <c r="BI29" s="26" t="e">
        <f>IF(DAY(BH29)=1,BH29+15,BR29)</f>
        <v>#VALUE!</v>
      </c>
      <c r="BJ29" s="24"/>
      <c r="BK29" s="36" t="e">
        <f>IF(CA29&gt;=16,BY29,IF(J30="現在",$AD$2-CA29+15,J30-CA29+15))</f>
        <v>#VALUE!</v>
      </c>
      <c r="BL29" s="25" t="e">
        <f>IF(DAY(BK29)=15,BK29-DAY(BK29),BK29-DAY(BK29)+15)</f>
        <v>#VALUE!</v>
      </c>
      <c r="BM29" s="24"/>
      <c r="BN29" s="24"/>
      <c r="BO29" s="20" t="e">
        <f>YEAR(J29)</f>
        <v>#VALUE!</v>
      </c>
      <c r="BP29" s="20" t="e">
        <f>MONTH(J29)+1</f>
        <v>#VALUE!</v>
      </c>
      <c r="BQ29" s="23" t="e">
        <f>CONCATENATE(BO29,"/",BP29,"/",1)</f>
        <v>#VALUE!</v>
      </c>
      <c r="BR29" s="23" t="e">
        <f>BQ29+1-1</f>
        <v>#VALUE!</v>
      </c>
      <c r="BS29" s="23" t="e">
        <f>BQ29-1</f>
        <v>#VALUE!</v>
      </c>
      <c r="BT29" s="20" t="e">
        <f>DAY(BS29)</f>
        <v>#VALUE!</v>
      </c>
      <c r="BU29" s="20" t="e">
        <f>DAY(J29)</f>
        <v>#VALUE!</v>
      </c>
      <c r="BV29" s="20" t="e">
        <f>YEAR(BF29)</f>
        <v>#VALUE!</v>
      </c>
      <c r="BW29" s="20" t="e">
        <f>IF(MONTH(BF29)=12,MONTH(BF29)-12+1,MONTH(BF29)+1)</f>
        <v>#VALUE!</v>
      </c>
      <c r="BX29" s="23" t="e">
        <f>IF(BW29=1,CONCATENATE(BV29+1,"/",BW29,"/",1),CONCATENATE(BV29,"/",BW29,"/",1))</f>
        <v>#VALUE!</v>
      </c>
      <c r="BY29" s="23" t="e">
        <f>BX29-1</f>
        <v>#VALUE!</v>
      </c>
      <c r="BZ29" s="20" t="e">
        <f>DAY(BY29)</f>
        <v>#VALUE!</v>
      </c>
      <c r="CA29" s="20" t="e">
        <f>DAY(BF29)</f>
        <v>#VALUE!</v>
      </c>
    </row>
    <row r="30" spans="1:79" ht="12.75" customHeight="1">
      <c r="A30" s="464"/>
      <c r="B30" s="387"/>
      <c r="C30" s="388"/>
      <c r="D30" s="388"/>
      <c r="E30" s="388"/>
      <c r="F30" s="388"/>
      <c r="G30" s="389"/>
      <c r="H30" s="43" t="s">
        <v>40</v>
      </c>
      <c r="I30" s="43"/>
      <c r="J30" s="382" t="str">
        <f>IF(様式２!L29&lt;&gt;"",様式２!L29,"")</f>
        <v/>
      </c>
      <c r="K30" s="383"/>
      <c r="L30" s="475"/>
      <c r="M30" s="477"/>
      <c r="N30" s="479"/>
      <c r="O30" s="490"/>
      <c r="P30" s="413"/>
      <c r="Q30" s="486"/>
      <c r="R30" s="425"/>
      <c r="S30" s="404"/>
      <c r="T30" s="462"/>
      <c r="U30" s="45" t="str">
        <f t="shared" si="0"/>
        <v/>
      </c>
      <c r="V30" s="425"/>
      <c r="W30" s="404"/>
      <c r="X30" s="453"/>
      <c r="Y30" s="416"/>
      <c r="Z30" s="417"/>
      <c r="AA30" s="418"/>
      <c r="AB30" s="405"/>
      <c r="AC30" s="421"/>
      <c r="AD30" s="409"/>
      <c r="AE30" s="33"/>
      <c r="AF30" s="33"/>
      <c r="AG30" s="38"/>
      <c r="AH30" s="38"/>
      <c r="AI30" s="37"/>
      <c r="AJ30" s="30"/>
      <c r="AK30" s="27"/>
      <c r="AL30" s="29"/>
      <c r="AM30" s="38"/>
      <c r="AN30" s="38"/>
      <c r="AO30" s="37"/>
      <c r="AP30" s="30"/>
      <c r="AQ30" s="27"/>
      <c r="AR30" s="29"/>
      <c r="AS30" s="38"/>
      <c r="AT30" s="38"/>
      <c r="AU30" s="37"/>
      <c r="AV30" s="30"/>
      <c r="AW30" s="27"/>
      <c r="AX30" s="27"/>
      <c r="AY30" s="38"/>
      <c r="AZ30" s="38"/>
      <c r="BA30" s="37"/>
      <c r="BB30" s="30"/>
      <c r="BC30" s="27"/>
      <c r="BD30" s="29"/>
      <c r="BE30" s="27"/>
      <c r="BF30" s="28"/>
      <c r="BG30" s="27"/>
      <c r="BH30" s="26"/>
      <c r="BI30" s="26"/>
      <c r="BJ30" s="24"/>
      <c r="BK30" s="25"/>
      <c r="BL30" s="25"/>
      <c r="BM30" s="24"/>
      <c r="BN30" s="24"/>
      <c r="BQ30" s="23"/>
      <c r="BR30" s="23"/>
      <c r="BS30" s="23"/>
      <c r="BX30" s="23"/>
      <c r="BY30" s="23"/>
    </row>
    <row r="31" spans="1:79" ht="12.75" customHeight="1">
      <c r="A31" s="464"/>
      <c r="B31" s="384" t="str">
        <f>IF(様式２!H30&lt;&gt;"",様式２!H30,"")</f>
        <v/>
      </c>
      <c r="C31" s="385"/>
      <c r="D31" s="385"/>
      <c r="E31" s="385"/>
      <c r="F31" s="385"/>
      <c r="G31" s="386"/>
      <c r="H31" s="47" t="s">
        <v>41</v>
      </c>
      <c r="I31" s="46"/>
      <c r="J31" s="390" t="str">
        <f>IF(様式２!K30&lt;&gt;"",様式２!K30,"")</f>
        <v/>
      </c>
      <c r="K31" s="391"/>
      <c r="L31" s="474" t="e">
        <f>AG31</f>
        <v>#VALUE!</v>
      </c>
      <c r="M31" s="476" t="e">
        <f>AH31</f>
        <v>#VALUE!</v>
      </c>
      <c r="N31" s="478" t="e">
        <f>AI31</f>
        <v>#VALUE!</v>
      </c>
      <c r="O31" s="489" t="str">
        <f>IF($J31&lt;&gt;"",IF($AC31="0-",AM31,IF($AC31="+0",AS31,IF($AC31="+-",AY31,AG31))),"")</f>
        <v/>
      </c>
      <c r="P31" s="412" t="str">
        <f>IF($J31&lt;&gt;"",IF($AC31="0-",AN31,IF($AC31="+0",AT31,IF($AC31="+-",AZ31,AH31))),"")</f>
        <v/>
      </c>
      <c r="Q31" s="485" t="str">
        <f>IF($J31&lt;&gt;"",IF($AC31="0-",AO31,IF($AC31="+0",AU31,IF($AC31="+-",BA31,AI31))),"")</f>
        <v/>
      </c>
      <c r="R31" s="424" t="str">
        <f>IF($U32="","",ROUNDDOWN($AA31/12,0))</f>
        <v/>
      </c>
      <c r="S31" s="403" t="str">
        <f>IF($U32="","",ROUNDDOWN(MOD($AA31,12),0))</f>
        <v/>
      </c>
      <c r="T31" s="461" t="str">
        <f>IF($U32="","", IF( (MOD($AA31,12)-$S31)&gt;=0.5,"半",0))</f>
        <v/>
      </c>
      <c r="U31" s="45" t="str">
        <f t="shared" si="0"/>
        <v/>
      </c>
      <c r="V31" s="424" t="str">
        <f>IF($U32="","",ROUNDDOWN($AA31*($U31/$U32)/12,0))</f>
        <v/>
      </c>
      <c r="W31" s="403" t="str">
        <f>IF($U32="","",ROUNDDOWN(MOD($AA31*($U31/$U32),12),0))</f>
        <v/>
      </c>
      <c r="X31" s="452" t="str">
        <f>IF(U32="","",IF( (MOD($AA31*($U31/$U32),12)-$W31)&gt;=0.5,"半",0) )</f>
        <v/>
      </c>
      <c r="Y31" s="416">
        <v>14</v>
      </c>
      <c r="Z31" s="417"/>
      <c r="AA31" s="418" t="e">
        <f>IF(OR($Y31&lt;&gt;$Y33,$Y33=""), SUMIF($Y$5:$Y$70,$Y31,$AB$5:$AB$70),"" )</f>
        <v>#VALUE!</v>
      </c>
      <c r="AB31" s="405" t="e">
        <f>IF(Z31=2,0,O31*12+P31+COUNTIF(Q31:Q31,"半")*0.5)</f>
        <v>#VALUE!</v>
      </c>
      <c r="AC31" s="406"/>
      <c r="AD31" s="408" t="str">
        <f>IF(AC31&lt;&gt;"",VLOOKUP(AC31,$AE$5:$AF$8,2),"")</f>
        <v/>
      </c>
      <c r="AE31" s="33"/>
      <c r="AF31" s="33"/>
      <c r="AG31" s="38" t="e">
        <f>IF(AK31&gt;=12,DATEDIF(BH31,BK31,"y")+1,DATEDIF(BH31,BK31,"y"))</f>
        <v>#VALUE!</v>
      </c>
      <c r="AH31" s="38" t="e">
        <f>IF(AK31&gt;=12,AK31-12,AK31)</f>
        <v>#VALUE!</v>
      </c>
      <c r="AI31" s="37" t="e">
        <f>IF(AL31&lt;=15,"半",0)</f>
        <v>#VALUE!</v>
      </c>
      <c r="AJ31" s="66" t="e">
        <f>DATEDIF(BH31,BK31,"y")</f>
        <v>#VALUE!</v>
      </c>
      <c r="AK31" s="65" t="e">
        <f>IF(AL31&gt;=16,DATEDIF(BH31,BK31,"ym")+1,DATEDIF(BH31,BK31,"ym"))</f>
        <v>#VALUE!</v>
      </c>
      <c r="AL31" s="64" t="e">
        <f>DATEDIF(BH31,BK31,"md")</f>
        <v>#VALUE!</v>
      </c>
      <c r="AM31" s="38" t="e">
        <f>IF(AQ31&gt;=12,DATEDIF(BH31,BL31,"y")+1,DATEDIF(BH31,BL31,"y"))</f>
        <v>#VALUE!</v>
      </c>
      <c r="AN31" s="38" t="e">
        <f>IF(AQ31&gt;=12,AQ31-12,AQ31)</f>
        <v>#VALUE!</v>
      </c>
      <c r="AO31" s="37" t="e">
        <f>IF(AR31&lt;=15,"半",0)</f>
        <v>#VALUE!</v>
      </c>
      <c r="AP31" s="66" t="e">
        <f>DATEDIF(BH31,BL31,"y")</f>
        <v>#VALUE!</v>
      </c>
      <c r="AQ31" s="65" t="e">
        <f>IF(AR31&gt;=16,DATEDIF(BH31,BL31,"ym")+1,DATEDIF(BH31,BL31,"ym"))</f>
        <v>#VALUE!</v>
      </c>
      <c r="AR31" s="64" t="e">
        <f>DATEDIF(BH31,BL31,"md")</f>
        <v>#VALUE!</v>
      </c>
      <c r="AS31" s="38" t="e">
        <f>IF(AW31&gt;=12,DATEDIF(BI31,BK31,"y")+1,DATEDIF(BI31,BK31,"y"))</f>
        <v>#VALUE!</v>
      </c>
      <c r="AT31" s="38" t="e">
        <f>IF(AW31&gt;=12,AW31-12,AW31)</f>
        <v>#VALUE!</v>
      </c>
      <c r="AU31" s="37" t="e">
        <f>IF(AX31&lt;=15,"半",0)</f>
        <v>#VALUE!</v>
      </c>
      <c r="AV31" s="66" t="e">
        <f>DATEDIF(BI31,BK31,"y")</f>
        <v>#VALUE!</v>
      </c>
      <c r="AW31" s="65" t="e">
        <f>IF(AX31&gt;=16,DATEDIF(BI31,BK31,"ym")+1,DATEDIF(BI31,BK31,"ym"))</f>
        <v>#VALUE!</v>
      </c>
      <c r="AX31" s="65" t="e">
        <f>DATEDIF(BI31,BK31,"md")</f>
        <v>#VALUE!</v>
      </c>
      <c r="AY31" s="38" t="e">
        <f>IF(BC31&gt;=12,DATEDIF(BI31,BL31,"y")+1,DATEDIF(BI31,BL31,"y"))</f>
        <v>#VALUE!</v>
      </c>
      <c r="AZ31" s="38" t="e">
        <f>IF(BC31&gt;=12,BC31-12,BC31)</f>
        <v>#VALUE!</v>
      </c>
      <c r="BA31" s="37" t="e">
        <f>IF(BD31&lt;=15,"半",0)</f>
        <v>#VALUE!</v>
      </c>
      <c r="BB31" s="66" t="e">
        <f>DATEDIF(BI31,BL31,"y")</f>
        <v>#VALUE!</v>
      </c>
      <c r="BC31" s="65" t="e">
        <f>IF(BD31&gt;=16,DATEDIF(BI31,BL31,"ym")+1,DATEDIF(BI31,BL31,"ym"))</f>
        <v>#VALUE!</v>
      </c>
      <c r="BD31" s="64" t="e">
        <f>DATEDIF(BI31,BL31,"md")</f>
        <v>#VALUE!</v>
      </c>
      <c r="BE31" s="27"/>
      <c r="BF31" s="28" t="str">
        <f>IF(J32="現在",$AD$2,J32)</f>
        <v/>
      </c>
      <c r="BG31" s="27">
        <v>0</v>
      </c>
      <c r="BH31" s="26" t="e">
        <f>IF(DAY(J31)&lt;=15,J31-DAY(J31)+1,J31-DAY(J31)+16)</f>
        <v>#VALUE!</v>
      </c>
      <c r="BI31" s="26" t="e">
        <f>IF(DAY(BH31)=1,BH31+15,BR31)</f>
        <v>#VALUE!</v>
      </c>
      <c r="BJ31" s="24"/>
      <c r="BK31" s="36" t="e">
        <f>IF(CA31&gt;=16,BY31,IF(J32="現在",$AD$2-CA31+15,J32-CA31+15))</f>
        <v>#VALUE!</v>
      </c>
      <c r="BL31" s="25" t="e">
        <f>IF(DAY(BK31)=15,BK31-DAY(BK31),BK31-DAY(BK31)+15)</f>
        <v>#VALUE!</v>
      </c>
      <c r="BM31" s="24"/>
      <c r="BN31" s="24"/>
      <c r="BO31" s="20" t="e">
        <f>YEAR(J31)</f>
        <v>#VALUE!</v>
      </c>
      <c r="BP31" s="20" t="e">
        <f>MONTH(J31)+1</f>
        <v>#VALUE!</v>
      </c>
      <c r="BQ31" s="23" t="e">
        <f>CONCATENATE(BO31,"/",BP31,"/",1)</f>
        <v>#VALUE!</v>
      </c>
      <c r="BR31" s="23" t="e">
        <f>BQ31+1-1</f>
        <v>#VALUE!</v>
      </c>
      <c r="BS31" s="23" t="e">
        <f>BQ31-1</f>
        <v>#VALUE!</v>
      </c>
      <c r="BT31" s="20" t="e">
        <f>DAY(BS31)</f>
        <v>#VALUE!</v>
      </c>
      <c r="BU31" s="20" t="e">
        <f>DAY(J31)</f>
        <v>#VALUE!</v>
      </c>
      <c r="BV31" s="20" t="e">
        <f>YEAR(BF31)</f>
        <v>#VALUE!</v>
      </c>
      <c r="BW31" s="20" t="e">
        <f>IF(MONTH(BF31)=12,MONTH(BF31)-12+1,MONTH(BF31)+1)</f>
        <v>#VALUE!</v>
      </c>
      <c r="BX31" s="23" t="e">
        <f>IF(BW31=1,CONCATENATE(BV31+1,"/",BW31,"/",1),CONCATENATE(BV31,"/",BW31,"/",1))</f>
        <v>#VALUE!</v>
      </c>
      <c r="BY31" s="23" t="e">
        <f>BX31-1</f>
        <v>#VALUE!</v>
      </c>
      <c r="BZ31" s="20" t="e">
        <f>DAY(BY31)</f>
        <v>#VALUE!</v>
      </c>
      <c r="CA31" s="20" t="e">
        <f>DAY(BF31)</f>
        <v>#VALUE!</v>
      </c>
    </row>
    <row r="32" spans="1:79" ht="12.75" customHeight="1">
      <c r="A32" s="464"/>
      <c r="B32" s="387"/>
      <c r="C32" s="388"/>
      <c r="D32" s="388"/>
      <c r="E32" s="388"/>
      <c r="F32" s="388"/>
      <c r="G32" s="389"/>
      <c r="H32" s="43" t="s">
        <v>40</v>
      </c>
      <c r="I32" s="43"/>
      <c r="J32" s="382" t="str">
        <f>IF(様式２!L30&lt;&gt;"",様式２!L30,"")</f>
        <v/>
      </c>
      <c r="K32" s="383"/>
      <c r="L32" s="475"/>
      <c r="M32" s="477"/>
      <c r="N32" s="479"/>
      <c r="O32" s="490"/>
      <c r="P32" s="413"/>
      <c r="Q32" s="486"/>
      <c r="R32" s="425"/>
      <c r="S32" s="404"/>
      <c r="T32" s="462"/>
      <c r="U32" s="45" t="str">
        <f t="shared" si="0"/>
        <v/>
      </c>
      <c r="V32" s="425"/>
      <c r="W32" s="404"/>
      <c r="X32" s="453"/>
      <c r="Y32" s="416"/>
      <c r="Z32" s="417"/>
      <c r="AA32" s="418"/>
      <c r="AB32" s="405"/>
      <c r="AC32" s="407"/>
      <c r="AD32" s="409"/>
      <c r="AE32" s="33"/>
      <c r="AF32" s="33"/>
      <c r="AG32" s="38"/>
      <c r="AH32" s="38"/>
      <c r="AI32" s="37"/>
      <c r="AJ32" s="30"/>
      <c r="AK32" s="27"/>
      <c r="AL32" s="29"/>
      <c r="AM32" s="38"/>
      <c r="AN32" s="38"/>
      <c r="AO32" s="37"/>
      <c r="AP32" s="30"/>
      <c r="AQ32" s="27"/>
      <c r="AR32" s="29"/>
      <c r="AS32" s="38"/>
      <c r="AT32" s="38"/>
      <c r="AU32" s="37"/>
      <c r="AV32" s="30"/>
      <c r="AW32" s="27"/>
      <c r="AX32" s="27"/>
      <c r="AY32" s="38"/>
      <c r="AZ32" s="38"/>
      <c r="BA32" s="37"/>
      <c r="BB32" s="30"/>
      <c r="BC32" s="27"/>
      <c r="BD32" s="29"/>
      <c r="BE32" s="27"/>
      <c r="BF32" s="28"/>
      <c r="BG32" s="27"/>
      <c r="BH32" s="26"/>
      <c r="BI32" s="26"/>
      <c r="BJ32" s="24"/>
      <c r="BK32" s="25"/>
      <c r="BL32" s="25"/>
      <c r="BM32" s="24"/>
      <c r="BN32" s="24"/>
      <c r="BQ32" s="23"/>
      <c r="BR32" s="23"/>
      <c r="BS32" s="23"/>
      <c r="BX32" s="23"/>
      <c r="BY32" s="23"/>
    </row>
    <row r="33" spans="1:79" ht="12.75" customHeight="1">
      <c r="A33" s="464"/>
      <c r="B33" s="384" t="str">
        <f>IF(様式２!H31&lt;&gt;"",様式２!H31,"")</f>
        <v/>
      </c>
      <c r="C33" s="385"/>
      <c r="D33" s="385"/>
      <c r="E33" s="385"/>
      <c r="F33" s="385"/>
      <c r="G33" s="386"/>
      <c r="H33" s="47" t="s">
        <v>41</v>
      </c>
      <c r="I33" s="46"/>
      <c r="J33" s="390" t="str">
        <f>IF(様式２!K31&lt;&gt;"",様式２!K31,"")</f>
        <v/>
      </c>
      <c r="K33" s="391"/>
      <c r="L33" s="474" t="e">
        <f>AG33</f>
        <v>#VALUE!</v>
      </c>
      <c r="M33" s="476" t="e">
        <f>AH33</f>
        <v>#VALUE!</v>
      </c>
      <c r="N33" s="478" t="e">
        <f>AI33</f>
        <v>#VALUE!</v>
      </c>
      <c r="O33" s="489" t="str">
        <f>IF($J33&lt;&gt;"",IF($AC33="0-",AM33,IF($AC33="+0",AS33,IF($AC33="+-",AY33,AG33))),"")</f>
        <v/>
      </c>
      <c r="P33" s="412" t="str">
        <f>IF($J33&lt;&gt;"",IF($AC33="0-",AN33,IF($AC33="+0",AT33,IF($AC33="+-",AZ33,AH33))),"")</f>
        <v/>
      </c>
      <c r="Q33" s="485" t="str">
        <f>IF($J33&lt;&gt;"",IF($AC33="0-",AO33,IF($AC33="+0",AU33,IF($AC33="+-",BA33,AI33))),"")</f>
        <v/>
      </c>
      <c r="R33" s="424" t="str">
        <f>IF($U34="","",ROUNDDOWN($AA33/12,0))</f>
        <v/>
      </c>
      <c r="S33" s="403" t="str">
        <f>IF($U34="","",ROUNDDOWN(MOD($AA33,12),0))</f>
        <v/>
      </c>
      <c r="T33" s="461" t="str">
        <f>IF($U34="","", IF( (MOD($AA33,12)-$S33)&gt;=0.5,"半",0))</f>
        <v/>
      </c>
      <c r="U33" s="45" t="str">
        <f t="shared" si="0"/>
        <v/>
      </c>
      <c r="V33" s="424" t="str">
        <f>IF($U34="","",ROUNDDOWN($AA33*($U33/$U34)/12,0))</f>
        <v/>
      </c>
      <c r="W33" s="403" t="str">
        <f>IF($U34="","",ROUNDDOWN(MOD($AA33*($U33/$U34),12),0))</f>
        <v/>
      </c>
      <c r="X33" s="452" t="str">
        <f>IF(U34="","",IF( (MOD($AA33*($U33/$U34),12)-$W33)&gt;=0.5,"半",0) )</f>
        <v/>
      </c>
      <c r="Y33" s="416">
        <v>15</v>
      </c>
      <c r="Z33" s="417"/>
      <c r="AA33" s="418" t="e">
        <f>IF(OR($Y33&lt;&gt;$Y35,$Y35=""), SUMIF($Y$5:$Y$70,$Y33,$AB$5:$AB$70),"" )</f>
        <v>#VALUE!</v>
      </c>
      <c r="AB33" s="405" t="e">
        <f>IF(Z33=2,0,O33*12+P33+COUNTIF(Q33:Q33,"半")*0.5)</f>
        <v>#VALUE!</v>
      </c>
      <c r="AC33" s="406"/>
      <c r="AD33" s="408" t="str">
        <f>IF(AC33&lt;&gt;"",VLOOKUP(AC33,$AE$5:$AF$8,2),"")</f>
        <v/>
      </c>
      <c r="AE33" s="33"/>
      <c r="AF33" s="33"/>
      <c r="AG33" s="38" t="e">
        <f>IF(AK33&gt;=12,DATEDIF(BH33,BK33,"y")+1,DATEDIF(BH33,BK33,"y"))</f>
        <v>#VALUE!</v>
      </c>
      <c r="AH33" s="38" t="e">
        <f>IF(AK33&gt;=12,AK33-12,AK33)</f>
        <v>#VALUE!</v>
      </c>
      <c r="AI33" s="37" t="e">
        <f>IF(AL33&lt;=15,"半",0)</f>
        <v>#VALUE!</v>
      </c>
      <c r="AJ33" s="30" t="e">
        <f>DATEDIF(BH33,BK33,"y")</f>
        <v>#VALUE!</v>
      </c>
      <c r="AK33" s="27" t="e">
        <f>IF(AL33&gt;=16,DATEDIF(BH33,BK33,"ym")+1,DATEDIF(BH33,BK33,"ym"))</f>
        <v>#VALUE!</v>
      </c>
      <c r="AL33" s="29" t="e">
        <f>DATEDIF(BH33,BK33,"md")</f>
        <v>#VALUE!</v>
      </c>
      <c r="AM33" s="38" t="e">
        <f>IF(AQ33&gt;=12,DATEDIF(BH33,BL33,"y")+1,DATEDIF(BH33,BL33,"y"))</f>
        <v>#VALUE!</v>
      </c>
      <c r="AN33" s="38" t="e">
        <f>IF(AQ33&gt;=12,AQ33-12,AQ33)</f>
        <v>#VALUE!</v>
      </c>
      <c r="AO33" s="37" t="e">
        <f>IF(AR33&lt;=15,"半",0)</f>
        <v>#VALUE!</v>
      </c>
      <c r="AP33" s="30" t="e">
        <f>DATEDIF(BH33,BL33,"y")</f>
        <v>#VALUE!</v>
      </c>
      <c r="AQ33" s="27" t="e">
        <f>IF(AR33&gt;=16,DATEDIF(BH33,BL33,"ym")+1,DATEDIF(BH33,BL33,"ym"))</f>
        <v>#VALUE!</v>
      </c>
      <c r="AR33" s="29" t="e">
        <f>DATEDIF(BH33,BL33,"md")</f>
        <v>#VALUE!</v>
      </c>
      <c r="AS33" s="38" t="e">
        <f>IF(AW33&gt;=12,DATEDIF(BI33,BK33,"y")+1,DATEDIF(BI33,BK33,"y"))</f>
        <v>#VALUE!</v>
      </c>
      <c r="AT33" s="38" t="e">
        <f>IF(AW33&gt;=12,AW33-12,AW33)</f>
        <v>#VALUE!</v>
      </c>
      <c r="AU33" s="37" t="e">
        <f>IF(AX33&lt;=15,"半",0)</f>
        <v>#VALUE!</v>
      </c>
      <c r="AV33" s="30" t="e">
        <f>DATEDIF(BI33,BK33,"y")</f>
        <v>#VALUE!</v>
      </c>
      <c r="AW33" s="27" t="e">
        <f>IF(AX33&gt;=16,DATEDIF(BI33,BK33,"ym")+1,DATEDIF(BI33,BK33,"ym"))</f>
        <v>#VALUE!</v>
      </c>
      <c r="AX33" s="27" t="e">
        <f>DATEDIF(BI33,BK33,"md")</f>
        <v>#VALUE!</v>
      </c>
      <c r="AY33" s="38" t="e">
        <f>IF(BC33&gt;=12,DATEDIF(BI33,BL33,"y")+1,DATEDIF(BI33,BL33,"y"))</f>
        <v>#VALUE!</v>
      </c>
      <c r="AZ33" s="38" t="e">
        <f>IF(BC33&gt;=12,BC33-12,BC33)</f>
        <v>#VALUE!</v>
      </c>
      <c r="BA33" s="37" t="e">
        <f>IF(BD33&lt;=15,"半",0)</f>
        <v>#VALUE!</v>
      </c>
      <c r="BB33" s="30" t="e">
        <f>DATEDIF(BI33,BL33,"y")</f>
        <v>#VALUE!</v>
      </c>
      <c r="BC33" s="27" t="e">
        <f>IF(BD33&gt;=16,DATEDIF(BI33,BL33,"ym")+1,DATEDIF(BI33,BL33,"ym"))</f>
        <v>#VALUE!</v>
      </c>
      <c r="BD33" s="29" t="e">
        <f>DATEDIF(BI33,BL33,"md")</f>
        <v>#VALUE!</v>
      </c>
      <c r="BE33" s="27"/>
      <c r="BF33" s="28" t="str">
        <f>IF(J34="現在",$AD$2,J34)</f>
        <v/>
      </c>
      <c r="BG33" s="27">
        <v>1</v>
      </c>
      <c r="BH33" s="26" t="e">
        <f>IF(DAY(J33)&lt;=15,J33-DAY(J33)+1,J33-DAY(J33)+16)</f>
        <v>#VALUE!</v>
      </c>
      <c r="BI33" s="26" t="e">
        <f>IF(DAY(BH33)=1,BH33+15,BR33)</f>
        <v>#VALUE!</v>
      </c>
      <c r="BJ33" s="24"/>
      <c r="BK33" s="36" t="e">
        <f>IF(CA33&gt;=16,BY33,IF(J34="現在",$AD$2-CA33+15,J34-CA33+15))</f>
        <v>#VALUE!</v>
      </c>
      <c r="BL33" s="25" t="e">
        <f>IF(DAY(BK33)=15,BK33-DAY(BK33),BK33-DAY(BK33)+15)</f>
        <v>#VALUE!</v>
      </c>
      <c r="BM33" s="24"/>
      <c r="BN33" s="24"/>
      <c r="BO33" s="20" t="e">
        <f>YEAR(J33)</f>
        <v>#VALUE!</v>
      </c>
      <c r="BP33" s="20" t="e">
        <f>MONTH(J33)+1</f>
        <v>#VALUE!</v>
      </c>
      <c r="BQ33" s="23" t="e">
        <f>CONCATENATE(BO33,"/",BP33,"/",1)</f>
        <v>#VALUE!</v>
      </c>
      <c r="BR33" s="23" t="e">
        <f>BQ33+1-1</f>
        <v>#VALUE!</v>
      </c>
      <c r="BS33" s="23" t="e">
        <f>BQ33-1</f>
        <v>#VALUE!</v>
      </c>
      <c r="BT33" s="20" t="e">
        <f>DAY(BS33)</f>
        <v>#VALUE!</v>
      </c>
      <c r="BU33" s="20" t="e">
        <f>DAY(J33)</f>
        <v>#VALUE!</v>
      </c>
      <c r="BV33" s="20" t="e">
        <f>YEAR(BF33)</f>
        <v>#VALUE!</v>
      </c>
      <c r="BW33" s="20" t="e">
        <f>IF(MONTH(BF33)=12,MONTH(BF33)-12+1,MONTH(BF33)+1)</f>
        <v>#VALUE!</v>
      </c>
      <c r="BX33" s="23" t="e">
        <f>IF(BW33=1,CONCATENATE(BV33+1,"/",BW33,"/",1),CONCATENATE(BV33,"/",BW33,"/",1))</f>
        <v>#VALUE!</v>
      </c>
      <c r="BY33" s="23" t="e">
        <f>BX33-1</f>
        <v>#VALUE!</v>
      </c>
      <c r="BZ33" s="20" t="e">
        <f>DAY(BY33)</f>
        <v>#VALUE!</v>
      </c>
      <c r="CA33" s="20" t="e">
        <f>DAY(BF33)</f>
        <v>#VALUE!</v>
      </c>
    </row>
    <row r="34" spans="1:79" ht="12.75" customHeight="1">
      <c r="A34" s="464"/>
      <c r="B34" s="387"/>
      <c r="C34" s="388"/>
      <c r="D34" s="388"/>
      <c r="E34" s="388"/>
      <c r="F34" s="388"/>
      <c r="G34" s="389"/>
      <c r="H34" s="43" t="s">
        <v>40</v>
      </c>
      <c r="I34" s="43"/>
      <c r="J34" s="382" t="str">
        <f>IF(様式２!L31&lt;&gt;"",様式２!L31,"")</f>
        <v/>
      </c>
      <c r="K34" s="383"/>
      <c r="L34" s="475"/>
      <c r="M34" s="477"/>
      <c r="N34" s="479"/>
      <c r="O34" s="490"/>
      <c r="P34" s="413"/>
      <c r="Q34" s="486"/>
      <c r="R34" s="425"/>
      <c r="S34" s="404"/>
      <c r="T34" s="462"/>
      <c r="U34" s="45" t="str">
        <f t="shared" si="0"/>
        <v/>
      </c>
      <c r="V34" s="425"/>
      <c r="W34" s="404"/>
      <c r="X34" s="453"/>
      <c r="Y34" s="416"/>
      <c r="Z34" s="417"/>
      <c r="AA34" s="418"/>
      <c r="AB34" s="405"/>
      <c r="AC34" s="407"/>
      <c r="AD34" s="409"/>
      <c r="AE34" s="33"/>
      <c r="AF34" s="33"/>
      <c r="AG34" s="38"/>
      <c r="AH34" s="38"/>
      <c r="AI34" s="37"/>
      <c r="AJ34" s="30"/>
      <c r="AK34" s="27"/>
      <c r="AL34" s="29"/>
      <c r="AM34" s="38"/>
      <c r="AN34" s="38"/>
      <c r="AO34" s="37"/>
      <c r="AP34" s="30"/>
      <c r="AQ34" s="27"/>
      <c r="AR34" s="29"/>
      <c r="AS34" s="38"/>
      <c r="AT34" s="38"/>
      <c r="AU34" s="37"/>
      <c r="AV34" s="30"/>
      <c r="AW34" s="27"/>
      <c r="AX34" s="27"/>
      <c r="AY34" s="38"/>
      <c r="AZ34" s="38"/>
      <c r="BA34" s="37"/>
      <c r="BB34" s="30"/>
      <c r="BC34" s="27"/>
      <c r="BD34" s="29"/>
      <c r="BE34" s="27"/>
      <c r="BF34" s="28"/>
      <c r="BG34" s="27"/>
      <c r="BH34" s="26"/>
      <c r="BI34" s="26"/>
      <c r="BJ34" s="24"/>
      <c r="BK34" s="25"/>
      <c r="BL34" s="25"/>
      <c r="BM34" s="24"/>
      <c r="BN34" s="24"/>
      <c r="BQ34" s="23"/>
      <c r="BR34" s="23"/>
      <c r="BS34" s="23"/>
      <c r="BX34" s="23"/>
      <c r="BY34" s="23"/>
    </row>
    <row r="35" spans="1:79" s="49" customFormat="1" ht="12.75" customHeight="1">
      <c r="A35" s="464"/>
      <c r="B35" s="384" t="str">
        <f>IF(様式２!H32&lt;&gt;"",様式２!H32,"")</f>
        <v/>
      </c>
      <c r="C35" s="385"/>
      <c r="D35" s="385"/>
      <c r="E35" s="385"/>
      <c r="F35" s="385"/>
      <c r="G35" s="386"/>
      <c r="H35" s="63" t="s">
        <v>41</v>
      </c>
      <c r="I35" s="62"/>
      <c r="J35" s="390" t="str">
        <f>IF(様式２!K32&lt;&gt;"",様式２!K32,"")</f>
        <v/>
      </c>
      <c r="K35" s="391"/>
      <c r="L35" s="474" t="e">
        <f>AG35</f>
        <v>#VALUE!</v>
      </c>
      <c r="M35" s="476" t="e">
        <f>AH35</f>
        <v>#VALUE!</v>
      </c>
      <c r="N35" s="478" t="e">
        <f>AI35</f>
        <v>#VALUE!</v>
      </c>
      <c r="O35" s="489" t="str">
        <f>IF($J35&lt;&gt;"",IF($AC35="0-",AM35,IF($AC35="+0",AS35,IF($AC35="+-",AY35,AG35))),"")</f>
        <v/>
      </c>
      <c r="P35" s="412" t="str">
        <f>IF($J35&lt;&gt;"",IF($AC35="0-",AN35,IF($AC35="+0",AT35,IF($AC35="+-",AZ35,AH35))),"")</f>
        <v/>
      </c>
      <c r="Q35" s="485" t="str">
        <f>IF($J35&lt;&gt;"",IF($AC35="0-",AO35,IF($AC35="+0",AU35,IF($AC35="+-",BA35,AI35))),"")</f>
        <v/>
      </c>
      <c r="R35" s="424" t="str">
        <f>IF($U36="","",ROUNDDOWN($AA35/12,0))</f>
        <v/>
      </c>
      <c r="S35" s="403" t="str">
        <f>IF($U36="","",ROUNDDOWN(MOD($AA35,12),0))</f>
        <v/>
      </c>
      <c r="T35" s="461" t="str">
        <f>IF($U36="","", IF( (MOD($AA35,12)-$S35)&gt;=0.5,"半",0))</f>
        <v/>
      </c>
      <c r="U35" s="45" t="str">
        <f t="shared" si="0"/>
        <v/>
      </c>
      <c r="V35" s="424" t="str">
        <f>IF($U36="","",ROUNDDOWN($AA35*($U35/$U36)/12,0))</f>
        <v/>
      </c>
      <c r="W35" s="403" t="str">
        <f>IF($U36="","",ROUNDDOWN(MOD($AA35*($U35/$U36),12),0))</f>
        <v/>
      </c>
      <c r="X35" s="452" t="str">
        <f>IF(U36="","",IF( (MOD($AA35*($U35/$U36),12)-$W35)&gt;=0.5,"半",0) )</f>
        <v/>
      </c>
      <c r="Y35" s="493">
        <v>16</v>
      </c>
      <c r="Z35" s="494"/>
      <c r="AA35" s="495" t="e">
        <f>IF(OR($Y35&lt;&gt;$Y67,$Y67=""), SUMIF($Y$5:$Y$70,$Y35,$AB$5:$AB$70),"" )</f>
        <v>#VALUE!</v>
      </c>
      <c r="AB35" s="496" t="e">
        <f>IF(Z35=2,0,O35*12+P35+COUNTIF(Q35:Q35,"半")*0.5)</f>
        <v>#VALUE!</v>
      </c>
      <c r="AC35" s="406"/>
      <c r="AD35" s="491" t="str">
        <f>IF(AC35&lt;&gt;"",VLOOKUP(AC35,$AE$5:$AF$8,2),"")</f>
        <v/>
      </c>
      <c r="AE35" s="58"/>
      <c r="AF35" s="58"/>
      <c r="AG35" s="61" t="e">
        <f>IF(AK35&gt;=12,DATEDIF(BH35,BK35,"y")+1,DATEDIF(BH35,BK35,"y"))</f>
        <v>#VALUE!</v>
      </c>
      <c r="AH35" s="61" t="e">
        <f>IF(AK35&gt;=12,AK35-12,AK35)</f>
        <v>#VALUE!</v>
      </c>
      <c r="AI35" s="60" t="e">
        <f>IF(AL35&lt;=15,"半",0)</f>
        <v>#VALUE!</v>
      </c>
      <c r="AJ35" s="55" t="e">
        <f>DATEDIF(BH35,BK35,"y")</f>
        <v>#VALUE!</v>
      </c>
      <c r="AK35" s="52" t="e">
        <f>IF(AL35&gt;=16,DATEDIF(BH35,BK35,"ym")+1,DATEDIF(BH35,BK35,"ym"))</f>
        <v>#VALUE!</v>
      </c>
      <c r="AL35" s="54" t="e">
        <f>DATEDIF(BH35,BK35,"md")</f>
        <v>#VALUE!</v>
      </c>
      <c r="AM35" s="61" t="e">
        <f>IF(AQ35&gt;=12,DATEDIF(BH35,BL35,"y")+1,DATEDIF(BH35,BL35,"y"))</f>
        <v>#VALUE!</v>
      </c>
      <c r="AN35" s="61" t="e">
        <f>IF(AQ35&gt;=12,AQ35-12,AQ35)</f>
        <v>#VALUE!</v>
      </c>
      <c r="AO35" s="60" t="e">
        <f>IF(AR35&lt;=15,"半",0)</f>
        <v>#VALUE!</v>
      </c>
      <c r="AP35" s="55" t="e">
        <f>DATEDIF(BH35,BL35,"y")</f>
        <v>#VALUE!</v>
      </c>
      <c r="AQ35" s="52" t="e">
        <f>IF(AR35&gt;=16,DATEDIF(BH35,BL35,"ym")+1,DATEDIF(BH35,BL35,"ym"))</f>
        <v>#VALUE!</v>
      </c>
      <c r="AR35" s="54" t="e">
        <f>DATEDIF(BH35,BL35,"md")</f>
        <v>#VALUE!</v>
      </c>
      <c r="AS35" s="61" t="e">
        <f>IF(AW35&gt;=12,DATEDIF(BI35,BK35,"y")+1,DATEDIF(BI35,BK35,"y"))</f>
        <v>#VALUE!</v>
      </c>
      <c r="AT35" s="61" t="e">
        <f>IF(AW35&gt;=12,AW35-12,AW35)</f>
        <v>#VALUE!</v>
      </c>
      <c r="AU35" s="60" t="e">
        <f>IF(AX35&lt;=15,"半",0)</f>
        <v>#VALUE!</v>
      </c>
      <c r="AV35" s="55" t="e">
        <f>DATEDIF(BI35,BK35,"y")</f>
        <v>#VALUE!</v>
      </c>
      <c r="AW35" s="52" t="e">
        <f>IF(AX35&gt;=16,DATEDIF(BI35,BK35,"ym")+1,DATEDIF(BI35,BK35,"ym"))</f>
        <v>#VALUE!</v>
      </c>
      <c r="AX35" s="52" t="e">
        <f>DATEDIF(BI35,BK35,"md")</f>
        <v>#VALUE!</v>
      </c>
      <c r="AY35" s="61" t="e">
        <f>IF(BC35&gt;=12,DATEDIF(BI35,BL35,"y")+1,DATEDIF(BI35,BL35,"y"))</f>
        <v>#VALUE!</v>
      </c>
      <c r="AZ35" s="61" t="e">
        <f>IF(BC35&gt;=12,BC35-12,BC35)</f>
        <v>#VALUE!</v>
      </c>
      <c r="BA35" s="60" t="e">
        <f>IF(BD35&lt;=15,"半",0)</f>
        <v>#VALUE!</v>
      </c>
      <c r="BB35" s="55" t="e">
        <f>DATEDIF(BI35,BL35,"y")</f>
        <v>#VALUE!</v>
      </c>
      <c r="BC35" s="52" t="e">
        <f>IF(BD35&gt;=16,DATEDIF(BI35,BL35,"ym")+1,DATEDIF(BI35,BL35,"ym"))</f>
        <v>#VALUE!</v>
      </c>
      <c r="BD35" s="54" t="e">
        <f>DATEDIF(BI35,BL35,"md")</f>
        <v>#VALUE!</v>
      </c>
      <c r="BE35" s="52"/>
      <c r="BF35" s="53" t="str">
        <f>IF(J36="現在",$AD$2,J36)</f>
        <v/>
      </c>
      <c r="BG35" s="52">
        <v>2</v>
      </c>
      <c r="BH35" s="51" t="e">
        <f>IF(DAY(J35)&lt;=15,J35-DAY(J35)+1,J35-DAY(J35)+16)</f>
        <v>#VALUE!</v>
      </c>
      <c r="BI35" s="51" t="e">
        <f>IF(DAY(BH35)=1,BH35+15,BR35)</f>
        <v>#VALUE!</v>
      </c>
      <c r="BJ35" s="51"/>
      <c r="BK35" s="51" t="e">
        <f>IF(CA35&gt;=16,BY35,IF(J36="現在",$AD$2-CA35+15,J36-CA35+15))</f>
        <v>#VALUE!</v>
      </c>
      <c r="BL35" s="51" t="e">
        <f>IF(DAY(BK35)=15,BK35-DAY(BK35),BK35-DAY(BK35)+15)</f>
        <v>#VALUE!</v>
      </c>
      <c r="BM35" s="51"/>
      <c r="BN35" s="51"/>
      <c r="BO35" s="49" t="e">
        <f>YEAR(J35)</f>
        <v>#VALUE!</v>
      </c>
      <c r="BP35" s="49" t="e">
        <f>MONTH(J35)+1</f>
        <v>#VALUE!</v>
      </c>
      <c r="BQ35" s="50" t="e">
        <f>CONCATENATE(BO35,"/",BP35,"/",1)</f>
        <v>#VALUE!</v>
      </c>
      <c r="BR35" s="50" t="e">
        <f>BQ35+1-1</f>
        <v>#VALUE!</v>
      </c>
      <c r="BS35" s="50" t="e">
        <f>BQ35-1</f>
        <v>#VALUE!</v>
      </c>
      <c r="BT35" s="49" t="e">
        <f>DAY(BS35)</f>
        <v>#VALUE!</v>
      </c>
      <c r="BU35" s="49" t="e">
        <f>DAY(J35)</f>
        <v>#VALUE!</v>
      </c>
      <c r="BV35" s="49" t="e">
        <f>YEAR(BF35)</f>
        <v>#VALUE!</v>
      </c>
      <c r="BW35" s="49" t="e">
        <f>IF(MONTH(BF35)=12,MONTH(BF35)-12+1,MONTH(BF35)+1)</f>
        <v>#VALUE!</v>
      </c>
      <c r="BX35" s="50" t="e">
        <f>IF(BW35=1,CONCATENATE(BV35+1,"/",BW35,"/",1),CONCATENATE(BV35,"/",BW35,"/",1))</f>
        <v>#VALUE!</v>
      </c>
      <c r="BY35" s="50" t="e">
        <f>BX35-1</f>
        <v>#VALUE!</v>
      </c>
      <c r="BZ35" s="49" t="e">
        <f>DAY(BY35)</f>
        <v>#VALUE!</v>
      </c>
      <c r="CA35" s="49" t="e">
        <f>DAY(BF35)</f>
        <v>#VALUE!</v>
      </c>
    </row>
    <row r="36" spans="1:79" s="49" customFormat="1" ht="12.75" customHeight="1">
      <c r="A36" s="464"/>
      <c r="B36" s="387"/>
      <c r="C36" s="388"/>
      <c r="D36" s="388"/>
      <c r="E36" s="388"/>
      <c r="F36" s="388"/>
      <c r="G36" s="389"/>
      <c r="H36" s="59" t="s">
        <v>40</v>
      </c>
      <c r="I36" s="59"/>
      <c r="J36" s="382" t="str">
        <f>IF(様式２!L32&lt;&gt;"",様式２!L32,"")</f>
        <v/>
      </c>
      <c r="K36" s="383"/>
      <c r="L36" s="475"/>
      <c r="M36" s="477"/>
      <c r="N36" s="479"/>
      <c r="O36" s="490"/>
      <c r="P36" s="413"/>
      <c r="Q36" s="486"/>
      <c r="R36" s="425"/>
      <c r="S36" s="404"/>
      <c r="T36" s="462"/>
      <c r="U36" s="45" t="str">
        <f t="shared" si="0"/>
        <v/>
      </c>
      <c r="V36" s="425"/>
      <c r="W36" s="404"/>
      <c r="X36" s="453"/>
      <c r="Y36" s="493"/>
      <c r="Z36" s="494"/>
      <c r="AA36" s="495"/>
      <c r="AB36" s="496"/>
      <c r="AC36" s="407"/>
      <c r="AD36" s="492"/>
      <c r="AE36" s="58"/>
      <c r="AF36" s="58"/>
      <c r="AG36" s="57"/>
      <c r="AH36" s="57"/>
      <c r="AI36" s="56"/>
      <c r="AJ36" s="55"/>
      <c r="AK36" s="52"/>
      <c r="AL36" s="54"/>
      <c r="AM36" s="57"/>
      <c r="AN36" s="57"/>
      <c r="AO36" s="56"/>
      <c r="AP36" s="55"/>
      <c r="AQ36" s="52"/>
      <c r="AR36" s="54"/>
      <c r="AS36" s="57"/>
      <c r="AT36" s="57"/>
      <c r="AU36" s="56"/>
      <c r="AV36" s="55"/>
      <c r="AW36" s="52"/>
      <c r="AX36" s="52"/>
      <c r="AY36" s="57"/>
      <c r="AZ36" s="57"/>
      <c r="BA36" s="56"/>
      <c r="BB36" s="55"/>
      <c r="BC36" s="52"/>
      <c r="BD36" s="54"/>
      <c r="BE36" s="52"/>
      <c r="BF36" s="53"/>
      <c r="BG36" s="52"/>
      <c r="BH36" s="51"/>
      <c r="BI36" s="51"/>
      <c r="BJ36" s="51"/>
      <c r="BK36" s="51"/>
      <c r="BL36" s="51"/>
      <c r="BM36" s="51"/>
      <c r="BN36" s="51"/>
      <c r="BQ36" s="50"/>
      <c r="BR36" s="50"/>
      <c r="BS36" s="50"/>
      <c r="BX36" s="50"/>
      <c r="BY36" s="50"/>
    </row>
    <row r="37" spans="1:79" ht="12.75" customHeight="1">
      <c r="A37" s="464"/>
      <c r="B37" s="384" t="str">
        <f>IF(様式２!H33&lt;&gt;"",様式２!H33,"")</f>
        <v/>
      </c>
      <c r="C37" s="385"/>
      <c r="D37" s="385"/>
      <c r="E37" s="385"/>
      <c r="F37" s="385"/>
      <c r="G37" s="386"/>
      <c r="H37" s="47" t="s">
        <v>41</v>
      </c>
      <c r="I37" s="46"/>
      <c r="J37" s="390" t="str">
        <f>IF(様式２!K33&lt;&gt;"",様式２!K33,"")</f>
        <v/>
      </c>
      <c r="K37" s="391"/>
      <c r="L37" s="474" t="e">
        <f>AG37</f>
        <v>#VALUE!</v>
      </c>
      <c r="M37" s="476" t="e">
        <f>AH37</f>
        <v>#VALUE!</v>
      </c>
      <c r="N37" s="478" t="e">
        <f>AI37</f>
        <v>#VALUE!</v>
      </c>
      <c r="O37" s="489" t="str">
        <f>IF($J37&lt;&gt;"",IF($AC37="0-",AM37,IF($AC37="+0",AS37,IF($AC37="+-",AY37,AG37))),"")</f>
        <v/>
      </c>
      <c r="P37" s="412" t="str">
        <f>IF($J37&lt;&gt;"",IF($AC37="0-",AN37,IF($AC37="+0",AT37,IF($AC37="+-",AZ37,AH37))),"")</f>
        <v/>
      </c>
      <c r="Q37" s="485" t="str">
        <f>IF($J37&lt;&gt;"",IF($AC37="0-",AO37,IF($AC37="+0",AU37,IF($AC37="+-",BA37,AI37))),"")</f>
        <v/>
      </c>
      <c r="R37" s="424" t="str">
        <f>IF($U38="","",ROUNDDOWN($AA37/12,0))</f>
        <v/>
      </c>
      <c r="S37" s="403" t="str">
        <f>IF($U38="","",ROUNDDOWN(MOD($AA37,12),0))</f>
        <v/>
      </c>
      <c r="T37" s="461" t="str">
        <f>IF($U38="","", IF( (MOD($AA37,12)-$S37)&gt;=0.5,"半",0))</f>
        <v/>
      </c>
      <c r="U37" s="45" t="str">
        <f t="shared" si="0"/>
        <v/>
      </c>
      <c r="V37" s="424" t="str">
        <f>IF($U38="","",ROUNDDOWN($AA37*($U37/$U38)/12,0))</f>
        <v/>
      </c>
      <c r="W37" s="403" t="str">
        <f>IF($U38="","",ROUNDDOWN(MOD($AA37*($U37/$U38),12),0))</f>
        <v/>
      </c>
      <c r="X37" s="452" t="str">
        <f>IF(U38="","",IF( (MOD($AA37*($U37/$U38),12)-$W37)&gt;=0.5,"半",0) )</f>
        <v/>
      </c>
      <c r="Y37" s="416">
        <v>17</v>
      </c>
      <c r="Z37" s="417"/>
      <c r="AA37" s="418" t="e">
        <f>IF(OR($Y37&lt;&gt;$Y39,$Y39=""), SUMIF($Y$5:$Y$70,$Y37,$AB$5:$AB$70),"" )</f>
        <v>#VALUE!</v>
      </c>
      <c r="AB37" s="405" t="e">
        <f>IF(Z37=2,0,O37*12+P37+COUNTIF(Q37:Q37,"半")*0.5)</f>
        <v>#VALUE!</v>
      </c>
      <c r="AC37" s="406"/>
      <c r="AD37" s="408" t="str">
        <f>IF(AC37&lt;&gt;"",VLOOKUP(AC37,$AE$5:$AF$8,2),"")</f>
        <v/>
      </c>
      <c r="AE37" s="33"/>
      <c r="AF37" s="33"/>
      <c r="AG37" s="38" t="e">
        <f>IF(AK37&gt;=12,DATEDIF(BH37,BK37,"y")+1,DATEDIF(BH37,BK37,"y"))</f>
        <v>#VALUE!</v>
      </c>
      <c r="AH37" s="38" t="e">
        <f>IF(AK37&gt;=12,AK37-12,AK37)</f>
        <v>#VALUE!</v>
      </c>
      <c r="AI37" s="37" t="e">
        <f>IF(AL37&lt;=15,"半",0)</f>
        <v>#VALUE!</v>
      </c>
      <c r="AJ37" s="30" t="e">
        <f>DATEDIF(BH37,BK37,"y")</f>
        <v>#VALUE!</v>
      </c>
      <c r="AK37" s="27" t="e">
        <f>IF(AL37&gt;=16,DATEDIF(BH37,BK37,"ym")+1,DATEDIF(BH37,BK37,"ym"))</f>
        <v>#VALUE!</v>
      </c>
      <c r="AL37" s="29" t="e">
        <f>DATEDIF(BH37,BK37,"md")</f>
        <v>#VALUE!</v>
      </c>
      <c r="AM37" s="38" t="e">
        <f>IF(AQ37&gt;=12,DATEDIF(BH37,BL37,"y")+1,DATEDIF(BH37,BL37,"y"))</f>
        <v>#VALUE!</v>
      </c>
      <c r="AN37" s="38" t="e">
        <f>IF(AQ37&gt;=12,AQ37-12,AQ37)</f>
        <v>#VALUE!</v>
      </c>
      <c r="AO37" s="37" t="e">
        <f>IF(AR37&lt;=15,"半",0)</f>
        <v>#VALUE!</v>
      </c>
      <c r="AP37" s="30" t="e">
        <f>DATEDIF(BH37,BL37,"y")</f>
        <v>#VALUE!</v>
      </c>
      <c r="AQ37" s="27" t="e">
        <f>IF(AR37&gt;=16,DATEDIF(BH37,BL37,"ym")+1,DATEDIF(BH37,BL37,"ym"))</f>
        <v>#VALUE!</v>
      </c>
      <c r="AR37" s="29" t="e">
        <f>DATEDIF(BH37,BL37,"md")</f>
        <v>#VALUE!</v>
      </c>
      <c r="AS37" s="38" t="e">
        <f>IF(AW37&gt;=12,DATEDIF(BI37,BK37,"y")+1,DATEDIF(BI37,BK37,"y"))</f>
        <v>#VALUE!</v>
      </c>
      <c r="AT37" s="38" t="e">
        <f>IF(AW37&gt;=12,AW37-12,AW37)</f>
        <v>#VALUE!</v>
      </c>
      <c r="AU37" s="37" t="e">
        <f>IF(AX37&lt;=15,"半",0)</f>
        <v>#VALUE!</v>
      </c>
      <c r="AV37" s="30" t="e">
        <f>DATEDIF(BI37,BK37,"y")</f>
        <v>#VALUE!</v>
      </c>
      <c r="AW37" s="27" t="e">
        <f>IF(AX37&gt;=16,DATEDIF(BI37,BK37,"ym")+1,DATEDIF(BI37,BK37,"ym"))</f>
        <v>#VALUE!</v>
      </c>
      <c r="AX37" s="27" t="e">
        <f>DATEDIF(BI37,BK37,"md")</f>
        <v>#VALUE!</v>
      </c>
      <c r="AY37" s="38" t="e">
        <f>IF(BC37&gt;=12,DATEDIF(BI37,BL37,"y")+1,DATEDIF(BI37,BL37,"y"))</f>
        <v>#VALUE!</v>
      </c>
      <c r="AZ37" s="38" t="e">
        <f>IF(BC37&gt;=12,BC37-12,BC37)</f>
        <v>#VALUE!</v>
      </c>
      <c r="BA37" s="37" t="e">
        <f>IF(BD37&lt;=15,"半",0)</f>
        <v>#VALUE!</v>
      </c>
      <c r="BB37" s="30" t="e">
        <f>DATEDIF(BI37,BL37,"y")</f>
        <v>#VALUE!</v>
      </c>
      <c r="BC37" s="27" t="e">
        <f>IF(BD37&gt;=16,DATEDIF(BI37,BL37,"ym")+1,DATEDIF(BI37,BL37,"ym"))</f>
        <v>#VALUE!</v>
      </c>
      <c r="BD37" s="29" t="e">
        <f>DATEDIF(BI37,BL37,"md")</f>
        <v>#VALUE!</v>
      </c>
      <c r="BE37" s="27"/>
      <c r="BF37" s="28" t="str">
        <f>IF(J38="現在",$AD$2,J38)</f>
        <v/>
      </c>
      <c r="BG37" s="27">
        <v>1</v>
      </c>
      <c r="BH37" s="26" t="e">
        <f>IF(DAY(J37)&lt;=15,J37-DAY(J37)+1,J37-DAY(J37)+16)</f>
        <v>#VALUE!</v>
      </c>
      <c r="BI37" s="26" t="e">
        <f>IF(DAY(BH37)=1,BH37+15,BR37)</f>
        <v>#VALUE!</v>
      </c>
      <c r="BJ37" s="24"/>
      <c r="BK37" s="36" t="e">
        <f>IF(CA37&gt;=16,BY37,IF(J38="現在",$AD$2-CA37+15,J38-CA37+15))</f>
        <v>#VALUE!</v>
      </c>
      <c r="BL37" s="25" t="e">
        <f>IF(DAY(BK37)=15,BK37-DAY(BK37),BK37-DAY(BK37)+15)</f>
        <v>#VALUE!</v>
      </c>
      <c r="BM37" s="24"/>
      <c r="BN37" s="24"/>
      <c r="BO37" s="20" t="e">
        <f>YEAR(J37)</f>
        <v>#VALUE!</v>
      </c>
      <c r="BP37" s="20" t="e">
        <f>MONTH(J37)+1</f>
        <v>#VALUE!</v>
      </c>
      <c r="BQ37" s="23" t="e">
        <f>CONCATENATE(BO37,"/",BP37,"/",1)</f>
        <v>#VALUE!</v>
      </c>
      <c r="BR37" s="23" t="e">
        <f>BQ37+1-1</f>
        <v>#VALUE!</v>
      </c>
      <c r="BS37" s="23" t="e">
        <f>BQ37-1</f>
        <v>#VALUE!</v>
      </c>
      <c r="BT37" s="20" t="e">
        <f>DAY(BS37)</f>
        <v>#VALUE!</v>
      </c>
      <c r="BU37" s="20" t="e">
        <f>DAY(J37)</f>
        <v>#VALUE!</v>
      </c>
      <c r="BV37" s="20" t="e">
        <f>YEAR(BF37)</f>
        <v>#VALUE!</v>
      </c>
      <c r="BW37" s="20" t="e">
        <f>IF(MONTH(BF37)=12,MONTH(BF37)-12+1,MONTH(BF37)+1)</f>
        <v>#VALUE!</v>
      </c>
      <c r="BX37" s="23" t="e">
        <f>IF(BW37=1,CONCATENATE(BV37+1,"/",BW37,"/",1),CONCATENATE(BV37,"/",BW37,"/",1))</f>
        <v>#VALUE!</v>
      </c>
      <c r="BY37" s="23" t="e">
        <f>BX37-1</f>
        <v>#VALUE!</v>
      </c>
      <c r="BZ37" s="20" t="e">
        <f>DAY(BY37)</f>
        <v>#VALUE!</v>
      </c>
      <c r="CA37" s="20" t="e">
        <f>DAY(BF37)</f>
        <v>#VALUE!</v>
      </c>
    </row>
    <row r="38" spans="1:79" ht="12.75" customHeight="1">
      <c r="A38" s="464"/>
      <c r="B38" s="387"/>
      <c r="C38" s="388"/>
      <c r="D38" s="388"/>
      <c r="E38" s="388"/>
      <c r="F38" s="388"/>
      <c r="G38" s="389"/>
      <c r="H38" s="43" t="s">
        <v>40</v>
      </c>
      <c r="I38" s="43"/>
      <c r="J38" s="382" t="str">
        <f>IF(様式２!L33&lt;&gt;"",様式２!L33,"")</f>
        <v/>
      </c>
      <c r="K38" s="383"/>
      <c r="L38" s="475"/>
      <c r="M38" s="477"/>
      <c r="N38" s="479"/>
      <c r="O38" s="490"/>
      <c r="P38" s="413"/>
      <c r="Q38" s="486"/>
      <c r="R38" s="425"/>
      <c r="S38" s="404"/>
      <c r="T38" s="462"/>
      <c r="U38" s="45" t="str">
        <f t="shared" si="0"/>
        <v/>
      </c>
      <c r="V38" s="425"/>
      <c r="W38" s="404"/>
      <c r="X38" s="453"/>
      <c r="Y38" s="416"/>
      <c r="Z38" s="417"/>
      <c r="AA38" s="418"/>
      <c r="AB38" s="405"/>
      <c r="AC38" s="407"/>
      <c r="AD38" s="409"/>
      <c r="AE38" s="33"/>
      <c r="AF38" s="33"/>
      <c r="AG38" s="38"/>
      <c r="AH38" s="38"/>
      <c r="AI38" s="37"/>
      <c r="AJ38" s="30"/>
      <c r="AK38" s="27"/>
      <c r="AL38" s="29"/>
      <c r="AM38" s="38"/>
      <c r="AN38" s="38"/>
      <c r="AO38" s="37"/>
      <c r="AP38" s="30"/>
      <c r="AQ38" s="27"/>
      <c r="AR38" s="29"/>
      <c r="AS38" s="38"/>
      <c r="AT38" s="38"/>
      <c r="AU38" s="37"/>
      <c r="AV38" s="30"/>
      <c r="AW38" s="27"/>
      <c r="AX38" s="27"/>
      <c r="AY38" s="38"/>
      <c r="AZ38" s="38"/>
      <c r="BA38" s="37"/>
      <c r="BB38" s="30"/>
      <c r="BC38" s="27"/>
      <c r="BD38" s="29"/>
      <c r="BE38" s="27"/>
      <c r="BF38" s="28"/>
      <c r="BG38" s="27"/>
      <c r="BH38" s="26"/>
      <c r="BI38" s="26"/>
      <c r="BJ38" s="24"/>
      <c r="BK38" s="25"/>
      <c r="BL38" s="25"/>
      <c r="BM38" s="24"/>
      <c r="BN38" s="24"/>
      <c r="BQ38" s="23"/>
      <c r="BR38" s="23"/>
      <c r="BS38" s="23"/>
      <c r="BX38" s="23"/>
      <c r="BY38" s="23"/>
    </row>
    <row r="39" spans="1:79" ht="12.75" customHeight="1">
      <c r="A39" s="464"/>
      <c r="B39" s="384" t="str">
        <f>IF(様式２!H34&lt;&gt;"",様式２!H34,"")</f>
        <v/>
      </c>
      <c r="C39" s="480"/>
      <c r="D39" s="480"/>
      <c r="E39" s="480"/>
      <c r="F39" s="480"/>
      <c r="G39" s="481"/>
      <c r="H39" s="47" t="s">
        <v>41</v>
      </c>
      <c r="I39" s="46"/>
      <c r="J39" s="390" t="str">
        <f>IF(様式２!K34&lt;&gt;"",様式２!K34,"")</f>
        <v/>
      </c>
      <c r="K39" s="391"/>
      <c r="L39" s="474" t="e">
        <f>AG39</f>
        <v>#VALUE!</v>
      </c>
      <c r="M39" s="476" t="e">
        <f>AH39</f>
        <v>#VALUE!</v>
      </c>
      <c r="N39" s="478" t="e">
        <f>AI39</f>
        <v>#VALUE!</v>
      </c>
      <c r="O39" s="489" t="str">
        <f>IF($J39&lt;&gt;"",IF($AC39="0-",AM39,IF($AC39="+0",AS39,IF($AC39="+-",AY39,AG39))),"")</f>
        <v/>
      </c>
      <c r="P39" s="412" t="str">
        <f>IF($J39&lt;&gt;"",IF($AC39="0-",AN39,IF($AC39="+0",AT39,IF($AC39="+-",AZ39,AH39))),"")</f>
        <v/>
      </c>
      <c r="Q39" s="485" t="str">
        <f>IF($J39&lt;&gt;"",IF($AC39="0-",AO39,IF($AC39="+0",AU39,IF($AC39="+-",BA39,AI39))),"")</f>
        <v/>
      </c>
      <c r="R39" s="424" t="str">
        <f>IF($U40="","",ROUNDDOWN($AA39/12,0))</f>
        <v/>
      </c>
      <c r="S39" s="403" t="str">
        <f>IF($U40="","",ROUNDDOWN(MOD($AA39,12),0))</f>
        <v/>
      </c>
      <c r="T39" s="461" t="str">
        <f>IF($U40="","", IF( (MOD($AA39,12)-$S39)&gt;=0.5,"半",0))</f>
        <v/>
      </c>
      <c r="U39" s="45" t="str">
        <f t="shared" si="0"/>
        <v/>
      </c>
      <c r="V39" s="424" t="str">
        <f>IF($U40="","",ROUNDDOWN($AA39*($U39/$U40)/12,0))</f>
        <v/>
      </c>
      <c r="W39" s="403" t="str">
        <f>IF($U40="","",ROUNDDOWN(MOD($AA39*($U39/$U40),12),0))</f>
        <v/>
      </c>
      <c r="X39" s="452" t="str">
        <f>IF(U40="","",IF( (MOD($AA39*($U39/$U40),12)-$W39)&gt;=0.5,"半",0) )</f>
        <v/>
      </c>
      <c r="Y39" s="416">
        <v>18</v>
      </c>
      <c r="Z39" s="417"/>
      <c r="AA39" s="418" t="e">
        <f>IF(OR($Y39&lt;&gt;$Y41,$Y41=""), SUMIF($Y$5:$Y$70,$Y39,$AB$5:$AB$70),"" )</f>
        <v>#VALUE!</v>
      </c>
      <c r="AB39" s="405" t="e">
        <f>IF(Z39=2,0,O39*12+P39+COUNTIF(Q39:Q39,"半")*0.5)</f>
        <v>#VALUE!</v>
      </c>
      <c r="AC39" s="406"/>
      <c r="AD39" s="408" t="str">
        <f>IF(AC39&lt;&gt;"",VLOOKUP(AC39,$AE$5:$AF$8,2),"")</f>
        <v/>
      </c>
      <c r="AE39" s="33"/>
      <c r="AF39" s="33"/>
      <c r="AG39" s="38" t="e">
        <f>IF(AK39&gt;=12,DATEDIF(BH39,BK39,"y")+1,DATEDIF(BH39,BK39,"y"))</f>
        <v>#VALUE!</v>
      </c>
      <c r="AH39" s="38" t="e">
        <f>IF(AK39&gt;=12,AK39-12,AK39)</f>
        <v>#VALUE!</v>
      </c>
      <c r="AI39" s="37" t="e">
        <f>IF(AL39&lt;=15,"半",0)</f>
        <v>#VALUE!</v>
      </c>
      <c r="AJ39" s="30" t="e">
        <f>DATEDIF(BH39,BK39,"y")</f>
        <v>#VALUE!</v>
      </c>
      <c r="AK39" s="27" t="e">
        <f>IF(AL39&gt;=16,DATEDIF(BH39,BK39,"ym")+1,DATEDIF(BH39,BK39,"ym"))</f>
        <v>#VALUE!</v>
      </c>
      <c r="AL39" s="29" t="e">
        <f>DATEDIF(BH39,BK39,"md")</f>
        <v>#VALUE!</v>
      </c>
      <c r="AM39" s="38" t="e">
        <f>IF(AQ39&gt;=12,DATEDIF(BH39,BL39,"y")+1,DATEDIF(BH39,BL39,"y"))</f>
        <v>#VALUE!</v>
      </c>
      <c r="AN39" s="38" t="e">
        <f>IF(AQ39&gt;=12,AQ39-12,AQ39)</f>
        <v>#VALUE!</v>
      </c>
      <c r="AO39" s="37" t="e">
        <f>IF(AR39&lt;=15,"半",0)</f>
        <v>#VALUE!</v>
      </c>
      <c r="AP39" s="30" t="e">
        <f>DATEDIF(BH39,BL39,"y")</f>
        <v>#VALUE!</v>
      </c>
      <c r="AQ39" s="27" t="e">
        <f>IF(AR39&gt;=16,DATEDIF(BH39,BL39,"ym")+1,DATEDIF(BH39,BL39,"ym"))</f>
        <v>#VALUE!</v>
      </c>
      <c r="AR39" s="29" t="e">
        <f>DATEDIF(BH39,BL39,"md")</f>
        <v>#VALUE!</v>
      </c>
      <c r="AS39" s="38" t="e">
        <f>IF(AW39&gt;=12,DATEDIF(BI39,BK39,"y")+1,DATEDIF(BI39,BK39,"y"))</f>
        <v>#VALUE!</v>
      </c>
      <c r="AT39" s="38" t="e">
        <f>IF(AW39&gt;=12,AW39-12,AW39)</f>
        <v>#VALUE!</v>
      </c>
      <c r="AU39" s="37" t="e">
        <f>IF(AX39&lt;=15,"半",0)</f>
        <v>#VALUE!</v>
      </c>
      <c r="AV39" s="30" t="e">
        <f>DATEDIF(BI39,BK39,"y")</f>
        <v>#VALUE!</v>
      </c>
      <c r="AW39" s="27" t="e">
        <f>IF(AX39&gt;=16,DATEDIF(BI39,BK39,"ym")+1,DATEDIF(BI39,BK39,"ym"))</f>
        <v>#VALUE!</v>
      </c>
      <c r="AX39" s="27" t="e">
        <f>DATEDIF(BI39,BK39,"md")</f>
        <v>#VALUE!</v>
      </c>
      <c r="AY39" s="38" t="e">
        <f>IF(BC39&gt;=12,DATEDIF(BI39,BL39,"y")+1,DATEDIF(BI39,BL39,"y"))</f>
        <v>#VALUE!</v>
      </c>
      <c r="AZ39" s="38" t="e">
        <f>IF(BC39&gt;=12,BC39-12,BC39)</f>
        <v>#VALUE!</v>
      </c>
      <c r="BA39" s="37" t="e">
        <f>IF(BD39&lt;=15,"半",0)</f>
        <v>#VALUE!</v>
      </c>
      <c r="BB39" s="30" t="e">
        <f>DATEDIF(BI39,BL39,"y")</f>
        <v>#VALUE!</v>
      </c>
      <c r="BC39" s="27" t="e">
        <f>IF(BD39&gt;=16,DATEDIF(BI39,BL39,"ym")+1,DATEDIF(BI39,BL39,"ym"))</f>
        <v>#VALUE!</v>
      </c>
      <c r="BD39" s="29" t="e">
        <f>DATEDIF(BI39,BL39,"md")</f>
        <v>#VALUE!</v>
      </c>
      <c r="BE39" s="27"/>
      <c r="BF39" s="28" t="str">
        <f>IF(J40="現在",$AD$2,J40)</f>
        <v/>
      </c>
      <c r="BG39" s="27">
        <v>1</v>
      </c>
      <c r="BH39" s="26" t="e">
        <f>IF(DAY(J39)&lt;=15,J39-DAY(J39)+1,J39-DAY(J39)+16)</f>
        <v>#VALUE!</v>
      </c>
      <c r="BI39" s="26" t="e">
        <f>IF(DAY(BH39)=1,BH39+15,BR39)</f>
        <v>#VALUE!</v>
      </c>
      <c r="BJ39" s="24"/>
      <c r="BK39" s="36" t="e">
        <f>IF(CA39&gt;=16,BY39,IF(J40="現在",$AD$2-CA39+15,J40-CA39+15))</f>
        <v>#VALUE!</v>
      </c>
      <c r="BL39" s="25" t="e">
        <f>IF(DAY(BK39)=15,BK39-DAY(BK39),BK39-DAY(BK39)+15)</f>
        <v>#VALUE!</v>
      </c>
      <c r="BM39" s="24"/>
      <c r="BN39" s="24"/>
      <c r="BO39" s="20" t="e">
        <f>YEAR(J39)</f>
        <v>#VALUE!</v>
      </c>
      <c r="BP39" s="20" t="e">
        <f>MONTH(J39)+1</f>
        <v>#VALUE!</v>
      </c>
      <c r="BQ39" s="23" t="e">
        <f>CONCATENATE(BO39,"/",BP39,"/",1)</f>
        <v>#VALUE!</v>
      </c>
      <c r="BR39" s="23" t="e">
        <f>BQ39+1-1</f>
        <v>#VALUE!</v>
      </c>
      <c r="BS39" s="23" t="e">
        <f>BQ39-1</f>
        <v>#VALUE!</v>
      </c>
      <c r="BT39" s="20" t="e">
        <f>DAY(BS39)</f>
        <v>#VALUE!</v>
      </c>
      <c r="BU39" s="20" t="e">
        <f>DAY(J39)</f>
        <v>#VALUE!</v>
      </c>
      <c r="BV39" s="20" t="e">
        <f>YEAR(BF39)</f>
        <v>#VALUE!</v>
      </c>
      <c r="BW39" s="20" t="e">
        <f>IF(MONTH(BF39)=12,MONTH(BF39)-12+1,MONTH(BF39)+1)</f>
        <v>#VALUE!</v>
      </c>
      <c r="BX39" s="23" t="e">
        <f>IF(BW39=1,CONCATENATE(BV39+1,"/",BW39,"/",1),CONCATENATE(BV39,"/",BW39,"/",1))</f>
        <v>#VALUE!</v>
      </c>
      <c r="BY39" s="23" t="e">
        <f>BX39-1</f>
        <v>#VALUE!</v>
      </c>
      <c r="BZ39" s="20" t="e">
        <f>DAY(BY39)</f>
        <v>#VALUE!</v>
      </c>
      <c r="CA39" s="20" t="e">
        <f>DAY(BF39)</f>
        <v>#VALUE!</v>
      </c>
    </row>
    <row r="40" spans="1:79" ht="12.75" customHeight="1">
      <c r="A40" s="464"/>
      <c r="B40" s="482"/>
      <c r="C40" s="483"/>
      <c r="D40" s="483"/>
      <c r="E40" s="483"/>
      <c r="F40" s="483"/>
      <c r="G40" s="484"/>
      <c r="H40" s="43" t="s">
        <v>40</v>
      </c>
      <c r="I40" s="43"/>
      <c r="J40" s="382" t="str">
        <f>IF(様式２!L34&lt;&gt;"",様式２!L34,"")</f>
        <v/>
      </c>
      <c r="K40" s="383"/>
      <c r="L40" s="475"/>
      <c r="M40" s="477"/>
      <c r="N40" s="479"/>
      <c r="O40" s="490"/>
      <c r="P40" s="413"/>
      <c r="Q40" s="486"/>
      <c r="R40" s="425"/>
      <c r="S40" s="404"/>
      <c r="T40" s="462"/>
      <c r="U40" s="45" t="str">
        <f t="shared" si="0"/>
        <v/>
      </c>
      <c r="V40" s="425"/>
      <c r="W40" s="404"/>
      <c r="X40" s="453"/>
      <c r="Y40" s="416"/>
      <c r="Z40" s="417"/>
      <c r="AA40" s="418"/>
      <c r="AB40" s="405"/>
      <c r="AC40" s="407"/>
      <c r="AD40" s="409"/>
      <c r="AE40" s="33"/>
      <c r="AF40" s="33"/>
      <c r="AG40" s="38"/>
      <c r="AH40" s="38"/>
      <c r="AI40" s="37"/>
      <c r="AJ40" s="30"/>
      <c r="AK40" s="27"/>
      <c r="AL40" s="29"/>
      <c r="AM40" s="38"/>
      <c r="AN40" s="38"/>
      <c r="AO40" s="37"/>
      <c r="AP40" s="30"/>
      <c r="AQ40" s="27"/>
      <c r="AR40" s="29"/>
      <c r="AS40" s="38"/>
      <c r="AT40" s="38"/>
      <c r="AU40" s="37"/>
      <c r="AV40" s="30"/>
      <c r="AW40" s="27"/>
      <c r="AX40" s="27"/>
      <c r="AY40" s="38"/>
      <c r="AZ40" s="38"/>
      <c r="BA40" s="37"/>
      <c r="BB40" s="30"/>
      <c r="BC40" s="27"/>
      <c r="BD40" s="29"/>
      <c r="BE40" s="27"/>
      <c r="BF40" s="28"/>
      <c r="BG40" s="27"/>
      <c r="BH40" s="26"/>
      <c r="BI40" s="26"/>
      <c r="BJ40" s="24"/>
      <c r="BK40" s="25"/>
      <c r="BL40" s="25"/>
      <c r="BM40" s="24"/>
      <c r="BN40" s="24"/>
      <c r="BQ40" s="23"/>
      <c r="BR40" s="23"/>
      <c r="BS40" s="23"/>
      <c r="BX40" s="23"/>
      <c r="BY40" s="23"/>
    </row>
    <row r="41" spans="1:79" ht="12.75" customHeight="1">
      <c r="A41" s="464"/>
      <c r="B41" s="384" t="str">
        <f>IF(様式２!H35&lt;&gt;"",様式２!H35,"")</f>
        <v/>
      </c>
      <c r="C41" s="480"/>
      <c r="D41" s="480"/>
      <c r="E41" s="480"/>
      <c r="F41" s="480"/>
      <c r="G41" s="481"/>
      <c r="H41" s="47" t="s">
        <v>41</v>
      </c>
      <c r="I41" s="46"/>
      <c r="J41" s="390" t="str">
        <f>IF(様式２!K35&lt;&gt;"",様式２!K35,"")</f>
        <v/>
      </c>
      <c r="K41" s="391"/>
      <c r="L41" s="474" t="e">
        <f>AG41</f>
        <v>#VALUE!</v>
      </c>
      <c r="M41" s="476" t="e">
        <f>AH41</f>
        <v>#VALUE!</v>
      </c>
      <c r="N41" s="478" t="e">
        <f>AI41</f>
        <v>#VALUE!</v>
      </c>
      <c r="O41" s="489" t="str">
        <f>IF($J41&lt;&gt;"",IF($AC41="0-",AM41,IF($AC41="+0",AS41,IF($AC41="+-",AY41,AG41))),"")</f>
        <v/>
      </c>
      <c r="P41" s="412" t="str">
        <f>IF($J41&lt;&gt;"",IF($AC41="0-",AN41,IF($AC41="+0",AT41,IF($AC41="+-",AZ41,AH41))),"")</f>
        <v/>
      </c>
      <c r="Q41" s="485" t="str">
        <f>IF($J41&lt;&gt;"",IF($AC41="0-",AO41,IF($AC41="+0",AU41,IF($AC41="+-",BA41,AI41))),"")</f>
        <v/>
      </c>
      <c r="R41" s="424" t="str">
        <f>IF($U42="","",ROUNDDOWN($AA41/12,0))</f>
        <v/>
      </c>
      <c r="S41" s="403" t="str">
        <f>IF($U42="","",ROUNDDOWN(MOD($AA41,12),0))</f>
        <v/>
      </c>
      <c r="T41" s="461" t="str">
        <f>IF($U42="","", IF( (MOD($AA41,12)-$S41)&gt;=0.5,"半",0))</f>
        <v/>
      </c>
      <c r="U41" s="45" t="str">
        <f t="shared" si="0"/>
        <v/>
      </c>
      <c r="V41" s="424" t="str">
        <f>IF($U42="","",ROUNDDOWN($AA41*($U41/$U42)/12,0))</f>
        <v/>
      </c>
      <c r="W41" s="403" t="str">
        <f>IF($U42="","",ROUNDDOWN(MOD($AA41*($U41/$U42),12),0))</f>
        <v/>
      </c>
      <c r="X41" s="452" t="str">
        <f>IF(U42="","",IF( (MOD($AA41*($U41/$U42),12)-$W41)&gt;=0.5,"半",0) )</f>
        <v/>
      </c>
      <c r="Y41" s="416">
        <v>19</v>
      </c>
      <c r="Z41" s="417"/>
      <c r="AA41" s="418" t="e">
        <f>IF(OR($Y41&lt;&gt;$Y43,$Y43=""), SUMIF($Y$5:$Y$70,$Y41,$AB$5:$AB$70),"" )</f>
        <v>#VALUE!</v>
      </c>
      <c r="AB41" s="405" t="e">
        <f>IF(Z41=2,0,O41*12+P41+COUNTIF(Q41:Q41,"半")*0.5)</f>
        <v>#VALUE!</v>
      </c>
      <c r="AC41" s="406"/>
      <c r="AD41" s="408" t="str">
        <f>IF(AC41&lt;&gt;"",VLOOKUP(AC41,$AE$5:$AF$8,2),"")</f>
        <v/>
      </c>
      <c r="AE41" s="33"/>
      <c r="AF41" s="33"/>
      <c r="AG41" s="38" t="e">
        <f>IF(AK41&gt;=12,DATEDIF(BH41,BK41,"y")+1,DATEDIF(BH41,BK41,"y"))</f>
        <v>#VALUE!</v>
      </c>
      <c r="AH41" s="38" t="e">
        <f>IF(AK41&gt;=12,AK41-12,AK41)</f>
        <v>#VALUE!</v>
      </c>
      <c r="AI41" s="37" t="e">
        <f>IF(AL41&lt;=15,"半",0)</f>
        <v>#VALUE!</v>
      </c>
      <c r="AJ41" s="30" t="e">
        <f>DATEDIF(BH41,BK41,"y")</f>
        <v>#VALUE!</v>
      </c>
      <c r="AK41" s="27" t="e">
        <f>IF(AL41&gt;=16,DATEDIF(BH41,BK41,"ym")+1,DATEDIF(BH41,BK41,"ym"))</f>
        <v>#VALUE!</v>
      </c>
      <c r="AL41" s="29" t="e">
        <f>DATEDIF(BH41,BK41,"md")</f>
        <v>#VALUE!</v>
      </c>
      <c r="AM41" s="38" t="e">
        <f>IF(AQ41&gt;=12,DATEDIF(BH41,BL41,"y")+1,DATEDIF(BH41,BL41,"y"))</f>
        <v>#VALUE!</v>
      </c>
      <c r="AN41" s="38" t="e">
        <f>IF(AQ41&gt;=12,AQ41-12,AQ41)</f>
        <v>#VALUE!</v>
      </c>
      <c r="AO41" s="37" t="e">
        <f>IF(AR41&lt;=15,"半",0)</f>
        <v>#VALUE!</v>
      </c>
      <c r="AP41" s="30" t="e">
        <f>DATEDIF(BH41,BL41,"y")</f>
        <v>#VALUE!</v>
      </c>
      <c r="AQ41" s="27" t="e">
        <f>IF(AR41&gt;=16,DATEDIF(BH41,BL41,"ym")+1,DATEDIF(BH41,BL41,"ym"))</f>
        <v>#VALUE!</v>
      </c>
      <c r="AR41" s="29" t="e">
        <f>DATEDIF(BH41,BL41,"md")</f>
        <v>#VALUE!</v>
      </c>
      <c r="AS41" s="38" t="e">
        <f>IF(AW41&gt;=12,DATEDIF(BI41,BK41,"y")+1,DATEDIF(BI41,BK41,"y"))</f>
        <v>#VALUE!</v>
      </c>
      <c r="AT41" s="38" t="e">
        <f>IF(AW41&gt;=12,AW41-12,AW41)</f>
        <v>#VALUE!</v>
      </c>
      <c r="AU41" s="37" t="e">
        <f>IF(AX41&lt;=15,"半",0)</f>
        <v>#VALUE!</v>
      </c>
      <c r="AV41" s="30" t="e">
        <f>DATEDIF(BI41,BK41,"y")</f>
        <v>#VALUE!</v>
      </c>
      <c r="AW41" s="27" t="e">
        <f>IF(AX41&gt;=16,DATEDIF(BI41,BK41,"ym")+1,DATEDIF(BI41,BK41,"ym"))</f>
        <v>#VALUE!</v>
      </c>
      <c r="AX41" s="27" t="e">
        <f>DATEDIF(BI41,BK41,"md")</f>
        <v>#VALUE!</v>
      </c>
      <c r="AY41" s="38" t="e">
        <f>IF(BC41&gt;=12,DATEDIF(BI41,BL41,"y")+1,DATEDIF(BI41,BL41,"y"))</f>
        <v>#VALUE!</v>
      </c>
      <c r="AZ41" s="38" t="e">
        <f>IF(BC41&gt;=12,BC41-12,BC41)</f>
        <v>#VALUE!</v>
      </c>
      <c r="BA41" s="37" t="e">
        <f>IF(BD41&lt;=15,"半",0)</f>
        <v>#VALUE!</v>
      </c>
      <c r="BB41" s="30" t="e">
        <f>DATEDIF(BI41,BL41,"y")</f>
        <v>#VALUE!</v>
      </c>
      <c r="BC41" s="27" t="e">
        <f>IF(BD41&gt;=16,DATEDIF(BI41,BL41,"ym")+1,DATEDIF(BI41,BL41,"ym"))</f>
        <v>#VALUE!</v>
      </c>
      <c r="BD41" s="29" t="e">
        <f>DATEDIF(BI41,BL41,"md")</f>
        <v>#VALUE!</v>
      </c>
      <c r="BE41" s="27"/>
      <c r="BF41" s="28" t="str">
        <f>IF(J42="現在",$AD$2,J42)</f>
        <v/>
      </c>
      <c r="BG41" s="27">
        <v>1</v>
      </c>
      <c r="BH41" s="26" t="e">
        <f>IF(DAY(J41)&lt;=15,J41-DAY(J41)+1,J41-DAY(J41)+16)</f>
        <v>#VALUE!</v>
      </c>
      <c r="BI41" s="26" t="e">
        <f>IF(DAY(BH41)=1,BH41+15,BR41)</f>
        <v>#VALUE!</v>
      </c>
      <c r="BJ41" s="24"/>
      <c r="BK41" s="36" t="e">
        <f>IF(CA41&gt;=16,BY41,IF(J42="現在",$AD$2-CA41+15,J42-CA41+15))</f>
        <v>#VALUE!</v>
      </c>
      <c r="BL41" s="25" t="e">
        <f>IF(DAY(BK41)=15,BK41-DAY(BK41),BK41-DAY(BK41)+15)</f>
        <v>#VALUE!</v>
      </c>
      <c r="BM41" s="24"/>
      <c r="BN41" s="24"/>
      <c r="BO41" s="20" t="e">
        <f>YEAR(J41)</f>
        <v>#VALUE!</v>
      </c>
      <c r="BP41" s="20" t="e">
        <f>MONTH(J41)+1</f>
        <v>#VALUE!</v>
      </c>
      <c r="BQ41" s="23" t="e">
        <f>CONCATENATE(BO41,"/",BP41,"/",1)</f>
        <v>#VALUE!</v>
      </c>
      <c r="BR41" s="23" t="e">
        <f>BQ41+1-1</f>
        <v>#VALUE!</v>
      </c>
      <c r="BS41" s="23" t="e">
        <f>BQ41-1</f>
        <v>#VALUE!</v>
      </c>
      <c r="BT41" s="20" t="e">
        <f>DAY(BS41)</f>
        <v>#VALUE!</v>
      </c>
      <c r="BU41" s="20" t="e">
        <f>DAY(J41)</f>
        <v>#VALUE!</v>
      </c>
      <c r="BV41" s="20" t="e">
        <f>YEAR(BF41)</f>
        <v>#VALUE!</v>
      </c>
      <c r="BW41" s="20" t="e">
        <f>IF(MONTH(BF41)=12,MONTH(BF41)-12+1,MONTH(BF41)+1)</f>
        <v>#VALUE!</v>
      </c>
      <c r="BX41" s="23" t="e">
        <f>IF(BW41=1,CONCATENATE(BV41+1,"/",BW41,"/",1),CONCATENATE(BV41,"/",BW41,"/",1))</f>
        <v>#VALUE!</v>
      </c>
      <c r="BY41" s="23" t="e">
        <f>BX41-1</f>
        <v>#VALUE!</v>
      </c>
      <c r="BZ41" s="20" t="e">
        <f>DAY(BY41)</f>
        <v>#VALUE!</v>
      </c>
      <c r="CA41" s="20" t="e">
        <f>DAY(BF41)</f>
        <v>#VALUE!</v>
      </c>
    </row>
    <row r="42" spans="1:79" ht="12.65" customHeight="1" thickBot="1">
      <c r="A42" s="464"/>
      <c r="B42" s="482"/>
      <c r="C42" s="483"/>
      <c r="D42" s="483"/>
      <c r="E42" s="483"/>
      <c r="F42" s="483"/>
      <c r="G42" s="484"/>
      <c r="H42" s="43" t="s">
        <v>40</v>
      </c>
      <c r="I42" s="43"/>
      <c r="J42" s="382" t="str">
        <f>IF(様式２!L35&lt;&gt;"",様式２!L35,"")</f>
        <v/>
      </c>
      <c r="K42" s="383"/>
      <c r="L42" s="475"/>
      <c r="M42" s="477"/>
      <c r="N42" s="479"/>
      <c r="O42" s="490"/>
      <c r="P42" s="413"/>
      <c r="Q42" s="486"/>
      <c r="R42" s="425"/>
      <c r="S42" s="404"/>
      <c r="T42" s="462"/>
      <c r="U42" s="45" t="str">
        <f t="shared" si="0"/>
        <v/>
      </c>
      <c r="V42" s="425"/>
      <c r="W42" s="404"/>
      <c r="X42" s="453"/>
      <c r="Y42" s="416"/>
      <c r="Z42" s="417"/>
      <c r="AA42" s="418"/>
      <c r="AB42" s="405"/>
      <c r="AC42" s="497"/>
      <c r="AD42" s="409"/>
      <c r="AE42" s="33"/>
      <c r="AF42" s="33"/>
      <c r="AG42" s="38"/>
      <c r="AH42" s="38"/>
      <c r="AI42" s="37"/>
      <c r="AJ42" s="30"/>
      <c r="AK42" s="27"/>
      <c r="AL42" s="29"/>
      <c r="AM42" s="38"/>
      <c r="AN42" s="38"/>
      <c r="AO42" s="37"/>
      <c r="AP42" s="30"/>
      <c r="AQ42" s="27"/>
      <c r="AR42" s="29"/>
      <c r="AS42" s="38"/>
      <c r="AT42" s="38"/>
      <c r="AU42" s="37"/>
      <c r="AV42" s="30"/>
      <c r="AW42" s="27"/>
      <c r="AX42" s="27"/>
      <c r="AY42" s="38"/>
      <c r="AZ42" s="38"/>
      <c r="BA42" s="37"/>
      <c r="BB42" s="30"/>
      <c r="BC42" s="27"/>
      <c r="BD42" s="29"/>
      <c r="BE42" s="27"/>
      <c r="BF42" s="28"/>
      <c r="BG42" s="27"/>
      <c r="BH42" s="26"/>
      <c r="BI42" s="26"/>
      <c r="BJ42" s="24"/>
      <c r="BK42" s="25"/>
      <c r="BL42" s="25"/>
      <c r="BM42" s="24"/>
      <c r="BN42" s="24"/>
      <c r="BQ42" s="23"/>
      <c r="BR42" s="23"/>
      <c r="BS42" s="23"/>
      <c r="BX42" s="23"/>
      <c r="BY42" s="23"/>
    </row>
    <row r="43" spans="1:79" ht="12.65" hidden="1" customHeight="1">
      <c r="A43" s="48"/>
      <c r="B43" s="429"/>
      <c r="C43" s="430"/>
      <c r="D43" s="430"/>
      <c r="E43" s="430"/>
      <c r="F43" s="430"/>
      <c r="G43" s="431"/>
      <c r="H43" s="47" t="s">
        <v>41</v>
      </c>
      <c r="I43" s="46"/>
      <c r="J43" s="435"/>
      <c r="K43" s="436"/>
      <c r="L43" s="392">
        <f>AG43</f>
        <v>0</v>
      </c>
      <c r="M43" s="399">
        <f>AH43</f>
        <v>0</v>
      </c>
      <c r="N43" s="380" t="str">
        <f>AI43</f>
        <v>半</v>
      </c>
      <c r="O43" s="424" t="str">
        <f>IF($J43&lt;&gt;"",IF($AC43="0-",AM43,IF($AC43="+0",AS43,IF($AC43="+-",AY43,AG43))),"")</f>
        <v/>
      </c>
      <c r="P43" s="403" t="str">
        <f>IF($J43&lt;&gt;"",IF($AC43="0-",AN43,IF($AC43="+0",AT43,IF($AC43="+-",AZ43,AH43))),"")</f>
        <v/>
      </c>
      <c r="Q43" s="461" t="str">
        <f>IF($J43&lt;&gt;"",IF($AC43="0-",AO43,IF($AC43="+0",AU43,IF($AC43="+-",BA43,AI43))),"")</f>
        <v/>
      </c>
      <c r="R43" s="498" t="str">
        <f>IF($U44="","",ROUNDDOWN($AA43/12,0))</f>
        <v/>
      </c>
      <c r="S43" s="500" t="str">
        <f>IF($U44="","",ROUNDDOWN(MOD($AA43,12),0))</f>
        <v/>
      </c>
      <c r="T43" s="502" t="str">
        <f>IF($U44="","", IF( (MOD($AA43,12)-$S43)&gt;=0.5,"半",0))</f>
        <v/>
      </c>
      <c r="U43" s="45"/>
      <c r="V43" s="498" t="str">
        <f>IF($U44="","",ROUNDDOWN($AA43*($U43/$U44)/12,0))</f>
        <v/>
      </c>
      <c r="W43" s="500" t="str">
        <f>IF($U44="","",ROUNDDOWN(MOD($AA43*($U43/$U44),12),0))</f>
        <v/>
      </c>
      <c r="X43" s="504" t="str">
        <f>IF(U44="","",IF( (MOD($AA43*($U43/$U44),12)-$W43)&gt;=0.5,"半",0) )</f>
        <v/>
      </c>
      <c r="Y43" s="506">
        <v>20</v>
      </c>
      <c r="Z43" s="456"/>
      <c r="AA43" s="418" t="e">
        <f>IF(OR($Y43&lt;&gt;$Y45,$Y45=""), SUMIF($Y$5:$Y$70,$Y43,$AB$5:$AB$70),"" )</f>
        <v>#VALUE!</v>
      </c>
      <c r="AB43" s="458" t="e">
        <f>IF(Z43=2,0,O43*12+P43+COUNTIF(Q43:Q43,"半")*0.5)</f>
        <v>#VALUE!</v>
      </c>
      <c r="AC43" s="459"/>
      <c r="AD43" s="408" t="str">
        <f>IF(AC43&lt;&gt;"",VLOOKUP(AC43,$AE$5:$AF$8,2),"")</f>
        <v/>
      </c>
      <c r="AE43" s="33"/>
      <c r="AF43" s="33"/>
      <c r="AG43" s="38">
        <f>IF(AK43&gt;=12,DATEDIF(BH43,BK43,"y")+1,DATEDIF(BH43,BK43,"y"))</f>
        <v>0</v>
      </c>
      <c r="AH43" s="38">
        <f>IF(AK43&gt;=12,AK43-12,AK43)</f>
        <v>0</v>
      </c>
      <c r="AI43" s="37" t="str">
        <f>IF(AL43&lt;=15,"半",0)</f>
        <v>半</v>
      </c>
      <c r="AJ43" s="30">
        <f>DATEDIF(BH43,BK43,"y")</f>
        <v>0</v>
      </c>
      <c r="AK43" s="27">
        <f>IF(AL43&gt;=16,DATEDIF(BH43,BK43,"ym")+1,DATEDIF(BH43,BK43,"ym"))</f>
        <v>0</v>
      </c>
      <c r="AL43" s="29">
        <f>DATEDIF(BH43,BK43,"md")</f>
        <v>14</v>
      </c>
      <c r="AM43" s="38" t="e">
        <f>IF(AQ43&gt;=12,DATEDIF(BH43,BL43,"y")+1,DATEDIF(BH43,BL43,"y"))</f>
        <v>#NUM!</v>
      </c>
      <c r="AN43" s="38" t="e">
        <f>IF(AQ43&gt;=12,AQ43-12,AQ43)</f>
        <v>#NUM!</v>
      </c>
      <c r="AO43" s="37" t="e">
        <f>IF(AR43&lt;=15,"半",0)</f>
        <v>#NUM!</v>
      </c>
      <c r="AP43" s="30" t="e">
        <f>DATEDIF(BH43,BL43,"y")</f>
        <v>#NUM!</v>
      </c>
      <c r="AQ43" s="27" t="e">
        <f>IF(AR43&gt;=16,DATEDIF(BH43,BL43,"ym")+1,DATEDIF(BH43,BL43,"ym"))</f>
        <v>#NUM!</v>
      </c>
      <c r="AR43" s="29" t="e">
        <f>DATEDIF(BH43,BL43,"md")</f>
        <v>#NUM!</v>
      </c>
      <c r="AS43" s="38" t="e">
        <f>IF(AW43&gt;=12,DATEDIF(BI43,BK43,"y")+1,DATEDIF(BI43,BK43,"y"))</f>
        <v>#NUM!</v>
      </c>
      <c r="AT43" s="38" t="e">
        <f>IF(AW43&gt;=12,AW43-12,AW43)</f>
        <v>#NUM!</v>
      </c>
      <c r="AU43" s="37" t="e">
        <f>IF(AX43&lt;=15,"半",0)</f>
        <v>#NUM!</v>
      </c>
      <c r="AV43" s="30" t="e">
        <f>DATEDIF(BI43,BK43,"y")</f>
        <v>#NUM!</v>
      </c>
      <c r="AW43" s="27" t="e">
        <f>IF(AX43&gt;=16,DATEDIF(BI43,BK43,"ym")+1,DATEDIF(BI43,BK43,"ym"))</f>
        <v>#NUM!</v>
      </c>
      <c r="AX43" s="27" t="e">
        <f>DATEDIF(BI43,BK43,"md")</f>
        <v>#NUM!</v>
      </c>
      <c r="AY43" s="38" t="e">
        <f>IF(BC43&gt;=12,DATEDIF(BI43,BL43,"y")+1,DATEDIF(BI43,BL43,"y"))</f>
        <v>#NUM!</v>
      </c>
      <c r="AZ43" s="38" t="e">
        <f>IF(BC43&gt;=12,BC43-12,BC43)</f>
        <v>#NUM!</v>
      </c>
      <c r="BA43" s="37" t="e">
        <f>IF(BD43&lt;=15,"半",0)</f>
        <v>#NUM!</v>
      </c>
      <c r="BB43" s="30" t="e">
        <f>DATEDIF(BI43,BL43,"y")</f>
        <v>#NUM!</v>
      </c>
      <c r="BC43" s="27" t="e">
        <f>IF(BD43&gt;=16,DATEDIF(BI43,BL43,"ym")+1,DATEDIF(BI43,BL43,"ym"))</f>
        <v>#NUM!</v>
      </c>
      <c r="BD43" s="29" t="e">
        <f>DATEDIF(BI43,BL43,"md")</f>
        <v>#NUM!</v>
      </c>
      <c r="BE43" s="27"/>
      <c r="BF43" s="28">
        <f>IF(J44="現在",$AD$2,J44)</f>
        <v>0</v>
      </c>
      <c r="BG43" s="27">
        <v>1</v>
      </c>
      <c r="BH43" s="26">
        <f>IF(DAY(J43)&lt;=15,J43-DAY(J43)+1,J43-DAY(J43)+16)</f>
        <v>1</v>
      </c>
      <c r="BI43" s="26">
        <f>IF(DAY(BH43)=1,BH43+15,BR43)</f>
        <v>16</v>
      </c>
      <c r="BJ43" s="24"/>
      <c r="BK43" s="36">
        <f>IF(CA43&gt;=16,BY43,IF(J44="現在",$AD$2-CA43+15,J44-CA43+15))</f>
        <v>15</v>
      </c>
      <c r="BL43" s="25">
        <f>IF(DAY(BK43)=15,BK43-DAY(BK43),BK43-DAY(BK43)+15)</f>
        <v>0</v>
      </c>
      <c r="BM43" s="24"/>
      <c r="BN43" s="24"/>
      <c r="BO43" s="20">
        <f>YEAR(J43)</f>
        <v>1900</v>
      </c>
      <c r="BP43" s="20">
        <f>MONTH(J43)+1</f>
        <v>2</v>
      </c>
      <c r="BQ43" s="23" t="str">
        <f>CONCATENATE(BO43,"/",BP43,"/",1)</f>
        <v>1900/2/1</v>
      </c>
      <c r="BR43" s="23">
        <f>BQ43+1-1</f>
        <v>32</v>
      </c>
      <c r="BS43" s="23">
        <f>BQ43-1</f>
        <v>31</v>
      </c>
      <c r="BT43" s="20">
        <f>DAY(BS43)</f>
        <v>31</v>
      </c>
      <c r="BU43" s="20">
        <f>DAY(J43)</f>
        <v>0</v>
      </c>
      <c r="BV43" s="20">
        <f>YEAR(BF43)</f>
        <v>1900</v>
      </c>
      <c r="BW43" s="20">
        <f>IF(MONTH(BF43)=12,MONTH(BF43)-12+1,MONTH(BF43)+1)</f>
        <v>2</v>
      </c>
      <c r="BX43" s="23" t="str">
        <f>IF(BW43=1,CONCATENATE(BV43+1,"/",BW43,"/",1),CONCATENATE(BV43,"/",BW43,"/",1))</f>
        <v>1900/2/1</v>
      </c>
      <c r="BY43" s="23">
        <f>BX43-1</f>
        <v>31</v>
      </c>
      <c r="BZ43" s="20">
        <f>DAY(BY43)</f>
        <v>31</v>
      </c>
      <c r="CA43" s="20">
        <f>DAY(BF43)</f>
        <v>0</v>
      </c>
    </row>
    <row r="44" spans="1:79" ht="12.65" hidden="1" customHeight="1">
      <c r="A44" s="48"/>
      <c r="B44" s="432"/>
      <c r="C44" s="433"/>
      <c r="D44" s="433"/>
      <c r="E44" s="433"/>
      <c r="F44" s="433"/>
      <c r="G44" s="434"/>
      <c r="H44" s="43" t="s">
        <v>40</v>
      </c>
      <c r="I44" s="43"/>
      <c r="J44" s="422"/>
      <c r="K44" s="423"/>
      <c r="L44" s="393"/>
      <c r="M44" s="400"/>
      <c r="N44" s="381"/>
      <c r="O44" s="425"/>
      <c r="P44" s="404"/>
      <c r="Q44" s="462"/>
      <c r="R44" s="499"/>
      <c r="S44" s="501"/>
      <c r="T44" s="503"/>
      <c r="U44" s="42"/>
      <c r="V44" s="499"/>
      <c r="W44" s="501"/>
      <c r="X44" s="505"/>
      <c r="Y44" s="507"/>
      <c r="Z44" s="457"/>
      <c r="AA44" s="418"/>
      <c r="AB44" s="458"/>
      <c r="AC44" s="460"/>
      <c r="AD44" s="408"/>
      <c r="AE44" s="33"/>
      <c r="AF44" s="33"/>
      <c r="AG44" s="38"/>
      <c r="AH44" s="38"/>
      <c r="AI44" s="37"/>
      <c r="AJ44" s="30"/>
      <c r="AK44" s="27"/>
      <c r="AL44" s="29"/>
      <c r="AM44" s="38"/>
      <c r="AN44" s="38"/>
      <c r="AO44" s="37"/>
      <c r="AP44" s="30"/>
      <c r="AQ44" s="27"/>
      <c r="AR44" s="29"/>
      <c r="AS44" s="38"/>
      <c r="AT44" s="38"/>
      <c r="AU44" s="37"/>
      <c r="AV44" s="30"/>
      <c r="AW44" s="27"/>
      <c r="AX44" s="27"/>
      <c r="AY44" s="38"/>
      <c r="AZ44" s="38"/>
      <c r="BA44" s="37"/>
      <c r="BB44" s="30"/>
      <c r="BC44" s="27"/>
      <c r="BD44" s="29"/>
      <c r="BE44" s="27"/>
      <c r="BF44" s="28"/>
      <c r="BG44" s="27"/>
      <c r="BH44" s="26"/>
      <c r="BI44" s="26"/>
      <c r="BJ44" s="24"/>
      <c r="BK44" s="25"/>
      <c r="BL44" s="25"/>
      <c r="BM44" s="24"/>
      <c r="BN44" s="24"/>
      <c r="BQ44" s="23"/>
      <c r="BR44" s="23"/>
      <c r="BS44" s="23"/>
      <c r="BX44" s="23"/>
      <c r="BY44" s="23"/>
    </row>
    <row r="45" spans="1:79" ht="12.65" hidden="1" customHeight="1">
      <c r="A45" s="48"/>
      <c r="B45" s="429"/>
      <c r="C45" s="430"/>
      <c r="D45" s="430"/>
      <c r="E45" s="430"/>
      <c r="F45" s="430"/>
      <c r="G45" s="431"/>
      <c r="H45" s="47" t="s">
        <v>41</v>
      </c>
      <c r="I45" s="46"/>
      <c r="J45" s="435"/>
      <c r="K45" s="436"/>
      <c r="L45" s="392">
        <f>AG45</f>
        <v>0</v>
      </c>
      <c r="M45" s="399">
        <f>AH45</f>
        <v>0</v>
      </c>
      <c r="N45" s="380" t="str">
        <f>AI45</f>
        <v>半</v>
      </c>
      <c r="O45" s="424" t="str">
        <f>IF($J45&lt;&gt;"",IF($AC45="0-",AM45,IF($AC45="+0",AS45,IF($AC45="+-",AY45,AG45))),"")</f>
        <v/>
      </c>
      <c r="P45" s="403" t="str">
        <f>IF($J45&lt;&gt;"",IF($AC45="0-",AN45,IF($AC45="+0",AT45,IF($AC45="+-",AZ45,AH45))),"")</f>
        <v/>
      </c>
      <c r="Q45" s="461" t="str">
        <f>IF($J45&lt;&gt;"",IF($AC45="0-",AO45,IF($AC45="+0",AU45,IF($AC45="+-",BA45,AI45))),"")</f>
        <v/>
      </c>
      <c r="R45" s="498" t="str">
        <f>IF($U46="","",ROUNDDOWN($AA45/12,0))</f>
        <v/>
      </c>
      <c r="S45" s="500" t="str">
        <f>IF($U46="","",ROUNDDOWN(MOD($AA45,12),0))</f>
        <v/>
      </c>
      <c r="T45" s="502" t="str">
        <f>IF($U46="","", IF( (MOD($AA45,12)-$S45)&gt;=0.5,"半",0))</f>
        <v/>
      </c>
      <c r="U45" s="45"/>
      <c r="V45" s="498" t="str">
        <f>IF($U46="","",ROUNDDOWN($AA45*($U45/$U46)/12,0))</f>
        <v/>
      </c>
      <c r="W45" s="500" t="str">
        <f>IF($U46="","",ROUNDDOWN(MOD($AA45*($U45/$U46),12),0))</f>
        <v/>
      </c>
      <c r="X45" s="504" t="str">
        <f>IF(U46="","",IF( (MOD($AA45*($U45/$U46),12)-$W45)&gt;=0.5,"半",0) )</f>
        <v/>
      </c>
      <c r="Y45" s="506">
        <v>21</v>
      </c>
      <c r="Z45" s="456"/>
      <c r="AA45" s="418" t="e">
        <f>IF(OR($Y45&lt;&gt;$Y47,$Y47=""), SUMIF($Y$5:$Y$70,$Y45,$AB$5:$AB$70),"" )</f>
        <v>#VALUE!</v>
      </c>
      <c r="AB45" s="458" t="e">
        <f>IF(Z45=2,0,O45*12+P45+COUNTIF(Q45:Q45,"半")*0.5)</f>
        <v>#VALUE!</v>
      </c>
      <c r="AC45" s="508"/>
      <c r="AD45" s="408" t="str">
        <f>IF(AC45&lt;&gt;"",VLOOKUP(AC45,$AE$5:$AF$8,2),"")</f>
        <v/>
      </c>
      <c r="AE45" s="33"/>
      <c r="AF45" s="33"/>
      <c r="AG45" s="38">
        <f>IF(AK45&gt;=12,DATEDIF(BH45,BK45,"y")+1,DATEDIF(BH45,BK45,"y"))</f>
        <v>0</v>
      </c>
      <c r="AH45" s="38">
        <f>IF(AK45&gt;=12,AK45-12,AK45)</f>
        <v>0</v>
      </c>
      <c r="AI45" s="37" t="str">
        <f>IF(AL45&lt;=15,"半",0)</f>
        <v>半</v>
      </c>
      <c r="AJ45" s="30">
        <f>DATEDIF(BH45,BK45,"y")</f>
        <v>0</v>
      </c>
      <c r="AK45" s="27">
        <f>IF(AL45&gt;=16,DATEDIF(BH45,BK45,"ym")+1,DATEDIF(BH45,BK45,"ym"))</f>
        <v>0</v>
      </c>
      <c r="AL45" s="29">
        <f>DATEDIF(BH45,BK45,"md")</f>
        <v>14</v>
      </c>
      <c r="AM45" s="38" t="e">
        <f>IF(AQ45&gt;=12,DATEDIF(BH45,BL45,"y")+1,DATEDIF(BH45,BL45,"y"))</f>
        <v>#NUM!</v>
      </c>
      <c r="AN45" s="38" t="e">
        <f>IF(AQ45&gt;=12,AQ45-12,AQ45)</f>
        <v>#NUM!</v>
      </c>
      <c r="AO45" s="37" t="e">
        <f>IF(AR45&lt;=15,"半",0)</f>
        <v>#NUM!</v>
      </c>
      <c r="AP45" s="30" t="e">
        <f>DATEDIF(BH45,BL45,"y")</f>
        <v>#NUM!</v>
      </c>
      <c r="AQ45" s="27" t="e">
        <f>IF(AR45&gt;=16,DATEDIF(BH45,BL45,"ym")+1,DATEDIF(BH45,BL45,"ym"))</f>
        <v>#NUM!</v>
      </c>
      <c r="AR45" s="29" t="e">
        <f>DATEDIF(BH45,BL45,"md")</f>
        <v>#NUM!</v>
      </c>
      <c r="AS45" s="38" t="e">
        <f>IF(AW45&gt;=12,DATEDIF(BI45,BK45,"y")+1,DATEDIF(BI45,BK45,"y"))</f>
        <v>#NUM!</v>
      </c>
      <c r="AT45" s="38" t="e">
        <f>IF(AW45&gt;=12,AW45-12,AW45)</f>
        <v>#NUM!</v>
      </c>
      <c r="AU45" s="37" t="e">
        <f>IF(AX45&lt;=15,"半",0)</f>
        <v>#NUM!</v>
      </c>
      <c r="AV45" s="30" t="e">
        <f>DATEDIF(BI45,BK45,"y")</f>
        <v>#NUM!</v>
      </c>
      <c r="AW45" s="27" t="e">
        <f>IF(AX45&gt;=16,DATEDIF(BI45,BK45,"ym")+1,DATEDIF(BI45,BK45,"ym"))</f>
        <v>#NUM!</v>
      </c>
      <c r="AX45" s="27" t="e">
        <f>DATEDIF(BI45,BK45,"md")</f>
        <v>#NUM!</v>
      </c>
      <c r="AY45" s="38" t="e">
        <f>IF(BC45&gt;=12,DATEDIF(BI45,BL45,"y")+1,DATEDIF(BI45,BL45,"y"))</f>
        <v>#NUM!</v>
      </c>
      <c r="AZ45" s="38" t="e">
        <f>IF(BC45&gt;=12,BC45-12,BC45)</f>
        <v>#NUM!</v>
      </c>
      <c r="BA45" s="37" t="e">
        <f>IF(BD45&lt;=15,"半",0)</f>
        <v>#NUM!</v>
      </c>
      <c r="BB45" s="30" t="e">
        <f>DATEDIF(BI45,BL45,"y")</f>
        <v>#NUM!</v>
      </c>
      <c r="BC45" s="27" t="e">
        <f>IF(BD45&gt;=16,DATEDIF(BI45,BL45,"ym")+1,DATEDIF(BI45,BL45,"ym"))</f>
        <v>#NUM!</v>
      </c>
      <c r="BD45" s="29" t="e">
        <f>DATEDIF(BI45,BL45,"md")</f>
        <v>#NUM!</v>
      </c>
      <c r="BE45" s="27"/>
      <c r="BF45" s="28">
        <f>IF(J46="現在",$AD$2,J46)</f>
        <v>0</v>
      </c>
      <c r="BG45" s="27">
        <v>1</v>
      </c>
      <c r="BH45" s="26">
        <f>IF(DAY(J45)&lt;=15,J45-DAY(J45)+1,J45-DAY(J45)+16)</f>
        <v>1</v>
      </c>
      <c r="BI45" s="26">
        <f>IF(DAY(BH45)=1,BH45+15,BR45)</f>
        <v>16</v>
      </c>
      <c r="BJ45" s="24"/>
      <c r="BK45" s="36">
        <f>IF(CA45&gt;=16,BY45,IF(J46="現在",$AD$2-CA45+15,J46-CA45+15))</f>
        <v>15</v>
      </c>
      <c r="BL45" s="25">
        <f>IF(DAY(BK45)=15,BK45-DAY(BK45),BK45-DAY(BK45)+15)</f>
        <v>0</v>
      </c>
      <c r="BM45" s="24"/>
      <c r="BN45" s="24"/>
      <c r="BO45" s="20">
        <f>YEAR(J45)</f>
        <v>1900</v>
      </c>
      <c r="BP45" s="20">
        <f>MONTH(J45)+1</f>
        <v>2</v>
      </c>
      <c r="BQ45" s="23" t="str">
        <f>CONCATENATE(BO45,"/",BP45,"/",1)</f>
        <v>1900/2/1</v>
      </c>
      <c r="BR45" s="23">
        <f>BQ45+1-1</f>
        <v>32</v>
      </c>
      <c r="BS45" s="23">
        <f>BQ45-1</f>
        <v>31</v>
      </c>
      <c r="BT45" s="20">
        <f>DAY(BS45)</f>
        <v>31</v>
      </c>
      <c r="BU45" s="20">
        <f>DAY(J45)</f>
        <v>0</v>
      </c>
      <c r="BV45" s="20">
        <f>YEAR(BF45)</f>
        <v>1900</v>
      </c>
      <c r="BW45" s="20">
        <f>IF(MONTH(BF45)=12,MONTH(BF45)-12+1,MONTH(BF45)+1)</f>
        <v>2</v>
      </c>
      <c r="BX45" s="23" t="str">
        <f>IF(BW45=1,CONCATENATE(BV45+1,"/",BW45,"/",1),CONCATENATE(BV45,"/",BW45,"/",1))</f>
        <v>1900/2/1</v>
      </c>
      <c r="BY45" s="23">
        <f>BX45-1</f>
        <v>31</v>
      </c>
      <c r="BZ45" s="20">
        <f>DAY(BY45)</f>
        <v>31</v>
      </c>
      <c r="CA45" s="20">
        <f>DAY(BF45)</f>
        <v>0</v>
      </c>
    </row>
    <row r="46" spans="1:79" ht="12.65" hidden="1" customHeight="1">
      <c r="A46" s="48"/>
      <c r="B46" s="432"/>
      <c r="C46" s="433"/>
      <c r="D46" s="433"/>
      <c r="E46" s="433"/>
      <c r="F46" s="433"/>
      <c r="G46" s="434"/>
      <c r="H46" s="43" t="s">
        <v>40</v>
      </c>
      <c r="I46" s="43"/>
      <c r="J46" s="422"/>
      <c r="K46" s="423"/>
      <c r="L46" s="393"/>
      <c r="M46" s="400"/>
      <c r="N46" s="381"/>
      <c r="O46" s="425"/>
      <c r="P46" s="404"/>
      <c r="Q46" s="462"/>
      <c r="R46" s="499"/>
      <c r="S46" s="501"/>
      <c r="T46" s="503"/>
      <c r="U46" s="42"/>
      <c r="V46" s="499"/>
      <c r="W46" s="501"/>
      <c r="X46" s="505"/>
      <c r="Y46" s="507"/>
      <c r="Z46" s="457"/>
      <c r="AA46" s="418"/>
      <c r="AB46" s="458"/>
      <c r="AC46" s="460"/>
      <c r="AD46" s="408"/>
      <c r="AE46" s="33"/>
      <c r="AF46" s="33"/>
      <c r="AG46" s="38"/>
      <c r="AH46" s="38"/>
      <c r="AI46" s="37"/>
      <c r="AJ46" s="30"/>
      <c r="AK46" s="27"/>
      <c r="AL46" s="29"/>
      <c r="AM46" s="38"/>
      <c r="AN46" s="38"/>
      <c r="AO46" s="37"/>
      <c r="AP46" s="30"/>
      <c r="AQ46" s="27"/>
      <c r="AR46" s="29"/>
      <c r="AS46" s="38"/>
      <c r="AT46" s="38"/>
      <c r="AU46" s="37"/>
      <c r="AV46" s="30"/>
      <c r="AW46" s="27"/>
      <c r="AX46" s="27"/>
      <c r="AY46" s="38"/>
      <c r="AZ46" s="38"/>
      <c r="BA46" s="37"/>
      <c r="BB46" s="30"/>
      <c r="BC46" s="27"/>
      <c r="BD46" s="29"/>
      <c r="BE46" s="27"/>
      <c r="BF46" s="28"/>
      <c r="BG46" s="27"/>
      <c r="BH46" s="26"/>
      <c r="BI46" s="26"/>
      <c r="BJ46" s="24"/>
      <c r="BK46" s="25"/>
      <c r="BL46" s="25"/>
      <c r="BM46" s="24"/>
      <c r="BN46" s="24"/>
      <c r="BQ46" s="23"/>
      <c r="BR46" s="23"/>
      <c r="BS46" s="23"/>
      <c r="BX46" s="23"/>
      <c r="BY46" s="23"/>
    </row>
    <row r="47" spans="1:79" ht="12.65" hidden="1" customHeight="1">
      <c r="A47" s="48"/>
      <c r="B47" s="429"/>
      <c r="C47" s="430"/>
      <c r="D47" s="430"/>
      <c r="E47" s="430"/>
      <c r="F47" s="430"/>
      <c r="G47" s="431"/>
      <c r="H47" s="47" t="s">
        <v>41</v>
      </c>
      <c r="I47" s="46"/>
      <c r="J47" s="435"/>
      <c r="K47" s="436"/>
      <c r="L47" s="392">
        <f>AG47</f>
        <v>0</v>
      </c>
      <c r="M47" s="399">
        <f>AH47</f>
        <v>0</v>
      </c>
      <c r="N47" s="380" t="str">
        <f>AI47</f>
        <v>半</v>
      </c>
      <c r="O47" s="424" t="str">
        <f>IF($J47&lt;&gt;"",IF($AC47="0-",AM47,IF($AC47="+0",AS47,IF($AC47="+-",AY47,AG47))),"")</f>
        <v/>
      </c>
      <c r="P47" s="403" t="str">
        <f>IF($J47&lt;&gt;"",IF($AC47="0-",AN47,IF($AC47="+0",AT47,IF($AC47="+-",AZ47,AH47))),"")</f>
        <v/>
      </c>
      <c r="Q47" s="461" t="str">
        <f>IF($J47&lt;&gt;"",IF($AC47="0-",AO47,IF($AC47="+0",AU47,IF($AC47="+-",BA47,AI47))),"")</f>
        <v/>
      </c>
      <c r="R47" s="498" t="str">
        <f>IF($U48="","",ROUNDDOWN($AA47/12,0))</f>
        <v/>
      </c>
      <c r="S47" s="500" t="str">
        <f>IF($U48="","",ROUNDDOWN(MOD($AA47,12),0))</f>
        <v/>
      </c>
      <c r="T47" s="502" t="str">
        <f>IF($U48="","", IF( (MOD($AA47,12)-$S47)&gt;=0.5,"半",0))</f>
        <v/>
      </c>
      <c r="U47" s="45"/>
      <c r="V47" s="498" t="str">
        <f>IF($U48="","",ROUNDDOWN($AA47*($U47/$U48)/12,0))</f>
        <v/>
      </c>
      <c r="W47" s="500" t="str">
        <f>IF($U48="","",ROUNDDOWN(MOD($AA47*($U47/$U48),12),0))</f>
        <v/>
      </c>
      <c r="X47" s="504" t="str">
        <f>IF(U48="","",IF( (MOD($AA47*($U47/$U48),12)-$W47)&gt;=0.5,"半",0) )</f>
        <v/>
      </c>
      <c r="Y47" s="506">
        <v>22</v>
      </c>
      <c r="Z47" s="456"/>
      <c r="AA47" s="418" t="e">
        <f>IF(OR($Y47&lt;&gt;$Y49,$Y49=""), SUMIF($Y$5:$Y$70,$Y47,$AB$5:$AB$70),"" )</f>
        <v>#VALUE!</v>
      </c>
      <c r="AB47" s="458" t="e">
        <f>IF(Z47=2,0,O47*12+P47+COUNTIF(Q47:Q47,"半")*0.5)</f>
        <v>#VALUE!</v>
      </c>
      <c r="AC47" s="508"/>
      <c r="AD47" s="408" t="str">
        <f>IF(AC47&lt;&gt;"",VLOOKUP(AC47,$AE$5:$AF$8,2),"")</f>
        <v/>
      </c>
      <c r="AE47" s="33"/>
      <c r="AF47" s="33"/>
      <c r="AG47" s="38">
        <f>IF(AK47&gt;=12,DATEDIF(BH47,BK47,"y")+1,DATEDIF(BH47,BK47,"y"))</f>
        <v>0</v>
      </c>
      <c r="AH47" s="38">
        <f>IF(AK47&gt;=12,AK47-12,AK47)</f>
        <v>0</v>
      </c>
      <c r="AI47" s="37" t="str">
        <f>IF(AL47&lt;=15,"半",0)</f>
        <v>半</v>
      </c>
      <c r="AJ47" s="30">
        <f>DATEDIF(BH47,BK47,"y")</f>
        <v>0</v>
      </c>
      <c r="AK47" s="27">
        <f>IF(AL47&gt;=16,DATEDIF(BH47,BK47,"ym")+1,DATEDIF(BH47,BK47,"ym"))</f>
        <v>0</v>
      </c>
      <c r="AL47" s="29">
        <f>DATEDIF(BH47,BK47,"md")</f>
        <v>14</v>
      </c>
      <c r="AM47" s="38" t="e">
        <f>IF(AQ47&gt;=12,DATEDIF(BH47,BL47,"y")+1,DATEDIF(BH47,BL47,"y"))</f>
        <v>#NUM!</v>
      </c>
      <c r="AN47" s="38" t="e">
        <f>IF(AQ47&gt;=12,AQ47-12,AQ47)</f>
        <v>#NUM!</v>
      </c>
      <c r="AO47" s="37" t="e">
        <f>IF(AR47&lt;=15,"半",0)</f>
        <v>#NUM!</v>
      </c>
      <c r="AP47" s="30" t="e">
        <f>DATEDIF(BH47,BL47,"y")</f>
        <v>#NUM!</v>
      </c>
      <c r="AQ47" s="27" t="e">
        <f>IF(AR47&gt;=16,DATEDIF(BH47,BL47,"ym")+1,DATEDIF(BH47,BL47,"ym"))</f>
        <v>#NUM!</v>
      </c>
      <c r="AR47" s="29" t="e">
        <f>DATEDIF(BH47,BL47,"md")</f>
        <v>#NUM!</v>
      </c>
      <c r="AS47" s="38" t="e">
        <f>IF(AW47&gt;=12,DATEDIF(BI47,BK47,"y")+1,DATEDIF(BI47,BK47,"y"))</f>
        <v>#NUM!</v>
      </c>
      <c r="AT47" s="38" t="e">
        <f>IF(AW47&gt;=12,AW47-12,AW47)</f>
        <v>#NUM!</v>
      </c>
      <c r="AU47" s="37" t="e">
        <f>IF(AX47&lt;=15,"半",0)</f>
        <v>#NUM!</v>
      </c>
      <c r="AV47" s="30" t="e">
        <f>DATEDIF(BI47,BK47,"y")</f>
        <v>#NUM!</v>
      </c>
      <c r="AW47" s="27" t="e">
        <f>IF(AX47&gt;=16,DATEDIF(BI47,BK47,"ym")+1,DATEDIF(BI47,BK47,"ym"))</f>
        <v>#NUM!</v>
      </c>
      <c r="AX47" s="27" t="e">
        <f>DATEDIF(BI47,BK47,"md")</f>
        <v>#NUM!</v>
      </c>
      <c r="AY47" s="38" t="e">
        <f>IF(BC47&gt;=12,DATEDIF(BI47,BL47,"y")+1,DATEDIF(BI47,BL47,"y"))</f>
        <v>#NUM!</v>
      </c>
      <c r="AZ47" s="38" t="e">
        <f>IF(BC47&gt;=12,BC47-12,BC47)</f>
        <v>#NUM!</v>
      </c>
      <c r="BA47" s="37" t="e">
        <f>IF(BD47&lt;=15,"半",0)</f>
        <v>#NUM!</v>
      </c>
      <c r="BB47" s="30" t="e">
        <f>DATEDIF(BI47,BL47,"y")</f>
        <v>#NUM!</v>
      </c>
      <c r="BC47" s="27" t="e">
        <f>IF(BD47&gt;=16,DATEDIF(BI47,BL47,"ym")+1,DATEDIF(BI47,BL47,"ym"))</f>
        <v>#NUM!</v>
      </c>
      <c r="BD47" s="29" t="e">
        <f>DATEDIF(BI47,BL47,"md")</f>
        <v>#NUM!</v>
      </c>
      <c r="BE47" s="27"/>
      <c r="BF47" s="28">
        <f>IF(J48="現在",$AD$2,J48)</f>
        <v>0</v>
      </c>
      <c r="BG47" s="27">
        <v>1</v>
      </c>
      <c r="BH47" s="26">
        <f>IF(DAY(J47)&lt;=15,J47-DAY(J47)+1,J47-DAY(J47)+16)</f>
        <v>1</v>
      </c>
      <c r="BI47" s="26">
        <f>IF(DAY(BH47)=1,BH47+15,BR47)</f>
        <v>16</v>
      </c>
      <c r="BJ47" s="24"/>
      <c r="BK47" s="36">
        <f>IF(CA47&gt;=16,BY47,IF(J48="現在",$AD$2-CA47+15,J48-CA47+15))</f>
        <v>15</v>
      </c>
      <c r="BL47" s="25">
        <f>IF(DAY(BK47)=15,BK47-DAY(BK47),BK47-DAY(BK47)+15)</f>
        <v>0</v>
      </c>
      <c r="BM47" s="24"/>
      <c r="BN47" s="24"/>
      <c r="BO47" s="20">
        <f>YEAR(J47)</f>
        <v>1900</v>
      </c>
      <c r="BP47" s="20">
        <f>MONTH(J47)+1</f>
        <v>2</v>
      </c>
      <c r="BQ47" s="23" t="str">
        <f>CONCATENATE(BO47,"/",BP47,"/",1)</f>
        <v>1900/2/1</v>
      </c>
      <c r="BR47" s="23">
        <f>BQ47+1-1</f>
        <v>32</v>
      </c>
      <c r="BS47" s="23">
        <f>BQ47-1</f>
        <v>31</v>
      </c>
      <c r="BT47" s="20">
        <f>DAY(BS47)</f>
        <v>31</v>
      </c>
      <c r="BU47" s="20">
        <f>DAY(J47)</f>
        <v>0</v>
      </c>
      <c r="BV47" s="20">
        <f>YEAR(BF47)</f>
        <v>1900</v>
      </c>
      <c r="BW47" s="20">
        <f>IF(MONTH(BF47)=12,MONTH(BF47)-12+1,MONTH(BF47)+1)</f>
        <v>2</v>
      </c>
      <c r="BX47" s="23" t="str">
        <f>IF(BW47=1,CONCATENATE(BV47+1,"/",BW47,"/",1),CONCATENATE(BV47,"/",BW47,"/",1))</f>
        <v>1900/2/1</v>
      </c>
      <c r="BY47" s="23">
        <f>BX47-1</f>
        <v>31</v>
      </c>
      <c r="BZ47" s="20">
        <f>DAY(BY47)</f>
        <v>31</v>
      </c>
      <c r="CA47" s="20">
        <f>DAY(BF47)</f>
        <v>0</v>
      </c>
    </row>
    <row r="48" spans="1:79" ht="12.65" hidden="1" customHeight="1">
      <c r="A48" s="48"/>
      <c r="B48" s="432"/>
      <c r="C48" s="433"/>
      <c r="D48" s="433"/>
      <c r="E48" s="433"/>
      <c r="F48" s="433"/>
      <c r="G48" s="434"/>
      <c r="H48" s="43" t="s">
        <v>40</v>
      </c>
      <c r="I48" s="43"/>
      <c r="J48" s="422"/>
      <c r="K48" s="423"/>
      <c r="L48" s="393"/>
      <c r="M48" s="400"/>
      <c r="N48" s="381"/>
      <c r="O48" s="425"/>
      <c r="P48" s="404"/>
      <c r="Q48" s="462"/>
      <c r="R48" s="499"/>
      <c r="S48" s="501"/>
      <c r="T48" s="503"/>
      <c r="U48" s="42"/>
      <c r="V48" s="499"/>
      <c r="W48" s="501"/>
      <c r="X48" s="505"/>
      <c r="Y48" s="507"/>
      <c r="Z48" s="457"/>
      <c r="AA48" s="418"/>
      <c r="AB48" s="458"/>
      <c r="AC48" s="460"/>
      <c r="AD48" s="408"/>
      <c r="AE48" s="33"/>
      <c r="AF48" s="33"/>
      <c r="AG48" s="38"/>
      <c r="AH48" s="38"/>
      <c r="AI48" s="37"/>
      <c r="AJ48" s="30"/>
      <c r="AK48" s="27"/>
      <c r="AL48" s="29"/>
      <c r="AM48" s="38"/>
      <c r="AN48" s="38"/>
      <c r="AO48" s="37"/>
      <c r="AP48" s="30"/>
      <c r="AQ48" s="27"/>
      <c r="AR48" s="29"/>
      <c r="AS48" s="38"/>
      <c r="AT48" s="38"/>
      <c r="AU48" s="37"/>
      <c r="AV48" s="30"/>
      <c r="AW48" s="27"/>
      <c r="AX48" s="27"/>
      <c r="AY48" s="38"/>
      <c r="AZ48" s="38"/>
      <c r="BA48" s="37"/>
      <c r="BB48" s="30"/>
      <c r="BC48" s="27"/>
      <c r="BD48" s="29"/>
      <c r="BE48" s="27"/>
      <c r="BF48" s="28"/>
      <c r="BG48" s="27"/>
      <c r="BH48" s="26"/>
      <c r="BI48" s="26"/>
      <c r="BJ48" s="24"/>
      <c r="BK48" s="25"/>
      <c r="BL48" s="25"/>
      <c r="BM48" s="24"/>
      <c r="BN48" s="24"/>
      <c r="BQ48" s="23"/>
      <c r="BR48" s="23"/>
      <c r="BS48" s="23"/>
      <c r="BX48" s="23"/>
      <c r="BY48" s="23"/>
    </row>
    <row r="49" spans="1:79" ht="12.65" hidden="1" customHeight="1">
      <c r="A49" s="48"/>
      <c r="B49" s="429"/>
      <c r="C49" s="430"/>
      <c r="D49" s="430"/>
      <c r="E49" s="430"/>
      <c r="F49" s="430"/>
      <c r="G49" s="431"/>
      <c r="H49" s="47" t="s">
        <v>41</v>
      </c>
      <c r="I49" s="46"/>
      <c r="J49" s="435"/>
      <c r="K49" s="436"/>
      <c r="L49" s="392">
        <f>AG49</f>
        <v>0</v>
      </c>
      <c r="M49" s="399">
        <f>AH49</f>
        <v>0</v>
      </c>
      <c r="N49" s="380" t="str">
        <f>AI49</f>
        <v>半</v>
      </c>
      <c r="O49" s="424" t="str">
        <f>IF($J49&lt;&gt;"",IF($AC49="0-",AM49,IF($AC49="+0",AS49,IF($AC49="+-",AY49,AG49))),"")</f>
        <v/>
      </c>
      <c r="P49" s="403" t="str">
        <f>IF($J49&lt;&gt;"",IF($AC49="0-",AN49,IF($AC49="+0",AT49,IF($AC49="+-",AZ49,AH49))),"")</f>
        <v/>
      </c>
      <c r="Q49" s="461" t="str">
        <f>IF($J49&lt;&gt;"",IF($AC49="0-",AO49,IF($AC49="+0",AU49,IF($AC49="+-",BA49,AI49))),"")</f>
        <v/>
      </c>
      <c r="R49" s="498" t="str">
        <f>IF($U50="","",ROUNDDOWN($AA49/12,0))</f>
        <v/>
      </c>
      <c r="S49" s="500" t="str">
        <f>IF($U50="","",ROUNDDOWN(MOD($AA49,12),0))</f>
        <v/>
      </c>
      <c r="T49" s="502" t="str">
        <f>IF($U50="","", IF( (MOD($AA49,12)-$S49)&gt;=0.5,"半",0))</f>
        <v/>
      </c>
      <c r="U49" s="45"/>
      <c r="V49" s="498" t="str">
        <f>IF($U50="","",ROUNDDOWN($AA49*($U49/$U50)/12,0))</f>
        <v/>
      </c>
      <c r="W49" s="500" t="str">
        <f>IF($U50="","",ROUNDDOWN(MOD($AA49*($U49/$U50),12),0))</f>
        <v/>
      </c>
      <c r="X49" s="504" t="str">
        <f>IF(U50="","",IF( (MOD($AA49*($U49/$U50),12)-$W49)&gt;=0.5,"半",0) )</f>
        <v/>
      </c>
      <c r="Y49" s="506">
        <v>23</v>
      </c>
      <c r="Z49" s="456"/>
      <c r="AA49" s="418" t="e">
        <f>IF(OR($Y49&lt;&gt;$Y51,$Y51=""), SUMIF($Y$5:$Y$70,$Y49,$AB$5:$AB$70),"" )</f>
        <v>#VALUE!</v>
      </c>
      <c r="AB49" s="458" t="e">
        <f>IF(Z49=2,0,O49*12+P49+COUNTIF(Q49:Q49,"半")*0.5)</f>
        <v>#VALUE!</v>
      </c>
      <c r="AC49" s="508"/>
      <c r="AD49" s="408" t="str">
        <f>IF(AC49&lt;&gt;"",VLOOKUP(AC49,$AE$5:$AF$8,2),"")</f>
        <v/>
      </c>
      <c r="AE49" s="33"/>
      <c r="AF49" s="33"/>
      <c r="AG49" s="38">
        <f>IF(AK49&gt;=12,DATEDIF(BH49,BK49,"y")+1,DATEDIF(BH49,BK49,"y"))</f>
        <v>0</v>
      </c>
      <c r="AH49" s="38">
        <f>IF(AK49&gt;=12,AK49-12,AK49)</f>
        <v>0</v>
      </c>
      <c r="AI49" s="37" t="str">
        <f>IF(AL49&lt;=15,"半",0)</f>
        <v>半</v>
      </c>
      <c r="AJ49" s="30">
        <f>DATEDIF(BH49,BK49,"y")</f>
        <v>0</v>
      </c>
      <c r="AK49" s="27">
        <f>IF(AL49&gt;=16,DATEDIF(BH49,BK49,"ym")+1,DATEDIF(BH49,BK49,"ym"))</f>
        <v>0</v>
      </c>
      <c r="AL49" s="29">
        <f>DATEDIF(BH49,BK49,"md")</f>
        <v>14</v>
      </c>
      <c r="AM49" s="38" t="e">
        <f>IF(AQ49&gt;=12,DATEDIF(BH49,BL49,"y")+1,DATEDIF(BH49,BL49,"y"))</f>
        <v>#NUM!</v>
      </c>
      <c r="AN49" s="38" t="e">
        <f>IF(AQ49&gt;=12,AQ49-12,AQ49)</f>
        <v>#NUM!</v>
      </c>
      <c r="AO49" s="37" t="e">
        <f>IF(AR49&lt;=15,"半",0)</f>
        <v>#NUM!</v>
      </c>
      <c r="AP49" s="30" t="e">
        <f>DATEDIF(BH49,BL49,"y")</f>
        <v>#NUM!</v>
      </c>
      <c r="AQ49" s="27" t="e">
        <f>IF(AR49&gt;=16,DATEDIF(BH49,BL49,"ym")+1,DATEDIF(BH49,BL49,"ym"))</f>
        <v>#NUM!</v>
      </c>
      <c r="AR49" s="29" t="e">
        <f>DATEDIF(BH49,BL49,"md")</f>
        <v>#NUM!</v>
      </c>
      <c r="AS49" s="38" t="e">
        <f>IF(AW49&gt;=12,DATEDIF(BI49,BK49,"y")+1,DATEDIF(BI49,BK49,"y"))</f>
        <v>#NUM!</v>
      </c>
      <c r="AT49" s="38" t="e">
        <f>IF(AW49&gt;=12,AW49-12,AW49)</f>
        <v>#NUM!</v>
      </c>
      <c r="AU49" s="37" t="e">
        <f>IF(AX49&lt;=15,"半",0)</f>
        <v>#NUM!</v>
      </c>
      <c r="AV49" s="30" t="e">
        <f>DATEDIF(BI49,BK49,"y")</f>
        <v>#NUM!</v>
      </c>
      <c r="AW49" s="27" t="e">
        <f>IF(AX49&gt;=16,DATEDIF(BI49,BK49,"ym")+1,DATEDIF(BI49,BK49,"ym"))</f>
        <v>#NUM!</v>
      </c>
      <c r="AX49" s="27" t="e">
        <f>DATEDIF(BI49,BK49,"md")</f>
        <v>#NUM!</v>
      </c>
      <c r="AY49" s="38" t="e">
        <f>IF(BC49&gt;=12,DATEDIF(BI49,BL49,"y")+1,DATEDIF(BI49,BL49,"y"))</f>
        <v>#NUM!</v>
      </c>
      <c r="AZ49" s="38" t="e">
        <f>IF(BC49&gt;=12,BC49-12,BC49)</f>
        <v>#NUM!</v>
      </c>
      <c r="BA49" s="37" t="e">
        <f>IF(BD49&lt;=15,"半",0)</f>
        <v>#NUM!</v>
      </c>
      <c r="BB49" s="30" t="e">
        <f>DATEDIF(BI49,BL49,"y")</f>
        <v>#NUM!</v>
      </c>
      <c r="BC49" s="27" t="e">
        <f>IF(BD49&gt;=16,DATEDIF(BI49,BL49,"ym")+1,DATEDIF(BI49,BL49,"ym"))</f>
        <v>#NUM!</v>
      </c>
      <c r="BD49" s="29" t="e">
        <f>DATEDIF(BI49,BL49,"md")</f>
        <v>#NUM!</v>
      </c>
      <c r="BE49" s="27"/>
      <c r="BF49" s="28">
        <f>IF(J50="現在",$AD$2,J50)</f>
        <v>0</v>
      </c>
      <c r="BG49" s="27">
        <v>1</v>
      </c>
      <c r="BH49" s="26">
        <f>IF(DAY(J49)&lt;=15,J49-DAY(J49)+1,J49-DAY(J49)+16)</f>
        <v>1</v>
      </c>
      <c r="BI49" s="26">
        <f>IF(DAY(BH49)=1,BH49+15,BR49)</f>
        <v>16</v>
      </c>
      <c r="BJ49" s="24"/>
      <c r="BK49" s="36">
        <f>IF(CA49&gt;=16,BY49,IF(J50="現在",$AD$2-CA49+15,J50-CA49+15))</f>
        <v>15</v>
      </c>
      <c r="BL49" s="25">
        <f>IF(DAY(BK49)=15,BK49-DAY(BK49),BK49-DAY(BK49)+15)</f>
        <v>0</v>
      </c>
      <c r="BM49" s="24"/>
      <c r="BN49" s="24"/>
      <c r="BO49" s="20">
        <f>YEAR(J49)</f>
        <v>1900</v>
      </c>
      <c r="BP49" s="20">
        <f>MONTH(J49)+1</f>
        <v>2</v>
      </c>
      <c r="BQ49" s="23" t="str">
        <f>CONCATENATE(BO49,"/",BP49,"/",1)</f>
        <v>1900/2/1</v>
      </c>
      <c r="BR49" s="23">
        <f>BQ49+1-1</f>
        <v>32</v>
      </c>
      <c r="BS49" s="23">
        <f>BQ49-1</f>
        <v>31</v>
      </c>
      <c r="BT49" s="20">
        <f>DAY(BS49)</f>
        <v>31</v>
      </c>
      <c r="BU49" s="20">
        <f>DAY(J49)</f>
        <v>0</v>
      </c>
      <c r="BV49" s="20">
        <f>YEAR(BF49)</f>
        <v>1900</v>
      </c>
      <c r="BW49" s="20">
        <f>IF(MONTH(BF49)=12,MONTH(BF49)-12+1,MONTH(BF49)+1)</f>
        <v>2</v>
      </c>
      <c r="BX49" s="23" t="str">
        <f>IF(BW49=1,CONCATENATE(BV49+1,"/",BW49,"/",1),CONCATENATE(BV49,"/",BW49,"/",1))</f>
        <v>1900/2/1</v>
      </c>
      <c r="BY49" s="23">
        <f>BX49-1</f>
        <v>31</v>
      </c>
      <c r="BZ49" s="20">
        <f>DAY(BY49)</f>
        <v>31</v>
      </c>
      <c r="CA49" s="20">
        <f>DAY(BF49)</f>
        <v>0</v>
      </c>
    </row>
    <row r="50" spans="1:79" ht="12.65" hidden="1" customHeight="1">
      <c r="A50" s="48"/>
      <c r="B50" s="432"/>
      <c r="C50" s="433"/>
      <c r="D50" s="433"/>
      <c r="E50" s="433"/>
      <c r="F50" s="433"/>
      <c r="G50" s="434"/>
      <c r="H50" s="43" t="s">
        <v>40</v>
      </c>
      <c r="I50" s="43"/>
      <c r="J50" s="422"/>
      <c r="K50" s="423"/>
      <c r="L50" s="393"/>
      <c r="M50" s="400"/>
      <c r="N50" s="381"/>
      <c r="O50" s="425"/>
      <c r="P50" s="404"/>
      <c r="Q50" s="462"/>
      <c r="R50" s="499"/>
      <c r="S50" s="501"/>
      <c r="T50" s="503"/>
      <c r="U50" s="42"/>
      <c r="V50" s="499"/>
      <c r="W50" s="501"/>
      <c r="X50" s="505"/>
      <c r="Y50" s="507"/>
      <c r="Z50" s="457"/>
      <c r="AA50" s="418"/>
      <c r="AB50" s="458"/>
      <c r="AC50" s="460"/>
      <c r="AD50" s="408"/>
      <c r="AE50" s="33"/>
      <c r="AF50" s="33"/>
      <c r="AG50" s="38"/>
      <c r="AH50" s="38"/>
      <c r="AI50" s="37"/>
      <c r="AJ50" s="30"/>
      <c r="AK50" s="27"/>
      <c r="AL50" s="29"/>
      <c r="AM50" s="38"/>
      <c r="AN50" s="38"/>
      <c r="AO50" s="37"/>
      <c r="AP50" s="30"/>
      <c r="AQ50" s="27"/>
      <c r="AR50" s="29"/>
      <c r="AS50" s="38"/>
      <c r="AT50" s="38"/>
      <c r="AU50" s="37"/>
      <c r="AV50" s="30"/>
      <c r="AW50" s="27"/>
      <c r="AX50" s="27"/>
      <c r="AY50" s="38"/>
      <c r="AZ50" s="38"/>
      <c r="BA50" s="37"/>
      <c r="BB50" s="30"/>
      <c r="BC50" s="27"/>
      <c r="BD50" s="29"/>
      <c r="BE50" s="27"/>
      <c r="BF50" s="28"/>
      <c r="BG50" s="27"/>
      <c r="BH50" s="26"/>
      <c r="BI50" s="26"/>
      <c r="BJ50" s="24"/>
      <c r="BK50" s="25"/>
      <c r="BL50" s="25"/>
      <c r="BM50" s="24"/>
      <c r="BN50" s="24"/>
      <c r="BQ50" s="23"/>
      <c r="BR50" s="23"/>
      <c r="BS50" s="23"/>
      <c r="BX50" s="23"/>
      <c r="BY50" s="23"/>
    </row>
    <row r="51" spans="1:79" ht="12.65" hidden="1" customHeight="1">
      <c r="A51" s="48"/>
      <c r="B51" s="429"/>
      <c r="C51" s="430"/>
      <c r="D51" s="430"/>
      <c r="E51" s="430"/>
      <c r="F51" s="430"/>
      <c r="G51" s="431"/>
      <c r="H51" s="47" t="s">
        <v>41</v>
      </c>
      <c r="I51" s="46"/>
      <c r="J51" s="435"/>
      <c r="K51" s="436"/>
      <c r="L51" s="392">
        <f>AG51</f>
        <v>0</v>
      </c>
      <c r="M51" s="399">
        <f>AH51</f>
        <v>0</v>
      </c>
      <c r="N51" s="380" t="str">
        <f>AI51</f>
        <v>半</v>
      </c>
      <c r="O51" s="424" t="str">
        <f>IF($J51&lt;&gt;"",IF($AC51="0-",AM51,IF($AC51="+0",AS51,IF($AC51="+-",AY51,AG51))),"")</f>
        <v/>
      </c>
      <c r="P51" s="403" t="str">
        <f>IF($J51&lt;&gt;"",IF($AC51="0-",AN51,IF($AC51="+0",AT51,IF($AC51="+-",AZ51,AH51))),"")</f>
        <v/>
      </c>
      <c r="Q51" s="461" t="str">
        <f>IF($J51&lt;&gt;"",IF($AC51="0-",AO51,IF($AC51="+0",AU51,IF($AC51="+-",BA51,AI51))),"")</f>
        <v/>
      </c>
      <c r="R51" s="498" t="str">
        <f>IF($U52="","",ROUNDDOWN($AA51/12,0))</f>
        <v/>
      </c>
      <c r="S51" s="500" t="str">
        <f>IF($U52="","",ROUNDDOWN(MOD($AA51,12),0))</f>
        <v/>
      </c>
      <c r="T51" s="502" t="str">
        <f>IF($U52="","", IF( (MOD($AA51,12)-$S51)&gt;=0.5,"半",0))</f>
        <v/>
      </c>
      <c r="U51" s="45"/>
      <c r="V51" s="498" t="str">
        <f>IF($U52="","",ROUNDDOWN($AA51*($U51/$U52)/12,0))</f>
        <v/>
      </c>
      <c r="W51" s="500" t="str">
        <f>IF($U52="","",ROUNDDOWN(MOD($AA51*($U51/$U52),12),0))</f>
        <v/>
      </c>
      <c r="X51" s="504" t="str">
        <f>IF(U52="","",IF( (MOD($AA51*($U51/$U52),12)-$W51)&gt;=0.5,"半",0) )</f>
        <v/>
      </c>
      <c r="Y51" s="506">
        <v>24</v>
      </c>
      <c r="Z51" s="456"/>
      <c r="AA51" s="418" t="e">
        <f>IF(OR($Y51&lt;&gt;$Y53,$Y53=""), SUMIF($Y$5:$Y$70,$Y51,$AB$5:$AB$70),"" )</f>
        <v>#VALUE!</v>
      </c>
      <c r="AB51" s="458" t="e">
        <f>IF(Z51=2,0,O51*12+P51+COUNTIF(Q51:Q51,"半")*0.5)</f>
        <v>#VALUE!</v>
      </c>
      <c r="AC51" s="508"/>
      <c r="AD51" s="408" t="str">
        <f>IF(AC51&lt;&gt;"",VLOOKUP(AC51,$AE$5:$AF$8,2),"")</f>
        <v/>
      </c>
      <c r="AE51" s="33"/>
      <c r="AF51" s="33"/>
      <c r="AG51" s="38">
        <f>IF(AK51&gt;=12,DATEDIF(BH51,BK51,"y")+1,DATEDIF(BH51,BK51,"y"))</f>
        <v>0</v>
      </c>
      <c r="AH51" s="38">
        <f>IF(AK51&gt;=12,AK51-12,AK51)</f>
        <v>0</v>
      </c>
      <c r="AI51" s="37" t="str">
        <f>IF(AL51&lt;=15,"半",0)</f>
        <v>半</v>
      </c>
      <c r="AJ51" s="30">
        <f>DATEDIF(BH51,BK51,"y")</f>
        <v>0</v>
      </c>
      <c r="AK51" s="27">
        <f>IF(AL51&gt;=16,DATEDIF(BH51,BK51,"ym")+1,DATEDIF(BH51,BK51,"ym"))</f>
        <v>0</v>
      </c>
      <c r="AL51" s="29">
        <f>DATEDIF(BH51,BK51,"md")</f>
        <v>14</v>
      </c>
      <c r="AM51" s="38" t="e">
        <f>IF(AQ51&gt;=12,DATEDIF(BH51,BL51,"y")+1,DATEDIF(BH51,BL51,"y"))</f>
        <v>#NUM!</v>
      </c>
      <c r="AN51" s="38" t="e">
        <f>IF(AQ51&gt;=12,AQ51-12,AQ51)</f>
        <v>#NUM!</v>
      </c>
      <c r="AO51" s="37" t="e">
        <f>IF(AR51&lt;=15,"半",0)</f>
        <v>#NUM!</v>
      </c>
      <c r="AP51" s="30" t="e">
        <f>DATEDIF(BH51,BL51,"y")</f>
        <v>#NUM!</v>
      </c>
      <c r="AQ51" s="27" t="e">
        <f>IF(AR51&gt;=16,DATEDIF(BH51,BL51,"ym")+1,DATEDIF(BH51,BL51,"ym"))</f>
        <v>#NUM!</v>
      </c>
      <c r="AR51" s="29" t="e">
        <f>DATEDIF(BH51,BL51,"md")</f>
        <v>#NUM!</v>
      </c>
      <c r="AS51" s="38" t="e">
        <f>IF(AW51&gt;=12,DATEDIF(BI51,BK51,"y")+1,DATEDIF(BI51,BK51,"y"))</f>
        <v>#NUM!</v>
      </c>
      <c r="AT51" s="38" t="e">
        <f>IF(AW51&gt;=12,AW51-12,AW51)</f>
        <v>#NUM!</v>
      </c>
      <c r="AU51" s="37" t="e">
        <f>IF(AX51&lt;=15,"半",0)</f>
        <v>#NUM!</v>
      </c>
      <c r="AV51" s="30" t="e">
        <f>DATEDIF(BI51,BK51,"y")</f>
        <v>#NUM!</v>
      </c>
      <c r="AW51" s="27" t="e">
        <f>IF(AX51&gt;=16,DATEDIF(BI51,BK51,"ym")+1,DATEDIF(BI51,BK51,"ym"))</f>
        <v>#NUM!</v>
      </c>
      <c r="AX51" s="27" t="e">
        <f>DATEDIF(BI51,BK51,"md")</f>
        <v>#NUM!</v>
      </c>
      <c r="AY51" s="38" t="e">
        <f>IF(BC51&gt;=12,DATEDIF(BI51,BL51,"y")+1,DATEDIF(BI51,BL51,"y"))</f>
        <v>#NUM!</v>
      </c>
      <c r="AZ51" s="38" t="e">
        <f>IF(BC51&gt;=12,BC51-12,BC51)</f>
        <v>#NUM!</v>
      </c>
      <c r="BA51" s="37" t="e">
        <f>IF(BD51&lt;=15,"半",0)</f>
        <v>#NUM!</v>
      </c>
      <c r="BB51" s="30" t="e">
        <f>DATEDIF(BI51,BL51,"y")</f>
        <v>#NUM!</v>
      </c>
      <c r="BC51" s="27" t="e">
        <f>IF(BD51&gt;=16,DATEDIF(BI51,BL51,"ym")+1,DATEDIF(BI51,BL51,"ym"))</f>
        <v>#NUM!</v>
      </c>
      <c r="BD51" s="29" t="e">
        <f>DATEDIF(BI51,BL51,"md")</f>
        <v>#NUM!</v>
      </c>
      <c r="BE51" s="27"/>
      <c r="BF51" s="28">
        <f>IF(J52="現在",$AD$2,J52)</f>
        <v>0</v>
      </c>
      <c r="BG51" s="27">
        <v>1</v>
      </c>
      <c r="BH51" s="26">
        <f>IF(DAY(J51)&lt;=15,J51-DAY(J51)+1,J51-DAY(J51)+16)</f>
        <v>1</v>
      </c>
      <c r="BI51" s="26">
        <f>IF(DAY(BH51)=1,BH51+15,BR51)</f>
        <v>16</v>
      </c>
      <c r="BJ51" s="24"/>
      <c r="BK51" s="36">
        <f>IF(CA51&gt;=16,BY51,IF(J52="現在",$AD$2-CA51+15,J52-CA51+15))</f>
        <v>15</v>
      </c>
      <c r="BL51" s="25">
        <f>IF(DAY(BK51)=15,BK51-DAY(BK51),BK51-DAY(BK51)+15)</f>
        <v>0</v>
      </c>
      <c r="BM51" s="24"/>
      <c r="BN51" s="24"/>
      <c r="BO51" s="20">
        <f>YEAR(J51)</f>
        <v>1900</v>
      </c>
      <c r="BP51" s="20">
        <f>MONTH(J51)+1</f>
        <v>2</v>
      </c>
      <c r="BQ51" s="23" t="str">
        <f>CONCATENATE(BO51,"/",BP51,"/",1)</f>
        <v>1900/2/1</v>
      </c>
      <c r="BR51" s="23">
        <f>BQ51+1-1</f>
        <v>32</v>
      </c>
      <c r="BS51" s="23">
        <f>BQ51-1</f>
        <v>31</v>
      </c>
      <c r="BT51" s="20">
        <f>DAY(BS51)</f>
        <v>31</v>
      </c>
      <c r="BU51" s="20">
        <f>DAY(J51)</f>
        <v>0</v>
      </c>
      <c r="BV51" s="20">
        <f>YEAR(BF51)</f>
        <v>1900</v>
      </c>
      <c r="BW51" s="20">
        <f>IF(MONTH(BF51)=12,MONTH(BF51)-12+1,MONTH(BF51)+1)</f>
        <v>2</v>
      </c>
      <c r="BX51" s="23" t="str">
        <f>IF(BW51=1,CONCATENATE(BV51+1,"/",BW51,"/",1),CONCATENATE(BV51,"/",BW51,"/",1))</f>
        <v>1900/2/1</v>
      </c>
      <c r="BY51" s="23">
        <f>BX51-1</f>
        <v>31</v>
      </c>
      <c r="BZ51" s="20">
        <f>DAY(BY51)</f>
        <v>31</v>
      </c>
      <c r="CA51" s="20">
        <f>DAY(BF51)</f>
        <v>0</v>
      </c>
    </row>
    <row r="52" spans="1:79" ht="12.65" hidden="1" customHeight="1">
      <c r="A52" s="48"/>
      <c r="B52" s="432"/>
      <c r="C52" s="433"/>
      <c r="D52" s="433"/>
      <c r="E52" s="433"/>
      <c r="F52" s="433"/>
      <c r="G52" s="434"/>
      <c r="H52" s="43" t="s">
        <v>40</v>
      </c>
      <c r="I52" s="43"/>
      <c r="J52" s="422"/>
      <c r="K52" s="423"/>
      <c r="L52" s="393"/>
      <c r="M52" s="400"/>
      <c r="N52" s="381"/>
      <c r="O52" s="425"/>
      <c r="P52" s="404"/>
      <c r="Q52" s="462"/>
      <c r="R52" s="499"/>
      <c r="S52" s="501"/>
      <c r="T52" s="503"/>
      <c r="U52" s="42"/>
      <c r="V52" s="499"/>
      <c r="W52" s="501"/>
      <c r="X52" s="505"/>
      <c r="Y52" s="507"/>
      <c r="Z52" s="457"/>
      <c r="AA52" s="418"/>
      <c r="AB52" s="458"/>
      <c r="AC52" s="460"/>
      <c r="AD52" s="408"/>
      <c r="AE52" s="33"/>
      <c r="AF52" s="33"/>
      <c r="AG52" s="38"/>
      <c r="AH52" s="38"/>
      <c r="AI52" s="37"/>
      <c r="AJ52" s="30"/>
      <c r="AK52" s="27"/>
      <c r="AL52" s="29"/>
      <c r="AM52" s="38"/>
      <c r="AN52" s="38"/>
      <c r="AO52" s="37"/>
      <c r="AP52" s="30"/>
      <c r="AQ52" s="27"/>
      <c r="AR52" s="29"/>
      <c r="AS52" s="38"/>
      <c r="AT52" s="38"/>
      <c r="AU52" s="37"/>
      <c r="AV52" s="30"/>
      <c r="AW52" s="27"/>
      <c r="AX52" s="27"/>
      <c r="AY52" s="38"/>
      <c r="AZ52" s="38"/>
      <c r="BA52" s="37"/>
      <c r="BB52" s="30"/>
      <c r="BC52" s="27"/>
      <c r="BD52" s="29"/>
      <c r="BE52" s="27"/>
      <c r="BF52" s="28"/>
      <c r="BG52" s="27"/>
      <c r="BH52" s="26"/>
      <c r="BI52" s="26"/>
      <c r="BJ52" s="24"/>
      <c r="BK52" s="25"/>
      <c r="BL52" s="25"/>
      <c r="BM52" s="24"/>
      <c r="BN52" s="24"/>
      <c r="BQ52" s="23"/>
      <c r="BR52" s="23"/>
      <c r="BS52" s="23"/>
      <c r="BX52" s="23"/>
      <c r="BY52" s="23"/>
    </row>
    <row r="53" spans="1:79" ht="12.65" hidden="1" customHeight="1">
      <c r="A53" s="48"/>
      <c r="B53" s="429"/>
      <c r="C53" s="430"/>
      <c r="D53" s="430"/>
      <c r="E53" s="430"/>
      <c r="F53" s="430"/>
      <c r="G53" s="431"/>
      <c r="H53" s="47" t="s">
        <v>41</v>
      </c>
      <c r="I53" s="46"/>
      <c r="J53" s="435"/>
      <c r="K53" s="436"/>
      <c r="L53" s="392">
        <f>AG53</f>
        <v>0</v>
      </c>
      <c r="M53" s="399">
        <f>AH53</f>
        <v>0</v>
      </c>
      <c r="N53" s="380" t="str">
        <f>AI53</f>
        <v>半</v>
      </c>
      <c r="O53" s="424" t="str">
        <f>IF($J53&lt;&gt;"",IF($AC53="0-",AM53,IF($AC53="+0",AS53,IF($AC53="+-",AY53,AG53))),"")</f>
        <v/>
      </c>
      <c r="P53" s="403" t="str">
        <f>IF($J53&lt;&gt;"",IF($AC53="0-",AN53,IF($AC53="+0",AT53,IF($AC53="+-",AZ53,AH53))),"")</f>
        <v/>
      </c>
      <c r="Q53" s="461" t="str">
        <f>IF($J53&lt;&gt;"",IF($AC53="0-",AO53,IF($AC53="+0",AU53,IF($AC53="+-",BA53,AI53))),"")</f>
        <v/>
      </c>
      <c r="R53" s="498" t="str">
        <f>IF($U54="","",ROUNDDOWN($AA53/12,0))</f>
        <v/>
      </c>
      <c r="S53" s="500" t="str">
        <f>IF($U54="","",ROUNDDOWN(MOD($AA53,12),0))</f>
        <v/>
      </c>
      <c r="T53" s="502" t="str">
        <f>IF($U54="","", IF( (MOD($AA53,12)-$S53)&gt;=0.5,"半",0))</f>
        <v/>
      </c>
      <c r="U53" s="45"/>
      <c r="V53" s="498" t="str">
        <f>IF($U54="","",ROUNDDOWN($AA53*($U53/$U54)/12,0))</f>
        <v/>
      </c>
      <c r="W53" s="500" t="str">
        <f>IF($U54="","",ROUNDDOWN(MOD($AA53*($U53/$U54),12),0))</f>
        <v/>
      </c>
      <c r="X53" s="504" t="str">
        <f>IF(U54="","",IF( (MOD($AA53*($U53/$U54),12)-$W53)&gt;=0.5,"半",0) )</f>
        <v/>
      </c>
      <c r="Y53" s="506">
        <v>25</v>
      </c>
      <c r="Z53" s="456"/>
      <c r="AA53" s="418" t="e">
        <f>IF(OR($Y53&lt;&gt;$Y55,$Y55=""), SUMIF($Y$5:$Y$70,$Y53,$AB$5:$AB$70),"" )</f>
        <v>#VALUE!</v>
      </c>
      <c r="AB53" s="458" t="e">
        <f>IF(Z53=2,0,O53*12+P53+COUNTIF(Q53:Q53,"半")*0.5)</f>
        <v>#VALUE!</v>
      </c>
      <c r="AC53" s="508"/>
      <c r="AD53" s="408" t="str">
        <f>IF(AC53&lt;&gt;"",VLOOKUP(AC53,$AE$5:$AF$8,2),"")</f>
        <v/>
      </c>
      <c r="AE53" s="33"/>
      <c r="AF53" s="33"/>
      <c r="AG53" s="38">
        <f>IF(AK53&gt;=12,DATEDIF(BH53,BK53,"y")+1,DATEDIF(BH53,BK53,"y"))</f>
        <v>0</v>
      </c>
      <c r="AH53" s="38">
        <f>IF(AK53&gt;=12,AK53-12,AK53)</f>
        <v>0</v>
      </c>
      <c r="AI53" s="37" t="str">
        <f>IF(AL53&lt;=15,"半",0)</f>
        <v>半</v>
      </c>
      <c r="AJ53" s="30">
        <f>DATEDIF(BH53,BK53,"y")</f>
        <v>0</v>
      </c>
      <c r="AK53" s="27">
        <f>IF(AL53&gt;=16,DATEDIF(BH53,BK53,"ym")+1,DATEDIF(BH53,BK53,"ym"))</f>
        <v>0</v>
      </c>
      <c r="AL53" s="29">
        <f>DATEDIF(BH53,BK53,"md")</f>
        <v>14</v>
      </c>
      <c r="AM53" s="38" t="e">
        <f>IF(AQ53&gt;=12,DATEDIF(BH53,BL53,"y")+1,DATEDIF(BH53,BL53,"y"))</f>
        <v>#NUM!</v>
      </c>
      <c r="AN53" s="38" t="e">
        <f>IF(AQ53&gt;=12,AQ53-12,AQ53)</f>
        <v>#NUM!</v>
      </c>
      <c r="AO53" s="37" t="e">
        <f>IF(AR53&lt;=15,"半",0)</f>
        <v>#NUM!</v>
      </c>
      <c r="AP53" s="30" t="e">
        <f>DATEDIF(BH53,BL53,"y")</f>
        <v>#NUM!</v>
      </c>
      <c r="AQ53" s="27" t="e">
        <f>IF(AR53&gt;=16,DATEDIF(BH53,BL53,"ym")+1,DATEDIF(BH53,BL53,"ym"))</f>
        <v>#NUM!</v>
      </c>
      <c r="AR53" s="29" t="e">
        <f>DATEDIF(BH53,BL53,"md")</f>
        <v>#NUM!</v>
      </c>
      <c r="AS53" s="38" t="e">
        <f>IF(AW53&gt;=12,DATEDIF(BI53,BK53,"y")+1,DATEDIF(BI53,BK53,"y"))</f>
        <v>#NUM!</v>
      </c>
      <c r="AT53" s="38" t="e">
        <f>IF(AW53&gt;=12,AW53-12,AW53)</f>
        <v>#NUM!</v>
      </c>
      <c r="AU53" s="37" t="e">
        <f>IF(AX53&lt;=15,"半",0)</f>
        <v>#NUM!</v>
      </c>
      <c r="AV53" s="30" t="e">
        <f>DATEDIF(BI53,BK53,"y")</f>
        <v>#NUM!</v>
      </c>
      <c r="AW53" s="27" t="e">
        <f>IF(AX53&gt;=16,DATEDIF(BI53,BK53,"ym")+1,DATEDIF(BI53,BK53,"ym"))</f>
        <v>#NUM!</v>
      </c>
      <c r="AX53" s="27" t="e">
        <f>DATEDIF(BI53,BK53,"md")</f>
        <v>#NUM!</v>
      </c>
      <c r="AY53" s="38" t="e">
        <f>IF(BC53&gt;=12,DATEDIF(BI53,BL53,"y")+1,DATEDIF(BI53,BL53,"y"))</f>
        <v>#NUM!</v>
      </c>
      <c r="AZ53" s="38" t="e">
        <f>IF(BC53&gt;=12,BC53-12,BC53)</f>
        <v>#NUM!</v>
      </c>
      <c r="BA53" s="37" t="e">
        <f>IF(BD53&lt;=15,"半",0)</f>
        <v>#NUM!</v>
      </c>
      <c r="BB53" s="30" t="e">
        <f>DATEDIF(BI53,BL53,"y")</f>
        <v>#NUM!</v>
      </c>
      <c r="BC53" s="27" t="e">
        <f>IF(BD53&gt;=16,DATEDIF(BI53,BL53,"ym")+1,DATEDIF(BI53,BL53,"ym"))</f>
        <v>#NUM!</v>
      </c>
      <c r="BD53" s="29" t="e">
        <f>DATEDIF(BI53,BL53,"md")</f>
        <v>#NUM!</v>
      </c>
      <c r="BE53" s="27"/>
      <c r="BF53" s="28">
        <f>IF(J54="現在",$AD$2,J54)</f>
        <v>0</v>
      </c>
      <c r="BG53" s="27">
        <v>1</v>
      </c>
      <c r="BH53" s="26">
        <f>IF(DAY(J53)&lt;=15,J53-DAY(J53)+1,J53-DAY(J53)+16)</f>
        <v>1</v>
      </c>
      <c r="BI53" s="26">
        <f>IF(DAY(BH53)=1,BH53+15,BR53)</f>
        <v>16</v>
      </c>
      <c r="BJ53" s="24"/>
      <c r="BK53" s="36">
        <f>IF(CA53&gt;=16,BY53,IF(J54="現在",$AD$2-CA53+15,J54-CA53+15))</f>
        <v>15</v>
      </c>
      <c r="BL53" s="25">
        <f>IF(DAY(BK53)=15,BK53-DAY(BK53),BK53-DAY(BK53)+15)</f>
        <v>0</v>
      </c>
      <c r="BM53" s="24"/>
      <c r="BN53" s="24"/>
      <c r="BO53" s="20">
        <f>YEAR(J53)</f>
        <v>1900</v>
      </c>
      <c r="BP53" s="20">
        <f>MONTH(J53)+1</f>
        <v>2</v>
      </c>
      <c r="BQ53" s="23" t="str">
        <f>CONCATENATE(BO53,"/",BP53,"/",1)</f>
        <v>1900/2/1</v>
      </c>
      <c r="BR53" s="23">
        <f>BQ53+1-1</f>
        <v>32</v>
      </c>
      <c r="BS53" s="23">
        <f>BQ53-1</f>
        <v>31</v>
      </c>
      <c r="BT53" s="20">
        <f>DAY(BS53)</f>
        <v>31</v>
      </c>
      <c r="BU53" s="20">
        <f>DAY(J53)</f>
        <v>0</v>
      </c>
      <c r="BV53" s="20">
        <f>YEAR(BF53)</f>
        <v>1900</v>
      </c>
      <c r="BW53" s="20">
        <f>IF(MONTH(BF53)=12,MONTH(BF53)-12+1,MONTH(BF53)+1)</f>
        <v>2</v>
      </c>
      <c r="BX53" s="23" t="str">
        <f>IF(BW53=1,CONCATENATE(BV53+1,"/",BW53,"/",1),CONCATENATE(BV53,"/",BW53,"/",1))</f>
        <v>1900/2/1</v>
      </c>
      <c r="BY53" s="23">
        <f>BX53-1</f>
        <v>31</v>
      </c>
      <c r="BZ53" s="20">
        <f>DAY(BY53)</f>
        <v>31</v>
      </c>
      <c r="CA53" s="20">
        <f>DAY(BF53)</f>
        <v>0</v>
      </c>
    </row>
    <row r="54" spans="1:79" ht="12.65" hidden="1" customHeight="1">
      <c r="A54" s="48"/>
      <c r="B54" s="432"/>
      <c r="C54" s="433"/>
      <c r="D54" s="433"/>
      <c r="E54" s="433"/>
      <c r="F54" s="433"/>
      <c r="G54" s="434"/>
      <c r="H54" s="43" t="s">
        <v>40</v>
      </c>
      <c r="I54" s="43"/>
      <c r="J54" s="422"/>
      <c r="K54" s="423"/>
      <c r="L54" s="393"/>
      <c r="M54" s="400"/>
      <c r="N54" s="381"/>
      <c r="O54" s="425"/>
      <c r="P54" s="404"/>
      <c r="Q54" s="462"/>
      <c r="R54" s="499"/>
      <c r="S54" s="501"/>
      <c r="T54" s="503"/>
      <c r="U54" s="42"/>
      <c r="V54" s="499"/>
      <c r="W54" s="501"/>
      <c r="X54" s="505"/>
      <c r="Y54" s="507"/>
      <c r="Z54" s="457"/>
      <c r="AA54" s="418"/>
      <c r="AB54" s="458"/>
      <c r="AC54" s="460"/>
      <c r="AD54" s="408"/>
      <c r="AE54" s="33"/>
      <c r="AF54" s="33"/>
      <c r="AG54" s="38"/>
      <c r="AH54" s="38"/>
      <c r="AI54" s="37"/>
      <c r="AJ54" s="30"/>
      <c r="AK54" s="27"/>
      <c r="AL54" s="29"/>
      <c r="AM54" s="38"/>
      <c r="AN54" s="38"/>
      <c r="AO54" s="37"/>
      <c r="AP54" s="30"/>
      <c r="AQ54" s="27"/>
      <c r="AR54" s="29"/>
      <c r="AS54" s="38"/>
      <c r="AT54" s="38"/>
      <c r="AU54" s="37"/>
      <c r="AV54" s="30"/>
      <c r="AW54" s="27"/>
      <c r="AX54" s="27"/>
      <c r="AY54" s="38"/>
      <c r="AZ54" s="38"/>
      <c r="BA54" s="37"/>
      <c r="BB54" s="30"/>
      <c r="BC54" s="27"/>
      <c r="BD54" s="29"/>
      <c r="BE54" s="27"/>
      <c r="BF54" s="28"/>
      <c r="BG54" s="27"/>
      <c r="BH54" s="26"/>
      <c r="BI54" s="26"/>
      <c r="BJ54" s="24"/>
      <c r="BK54" s="25"/>
      <c r="BL54" s="25"/>
      <c r="BM54" s="24"/>
      <c r="BN54" s="24"/>
      <c r="BQ54" s="23"/>
      <c r="BR54" s="23"/>
      <c r="BS54" s="23"/>
      <c r="BX54" s="23"/>
      <c r="BY54" s="23"/>
    </row>
    <row r="55" spans="1:79" ht="12.65" hidden="1" customHeight="1">
      <c r="A55" s="48"/>
      <c r="B55" s="429"/>
      <c r="C55" s="430"/>
      <c r="D55" s="430"/>
      <c r="E55" s="430"/>
      <c r="F55" s="430"/>
      <c r="G55" s="431"/>
      <c r="H55" s="47" t="s">
        <v>41</v>
      </c>
      <c r="I55" s="46"/>
      <c r="J55" s="435"/>
      <c r="K55" s="436"/>
      <c r="L55" s="392">
        <f>AG55</f>
        <v>0</v>
      </c>
      <c r="M55" s="399">
        <f>AH55</f>
        <v>0</v>
      </c>
      <c r="N55" s="380" t="str">
        <f>AI55</f>
        <v>半</v>
      </c>
      <c r="O55" s="424" t="str">
        <f>IF($J55&lt;&gt;"",IF($AC55="0-",AM55,IF($AC55="+0",AS55,IF($AC55="+-",AY55,AG55))),"")</f>
        <v/>
      </c>
      <c r="P55" s="403" t="str">
        <f>IF($J55&lt;&gt;"",IF($AC55="0-",AN55,IF($AC55="+0",AT55,IF($AC55="+-",AZ55,AH55))),"")</f>
        <v/>
      </c>
      <c r="Q55" s="461" t="str">
        <f>IF($J55&lt;&gt;"",IF($AC55="0-",AO55,IF($AC55="+0",AU55,IF($AC55="+-",BA55,AI55))),"")</f>
        <v/>
      </c>
      <c r="R55" s="498" t="str">
        <f>IF($U56="","",ROUNDDOWN($AA55/12,0))</f>
        <v/>
      </c>
      <c r="S55" s="500" t="str">
        <f>IF($U56="","",ROUNDDOWN(MOD($AA55,12),0))</f>
        <v/>
      </c>
      <c r="T55" s="502" t="str">
        <f>IF($U56="","", IF( (MOD($AA55,12)-$S55)&gt;=0.5,"半",0))</f>
        <v/>
      </c>
      <c r="U55" s="45"/>
      <c r="V55" s="498" t="str">
        <f>IF($U56="","",ROUNDDOWN($AA55*($U55/$U56)/12,0))</f>
        <v/>
      </c>
      <c r="W55" s="500" t="str">
        <f>IF($U56="","",ROUNDDOWN(MOD($AA55*($U55/$U56),12),0))</f>
        <v/>
      </c>
      <c r="X55" s="504" t="str">
        <f>IF(U56="","",IF( (MOD($AA55*($U55/$U56),12)-$W55)&gt;=0.5,"半",0) )</f>
        <v/>
      </c>
      <c r="Y55" s="506">
        <v>26</v>
      </c>
      <c r="Z55" s="456"/>
      <c r="AA55" s="418" t="e">
        <f>IF(OR($Y55&lt;&gt;$Y57,$Y57=""), SUMIF($Y$5:$Y$70,$Y55,$AB$5:$AB$70),"" )</f>
        <v>#VALUE!</v>
      </c>
      <c r="AB55" s="458" t="e">
        <f>IF(Z55=2,0,O55*12+P55+COUNTIF(Q55:Q55,"半")*0.5)</f>
        <v>#VALUE!</v>
      </c>
      <c r="AC55" s="508"/>
      <c r="AD55" s="408" t="str">
        <f>IF(AC55&lt;&gt;"",VLOOKUP(AC55,$AE$5:$AF$8,2),"")</f>
        <v/>
      </c>
      <c r="AE55" s="33"/>
      <c r="AF55" s="33"/>
      <c r="AG55" s="38">
        <f>IF(AK55&gt;=12,DATEDIF(BH55,BK55,"y")+1,DATEDIF(BH55,BK55,"y"))</f>
        <v>0</v>
      </c>
      <c r="AH55" s="38">
        <f>IF(AK55&gt;=12,AK55-12,AK55)</f>
        <v>0</v>
      </c>
      <c r="AI55" s="37" t="str">
        <f>IF(AL55&lt;=15,"半",0)</f>
        <v>半</v>
      </c>
      <c r="AJ55" s="30">
        <f>DATEDIF(BH55,BK55,"y")</f>
        <v>0</v>
      </c>
      <c r="AK55" s="27">
        <f>IF(AL55&gt;=16,DATEDIF(BH55,BK55,"ym")+1,DATEDIF(BH55,BK55,"ym"))</f>
        <v>0</v>
      </c>
      <c r="AL55" s="29">
        <f>DATEDIF(BH55,BK55,"md")</f>
        <v>14</v>
      </c>
      <c r="AM55" s="38" t="e">
        <f>IF(AQ55&gt;=12,DATEDIF(BH55,BL55,"y")+1,DATEDIF(BH55,BL55,"y"))</f>
        <v>#NUM!</v>
      </c>
      <c r="AN55" s="38" t="e">
        <f>IF(AQ55&gt;=12,AQ55-12,AQ55)</f>
        <v>#NUM!</v>
      </c>
      <c r="AO55" s="37" t="e">
        <f>IF(AR55&lt;=15,"半",0)</f>
        <v>#NUM!</v>
      </c>
      <c r="AP55" s="30" t="e">
        <f>DATEDIF(BH55,BL55,"y")</f>
        <v>#NUM!</v>
      </c>
      <c r="AQ55" s="27" t="e">
        <f>IF(AR55&gt;=16,DATEDIF(BH55,BL55,"ym")+1,DATEDIF(BH55,BL55,"ym"))</f>
        <v>#NUM!</v>
      </c>
      <c r="AR55" s="29" t="e">
        <f>DATEDIF(BH55,BL55,"md")</f>
        <v>#NUM!</v>
      </c>
      <c r="AS55" s="38" t="e">
        <f>IF(AW55&gt;=12,DATEDIF(BI55,BK55,"y")+1,DATEDIF(BI55,BK55,"y"))</f>
        <v>#NUM!</v>
      </c>
      <c r="AT55" s="38" t="e">
        <f>IF(AW55&gt;=12,AW55-12,AW55)</f>
        <v>#NUM!</v>
      </c>
      <c r="AU55" s="37" t="e">
        <f>IF(AX55&lt;=15,"半",0)</f>
        <v>#NUM!</v>
      </c>
      <c r="AV55" s="30" t="e">
        <f>DATEDIF(BI55,BK55,"y")</f>
        <v>#NUM!</v>
      </c>
      <c r="AW55" s="27" t="e">
        <f>IF(AX55&gt;=16,DATEDIF(BI55,BK55,"ym")+1,DATEDIF(BI55,BK55,"ym"))</f>
        <v>#NUM!</v>
      </c>
      <c r="AX55" s="27" t="e">
        <f>DATEDIF(BI55,BK55,"md")</f>
        <v>#NUM!</v>
      </c>
      <c r="AY55" s="38" t="e">
        <f>IF(BC55&gt;=12,DATEDIF(BI55,BL55,"y")+1,DATEDIF(BI55,BL55,"y"))</f>
        <v>#NUM!</v>
      </c>
      <c r="AZ55" s="38" t="e">
        <f>IF(BC55&gt;=12,BC55-12,BC55)</f>
        <v>#NUM!</v>
      </c>
      <c r="BA55" s="37" t="e">
        <f>IF(BD55&lt;=15,"半",0)</f>
        <v>#NUM!</v>
      </c>
      <c r="BB55" s="30" t="e">
        <f>DATEDIF(BI55,BL55,"y")</f>
        <v>#NUM!</v>
      </c>
      <c r="BC55" s="27" t="e">
        <f>IF(BD55&gt;=16,DATEDIF(BI55,BL55,"ym")+1,DATEDIF(BI55,BL55,"ym"))</f>
        <v>#NUM!</v>
      </c>
      <c r="BD55" s="29" t="e">
        <f>DATEDIF(BI55,BL55,"md")</f>
        <v>#NUM!</v>
      </c>
      <c r="BE55" s="27"/>
      <c r="BF55" s="28">
        <f>IF(J56="現在",$AD$2,J56)</f>
        <v>0</v>
      </c>
      <c r="BG55" s="27">
        <v>1</v>
      </c>
      <c r="BH55" s="26">
        <f>IF(DAY(J55)&lt;=15,J55-DAY(J55)+1,J55-DAY(J55)+16)</f>
        <v>1</v>
      </c>
      <c r="BI55" s="26">
        <f>IF(DAY(BH55)=1,BH55+15,BR55)</f>
        <v>16</v>
      </c>
      <c r="BJ55" s="24"/>
      <c r="BK55" s="36">
        <f>IF(CA55&gt;=16,BY55,IF(J56="現在",$AD$2-CA55+15,J56-CA55+15))</f>
        <v>15</v>
      </c>
      <c r="BL55" s="25">
        <f>IF(DAY(BK55)=15,BK55-DAY(BK55),BK55-DAY(BK55)+15)</f>
        <v>0</v>
      </c>
      <c r="BM55" s="24"/>
      <c r="BN55" s="24"/>
      <c r="BO55" s="20">
        <f>YEAR(J55)</f>
        <v>1900</v>
      </c>
      <c r="BP55" s="20">
        <f>MONTH(J55)+1</f>
        <v>2</v>
      </c>
      <c r="BQ55" s="23" t="str">
        <f>CONCATENATE(BO55,"/",BP55,"/",1)</f>
        <v>1900/2/1</v>
      </c>
      <c r="BR55" s="23">
        <f>BQ55+1-1</f>
        <v>32</v>
      </c>
      <c r="BS55" s="23">
        <f>BQ55-1</f>
        <v>31</v>
      </c>
      <c r="BT55" s="20">
        <f>DAY(BS55)</f>
        <v>31</v>
      </c>
      <c r="BU55" s="20">
        <f>DAY(J55)</f>
        <v>0</v>
      </c>
      <c r="BV55" s="20">
        <f>YEAR(BF55)</f>
        <v>1900</v>
      </c>
      <c r="BW55" s="20">
        <f>IF(MONTH(BF55)=12,MONTH(BF55)-12+1,MONTH(BF55)+1)</f>
        <v>2</v>
      </c>
      <c r="BX55" s="23" t="str">
        <f>IF(BW55=1,CONCATENATE(BV55+1,"/",BW55,"/",1),CONCATENATE(BV55,"/",BW55,"/",1))</f>
        <v>1900/2/1</v>
      </c>
      <c r="BY55" s="23">
        <f>BX55-1</f>
        <v>31</v>
      </c>
      <c r="BZ55" s="20">
        <f>DAY(BY55)</f>
        <v>31</v>
      </c>
      <c r="CA55" s="20">
        <f>DAY(BF55)</f>
        <v>0</v>
      </c>
    </row>
    <row r="56" spans="1:79" ht="12.65" hidden="1" customHeight="1">
      <c r="A56" s="48"/>
      <c r="B56" s="432"/>
      <c r="C56" s="433"/>
      <c r="D56" s="433"/>
      <c r="E56" s="433"/>
      <c r="F56" s="433"/>
      <c r="G56" s="434"/>
      <c r="H56" s="43" t="s">
        <v>40</v>
      </c>
      <c r="I56" s="43"/>
      <c r="J56" s="422"/>
      <c r="K56" s="423"/>
      <c r="L56" s="393"/>
      <c r="M56" s="400"/>
      <c r="N56" s="381"/>
      <c r="O56" s="425"/>
      <c r="P56" s="404"/>
      <c r="Q56" s="462"/>
      <c r="R56" s="499"/>
      <c r="S56" s="501"/>
      <c r="T56" s="503"/>
      <c r="U56" s="42"/>
      <c r="V56" s="499"/>
      <c r="W56" s="501"/>
      <c r="X56" s="505"/>
      <c r="Y56" s="507"/>
      <c r="Z56" s="457"/>
      <c r="AA56" s="418"/>
      <c r="AB56" s="458"/>
      <c r="AC56" s="460"/>
      <c r="AD56" s="408"/>
      <c r="AE56" s="33"/>
      <c r="AF56" s="33"/>
      <c r="AG56" s="38"/>
      <c r="AH56" s="38"/>
      <c r="AI56" s="37"/>
      <c r="AJ56" s="30"/>
      <c r="AK56" s="27"/>
      <c r="AL56" s="29"/>
      <c r="AM56" s="38"/>
      <c r="AN56" s="38"/>
      <c r="AO56" s="37"/>
      <c r="AP56" s="30"/>
      <c r="AQ56" s="27"/>
      <c r="AR56" s="29"/>
      <c r="AS56" s="38"/>
      <c r="AT56" s="38"/>
      <c r="AU56" s="37"/>
      <c r="AV56" s="30"/>
      <c r="AW56" s="27"/>
      <c r="AX56" s="27"/>
      <c r="AY56" s="38"/>
      <c r="AZ56" s="38"/>
      <c r="BA56" s="37"/>
      <c r="BB56" s="30"/>
      <c r="BC56" s="27"/>
      <c r="BD56" s="29"/>
      <c r="BE56" s="27"/>
      <c r="BF56" s="28"/>
      <c r="BG56" s="27"/>
      <c r="BH56" s="26"/>
      <c r="BI56" s="26"/>
      <c r="BJ56" s="24"/>
      <c r="BK56" s="25"/>
      <c r="BL56" s="25"/>
      <c r="BM56" s="24"/>
      <c r="BN56" s="24"/>
      <c r="BQ56" s="23"/>
      <c r="BR56" s="23"/>
      <c r="BS56" s="23"/>
      <c r="BX56" s="23"/>
      <c r="BY56" s="23"/>
    </row>
    <row r="57" spans="1:79" ht="12.65" hidden="1" customHeight="1">
      <c r="A57" s="48"/>
      <c r="B57" s="429"/>
      <c r="C57" s="430"/>
      <c r="D57" s="430"/>
      <c r="E57" s="430"/>
      <c r="F57" s="430"/>
      <c r="G57" s="431"/>
      <c r="H57" s="47" t="s">
        <v>41</v>
      </c>
      <c r="I57" s="46"/>
      <c r="J57" s="435"/>
      <c r="K57" s="436"/>
      <c r="L57" s="392">
        <f>AG57</f>
        <v>0</v>
      </c>
      <c r="M57" s="399">
        <f>AH57</f>
        <v>0</v>
      </c>
      <c r="N57" s="380" t="str">
        <f>AI57</f>
        <v>半</v>
      </c>
      <c r="O57" s="424" t="str">
        <f>IF($J57&lt;&gt;"",IF($AC57="0-",AM57,IF($AC57="+0",AS57,IF($AC57="+-",AY57,AG57))),"")</f>
        <v/>
      </c>
      <c r="P57" s="403" t="str">
        <f>IF($J57&lt;&gt;"",IF($AC57="0-",AN57,IF($AC57="+0",AT57,IF($AC57="+-",AZ57,AH57))),"")</f>
        <v/>
      </c>
      <c r="Q57" s="461" t="str">
        <f>IF($J57&lt;&gt;"",IF($AC57="0-",AO57,IF($AC57="+0",AU57,IF($AC57="+-",BA57,AI57))),"")</f>
        <v/>
      </c>
      <c r="R57" s="498" t="str">
        <f>IF($U58="","",ROUNDDOWN($AA57/12,0))</f>
        <v/>
      </c>
      <c r="S57" s="500" t="str">
        <f>IF($U58="","",ROUNDDOWN(MOD($AA57,12),0))</f>
        <v/>
      </c>
      <c r="T57" s="502" t="str">
        <f>IF($U58="","", IF( (MOD($AA57,12)-$S57)&gt;=0.5,"半",0))</f>
        <v/>
      </c>
      <c r="U57" s="45"/>
      <c r="V57" s="498" t="str">
        <f>IF($U58="","",ROUNDDOWN($AA57*($U57/$U58)/12,0))</f>
        <v/>
      </c>
      <c r="W57" s="500" t="str">
        <f>IF($U58="","",ROUNDDOWN(MOD($AA57*($U57/$U58),12),0))</f>
        <v/>
      </c>
      <c r="X57" s="504" t="str">
        <f>IF(U58="","",IF( (MOD($AA57*($U57/$U58),12)-$W57)&gt;=0.5,"半",0) )</f>
        <v/>
      </c>
      <c r="Y57" s="506">
        <v>27</v>
      </c>
      <c r="Z57" s="456"/>
      <c r="AA57" s="418" t="e">
        <f>IF(OR($Y57&lt;&gt;$Y59,$Y59=""), SUMIF($Y$5:$Y$70,$Y57,$AB$5:$AB$70),"" )</f>
        <v>#VALUE!</v>
      </c>
      <c r="AB57" s="458" t="e">
        <f>IF(Z57=2,0,O57*12+P57+COUNTIF(Q57:Q57,"半")*0.5)</f>
        <v>#VALUE!</v>
      </c>
      <c r="AC57" s="508"/>
      <c r="AD57" s="408" t="str">
        <f>IF(AC57&lt;&gt;"",VLOOKUP(AC57,$AE$5:$AF$8,2),"")</f>
        <v/>
      </c>
      <c r="AE57" s="33"/>
      <c r="AF57" s="33"/>
      <c r="AG57" s="38">
        <f>IF(AK57&gt;=12,DATEDIF(BH57,BK57,"y")+1,DATEDIF(BH57,BK57,"y"))</f>
        <v>0</v>
      </c>
      <c r="AH57" s="38">
        <f>IF(AK57&gt;=12,AK57-12,AK57)</f>
        <v>0</v>
      </c>
      <c r="AI57" s="37" t="str">
        <f>IF(AL57&lt;=15,"半",0)</f>
        <v>半</v>
      </c>
      <c r="AJ57" s="30">
        <f>DATEDIF(BH57,BK57,"y")</f>
        <v>0</v>
      </c>
      <c r="AK57" s="27">
        <f>IF(AL57&gt;=16,DATEDIF(BH57,BK57,"ym")+1,DATEDIF(BH57,BK57,"ym"))</f>
        <v>0</v>
      </c>
      <c r="AL57" s="29">
        <f>DATEDIF(BH57,BK57,"md")</f>
        <v>14</v>
      </c>
      <c r="AM57" s="38" t="e">
        <f>IF(AQ57&gt;=12,DATEDIF(BH57,BL57,"y")+1,DATEDIF(BH57,BL57,"y"))</f>
        <v>#NUM!</v>
      </c>
      <c r="AN57" s="38" t="e">
        <f>IF(AQ57&gt;=12,AQ57-12,AQ57)</f>
        <v>#NUM!</v>
      </c>
      <c r="AO57" s="37" t="e">
        <f>IF(AR57&lt;=15,"半",0)</f>
        <v>#NUM!</v>
      </c>
      <c r="AP57" s="30" t="e">
        <f>DATEDIF(BH57,BL57,"y")</f>
        <v>#NUM!</v>
      </c>
      <c r="AQ57" s="27" t="e">
        <f>IF(AR57&gt;=16,DATEDIF(BH57,BL57,"ym")+1,DATEDIF(BH57,BL57,"ym"))</f>
        <v>#NUM!</v>
      </c>
      <c r="AR57" s="29" t="e">
        <f>DATEDIF(BH57,BL57,"md")</f>
        <v>#NUM!</v>
      </c>
      <c r="AS57" s="38" t="e">
        <f>IF(AW57&gt;=12,DATEDIF(BI57,BK57,"y")+1,DATEDIF(BI57,BK57,"y"))</f>
        <v>#NUM!</v>
      </c>
      <c r="AT57" s="38" t="e">
        <f>IF(AW57&gt;=12,AW57-12,AW57)</f>
        <v>#NUM!</v>
      </c>
      <c r="AU57" s="37" t="e">
        <f>IF(AX57&lt;=15,"半",0)</f>
        <v>#NUM!</v>
      </c>
      <c r="AV57" s="30" t="e">
        <f>DATEDIF(BI57,BK57,"y")</f>
        <v>#NUM!</v>
      </c>
      <c r="AW57" s="27" t="e">
        <f>IF(AX57&gt;=16,DATEDIF(BI57,BK57,"ym")+1,DATEDIF(BI57,BK57,"ym"))</f>
        <v>#NUM!</v>
      </c>
      <c r="AX57" s="27" t="e">
        <f>DATEDIF(BI57,BK57,"md")</f>
        <v>#NUM!</v>
      </c>
      <c r="AY57" s="38" t="e">
        <f>IF(BC57&gt;=12,DATEDIF(BI57,BL57,"y")+1,DATEDIF(BI57,BL57,"y"))</f>
        <v>#NUM!</v>
      </c>
      <c r="AZ57" s="38" t="e">
        <f>IF(BC57&gt;=12,BC57-12,BC57)</f>
        <v>#NUM!</v>
      </c>
      <c r="BA57" s="37" t="e">
        <f>IF(BD57&lt;=15,"半",0)</f>
        <v>#NUM!</v>
      </c>
      <c r="BB57" s="30" t="e">
        <f>DATEDIF(BI57,BL57,"y")</f>
        <v>#NUM!</v>
      </c>
      <c r="BC57" s="27" t="e">
        <f>IF(BD57&gt;=16,DATEDIF(BI57,BL57,"ym")+1,DATEDIF(BI57,BL57,"ym"))</f>
        <v>#NUM!</v>
      </c>
      <c r="BD57" s="29" t="e">
        <f>DATEDIF(BI57,BL57,"md")</f>
        <v>#NUM!</v>
      </c>
      <c r="BE57" s="27"/>
      <c r="BF57" s="28">
        <f>IF(J58="現在",$AD$2,J58)</f>
        <v>0</v>
      </c>
      <c r="BG57" s="27">
        <v>1</v>
      </c>
      <c r="BH57" s="26">
        <f>IF(DAY(J57)&lt;=15,J57-DAY(J57)+1,J57-DAY(J57)+16)</f>
        <v>1</v>
      </c>
      <c r="BI57" s="26">
        <f>IF(DAY(BH57)=1,BH57+15,BR57)</f>
        <v>16</v>
      </c>
      <c r="BJ57" s="24"/>
      <c r="BK57" s="36">
        <f>IF(CA57&gt;=16,BY57,IF(J58="現在",$AD$2-CA57+15,J58-CA57+15))</f>
        <v>15</v>
      </c>
      <c r="BL57" s="25">
        <f>IF(DAY(BK57)=15,BK57-DAY(BK57),BK57-DAY(BK57)+15)</f>
        <v>0</v>
      </c>
      <c r="BM57" s="24"/>
      <c r="BN57" s="24"/>
      <c r="BO57" s="20">
        <f>YEAR(J57)</f>
        <v>1900</v>
      </c>
      <c r="BP57" s="20">
        <f>MONTH(J57)+1</f>
        <v>2</v>
      </c>
      <c r="BQ57" s="23" t="str">
        <f>CONCATENATE(BO57,"/",BP57,"/",1)</f>
        <v>1900/2/1</v>
      </c>
      <c r="BR57" s="23">
        <f>BQ57+1-1</f>
        <v>32</v>
      </c>
      <c r="BS57" s="23">
        <f>BQ57-1</f>
        <v>31</v>
      </c>
      <c r="BT57" s="20">
        <f>DAY(BS57)</f>
        <v>31</v>
      </c>
      <c r="BU57" s="20">
        <f>DAY(J57)</f>
        <v>0</v>
      </c>
      <c r="BV57" s="20">
        <f>YEAR(BF57)</f>
        <v>1900</v>
      </c>
      <c r="BW57" s="20">
        <f>IF(MONTH(BF57)=12,MONTH(BF57)-12+1,MONTH(BF57)+1)</f>
        <v>2</v>
      </c>
      <c r="BX57" s="23" t="str">
        <f>IF(BW57=1,CONCATENATE(BV57+1,"/",BW57,"/",1),CONCATENATE(BV57,"/",BW57,"/",1))</f>
        <v>1900/2/1</v>
      </c>
      <c r="BY57" s="23">
        <f>BX57-1</f>
        <v>31</v>
      </c>
      <c r="BZ57" s="20">
        <f>DAY(BY57)</f>
        <v>31</v>
      </c>
      <c r="CA57" s="20">
        <f>DAY(BF57)</f>
        <v>0</v>
      </c>
    </row>
    <row r="58" spans="1:79" ht="12.65" hidden="1" customHeight="1">
      <c r="A58" s="48"/>
      <c r="B58" s="432"/>
      <c r="C58" s="433"/>
      <c r="D58" s="433"/>
      <c r="E58" s="433"/>
      <c r="F58" s="433"/>
      <c r="G58" s="434"/>
      <c r="H58" s="43" t="s">
        <v>40</v>
      </c>
      <c r="I58" s="43"/>
      <c r="J58" s="422"/>
      <c r="K58" s="423"/>
      <c r="L58" s="393"/>
      <c r="M58" s="400"/>
      <c r="N58" s="381"/>
      <c r="O58" s="425"/>
      <c r="P58" s="404"/>
      <c r="Q58" s="462"/>
      <c r="R58" s="499"/>
      <c r="S58" s="501"/>
      <c r="T58" s="503"/>
      <c r="U58" s="42"/>
      <c r="V58" s="499"/>
      <c r="W58" s="501"/>
      <c r="X58" s="505"/>
      <c r="Y58" s="507"/>
      <c r="Z58" s="457"/>
      <c r="AA58" s="418"/>
      <c r="AB58" s="458"/>
      <c r="AC58" s="460"/>
      <c r="AD58" s="408"/>
      <c r="AE58" s="33"/>
      <c r="AF58" s="33"/>
      <c r="AG58" s="38"/>
      <c r="AH58" s="38"/>
      <c r="AI58" s="37"/>
      <c r="AJ58" s="30"/>
      <c r="AK58" s="27"/>
      <c r="AL58" s="29"/>
      <c r="AM58" s="38"/>
      <c r="AN58" s="38"/>
      <c r="AO58" s="37"/>
      <c r="AP58" s="30"/>
      <c r="AQ58" s="27"/>
      <c r="AR58" s="29"/>
      <c r="AS58" s="38"/>
      <c r="AT58" s="38"/>
      <c r="AU58" s="37"/>
      <c r="AV58" s="30"/>
      <c r="AW58" s="27"/>
      <c r="AX58" s="27"/>
      <c r="AY58" s="38"/>
      <c r="AZ58" s="38"/>
      <c r="BA58" s="37"/>
      <c r="BB58" s="30"/>
      <c r="BC58" s="27"/>
      <c r="BD58" s="29"/>
      <c r="BE58" s="27"/>
      <c r="BF58" s="28"/>
      <c r="BG58" s="27"/>
      <c r="BH58" s="26"/>
      <c r="BI58" s="26"/>
      <c r="BJ58" s="24"/>
      <c r="BK58" s="25"/>
      <c r="BL58" s="25"/>
      <c r="BM58" s="24"/>
      <c r="BN58" s="24"/>
      <c r="BQ58" s="23"/>
      <c r="BR58" s="23"/>
      <c r="BS58" s="23"/>
      <c r="BX58" s="23"/>
      <c r="BY58" s="23"/>
    </row>
    <row r="59" spans="1:79" ht="12.65" hidden="1" customHeight="1">
      <c r="A59" s="48"/>
      <c r="B59" s="429"/>
      <c r="C59" s="430"/>
      <c r="D59" s="430"/>
      <c r="E59" s="430"/>
      <c r="F59" s="430"/>
      <c r="G59" s="431"/>
      <c r="H59" s="47" t="s">
        <v>41</v>
      </c>
      <c r="I59" s="46"/>
      <c r="J59" s="435"/>
      <c r="K59" s="436"/>
      <c r="L59" s="392">
        <f>AG59</f>
        <v>0</v>
      </c>
      <c r="M59" s="399">
        <f>AH59</f>
        <v>0</v>
      </c>
      <c r="N59" s="380" t="str">
        <f>AI59</f>
        <v>半</v>
      </c>
      <c r="O59" s="424" t="str">
        <f>IF($J59&lt;&gt;"",IF($AC59="0-",AM59,IF($AC59="+0",AS59,IF($AC59="+-",AY59,AG59))),"")</f>
        <v/>
      </c>
      <c r="P59" s="403" t="str">
        <f>IF($J59&lt;&gt;"",IF($AC59="0-",AN59,IF($AC59="+0",AT59,IF($AC59="+-",AZ59,AH59))),"")</f>
        <v/>
      </c>
      <c r="Q59" s="461" t="str">
        <f>IF($J59&lt;&gt;"",IF($AC59="0-",AO59,IF($AC59="+0",AU59,IF($AC59="+-",BA59,AI59))),"")</f>
        <v/>
      </c>
      <c r="R59" s="498" t="str">
        <f>IF($U60="","",ROUNDDOWN($AA59/12,0))</f>
        <v/>
      </c>
      <c r="S59" s="500" t="str">
        <f>IF($U60="","",ROUNDDOWN(MOD($AA59,12),0))</f>
        <v/>
      </c>
      <c r="T59" s="502" t="str">
        <f>IF($U60="","", IF( (MOD($AA59,12)-$S59)&gt;=0.5,"半",0))</f>
        <v/>
      </c>
      <c r="U59" s="45"/>
      <c r="V59" s="498" t="str">
        <f>IF($U60="","",ROUNDDOWN($AA59*($U59/$U60)/12,0))</f>
        <v/>
      </c>
      <c r="W59" s="500" t="str">
        <f>IF($U60="","",ROUNDDOWN(MOD($AA59*($U59/$U60),12),0))</f>
        <v/>
      </c>
      <c r="X59" s="504" t="str">
        <f>IF(U60="","",IF( (MOD($AA59*($U59/$U60),12)-$W59)&gt;=0.5,"半",0) )</f>
        <v/>
      </c>
      <c r="Y59" s="506">
        <v>28</v>
      </c>
      <c r="Z59" s="456"/>
      <c r="AA59" s="418" t="e">
        <f>IF(OR($Y59&lt;&gt;$Y61,$Y61=""), SUMIF($Y$5:$Y$70,$Y59,$AB$5:$AB$70),"" )</f>
        <v>#VALUE!</v>
      </c>
      <c r="AB59" s="458" t="e">
        <f>IF(Z59=2,0,O59*12+P59+COUNTIF(Q59:Q59,"半")*0.5)</f>
        <v>#VALUE!</v>
      </c>
      <c r="AC59" s="508"/>
      <c r="AD59" s="408" t="str">
        <f>IF(AC59&lt;&gt;"",VLOOKUP(AC59,$AE$5:$AF$8,2),"")</f>
        <v/>
      </c>
      <c r="AE59" s="33"/>
      <c r="AF59" s="33"/>
      <c r="AG59" s="38">
        <f>IF(AK59&gt;=12,DATEDIF(BH59,BK59,"y")+1,DATEDIF(BH59,BK59,"y"))</f>
        <v>0</v>
      </c>
      <c r="AH59" s="38">
        <f>IF(AK59&gt;=12,AK59-12,AK59)</f>
        <v>0</v>
      </c>
      <c r="AI59" s="37" t="str">
        <f>IF(AL59&lt;=15,"半",0)</f>
        <v>半</v>
      </c>
      <c r="AJ59" s="30">
        <f>DATEDIF(BH59,BK59,"y")</f>
        <v>0</v>
      </c>
      <c r="AK59" s="27">
        <f>IF(AL59&gt;=16,DATEDIF(BH59,BK59,"ym")+1,DATEDIF(BH59,BK59,"ym"))</f>
        <v>0</v>
      </c>
      <c r="AL59" s="29">
        <f>DATEDIF(BH59,BK59,"md")</f>
        <v>14</v>
      </c>
      <c r="AM59" s="38" t="e">
        <f>IF(AQ59&gt;=12,DATEDIF(BH59,BL59,"y")+1,DATEDIF(BH59,BL59,"y"))</f>
        <v>#NUM!</v>
      </c>
      <c r="AN59" s="38" t="e">
        <f>IF(AQ59&gt;=12,AQ59-12,AQ59)</f>
        <v>#NUM!</v>
      </c>
      <c r="AO59" s="37" t="e">
        <f>IF(AR59&lt;=15,"半",0)</f>
        <v>#NUM!</v>
      </c>
      <c r="AP59" s="30" t="e">
        <f>DATEDIF(BH59,BL59,"y")</f>
        <v>#NUM!</v>
      </c>
      <c r="AQ59" s="27" t="e">
        <f>IF(AR59&gt;=16,DATEDIF(BH59,BL59,"ym")+1,DATEDIF(BH59,BL59,"ym"))</f>
        <v>#NUM!</v>
      </c>
      <c r="AR59" s="29" t="e">
        <f>DATEDIF(BH59,BL59,"md")</f>
        <v>#NUM!</v>
      </c>
      <c r="AS59" s="38" t="e">
        <f>IF(AW59&gt;=12,DATEDIF(BI59,BK59,"y")+1,DATEDIF(BI59,BK59,"y"))</f>
        <v>#NUM!</v>
      </c>
      <c r="AT59" s="38" t="e">
        <f>IF(AW59&gt;=12,AW59-12,AW59)</f>
        <v>#NUM!</v>
      </c>
      <c r="AU59" s="37" t="e">
        <f>IF(AX59&lt;=15,"半",0)</f>
        <v>#NUM!</v>
      </c>
      <c r="AV59" s="30" t="e">
        <f>DATEDIF(BI59,BK59,"y")</f>
        <v>#NUM!</v>
      </c>
      <c r="AW59" s="27" t="e">
        <f>IF(AX59&gt;=16,DATEDIF(BI59,BK59,"ym")+1,DATEDIF(BI59,BK59,"ym"))</f>
        <v>#NUM!</v>
      </c>
      <c r="AX59" s="27" t="e">
        <f>DATEDIF(BI59,BK59,"md")</f>
        <v>#NUM!</v>
      </c>
      <c r="AY59" s="38" t="e">
        <f>IF(BC59&gt;=12,DATEDIF(BI59,BL59,"y")+1,DATEDIF(BI59,BL59,"y"))</f>
        <v>#NUM!</v>
      </c>
      <c r="AZ59" s="38" t="e">
        <f>IF(BC59&gt;=12,BC59-12,BC59)</f>
        <v>#NUM!</v>
      </c>
      <c r="BA59" s="37" t="e">
        <f>IF(BD59&lt;=15,"半",0)</f>
        <v>#NUM!</v>
      </c>
      <c r="BB59" s="30" t="e">
        <f>DATEDIF(BI59,BL59,"y")</f>
        <v>#NUM!</v>
      </c>
      <c r="BC59" s="27" t="e">
        <f>IF(BD59&gt;=16,DATEDIF(BI59,BL59,"ym")+1,DATEDIF(BI59,BL59,"ym"))</f>
        <v>#NUM!</v>
      </c>
      <c r="BD59" s="29" t="e">
        <f>DATEDIF(BI59,BL59,"md")</f>
        <v>#NUM!</v>
      </c>
      <c r="BE59" s="27"/>
      <c r="BF59" s="28">
        <f>IF(J60="現在",$AD$2,J60)</f>
        <v>0</v>
      </c>
      <c r="BG59" s="27">
        <v>1</v>
      </c>
      <c r="BH59" s="26">
        <f>IF(DAY(J59)&lt;=15,J59-DAY(J59)+1,J59-DAY(J59)+16)</f>
        <v>1</v>
      </c>
      <c r="BI59" s="26">
        <f>IF(DAY(BH59)=1,BH59+15,BR59)</f>
        <v>16</v>
      </c>
      <c r="BJ59" s="24"/>
      <c r="BK59" s="36">
        <f>IF(CA59&gt;=16,BY59,IF(J60="現在",$AD$2-CA59+15,J60-CA59+15))</f>
        <v>15</v>
      </c>
      <c r="BL59" s="25">
        <f>IF(DAY(BK59)=15,BK59-DAY(BK59),BK59-DAY(BK59)+15)</f>
        <v>0</v>
      </c>
      <c r="BM59" s="24"/>
      <c r="BN59" s="24"/>
      <c r="BO59" s="20">
        <f>YEAR(J59)</f>
        <v>1900</v>
      </c>
      <c r="BP59" s="20">
        <f>MONTH(J59)+1</f>
        <v>2</v>
      </c>
      <c r="BQ59" s="23" t="str">
        <f>CONCATENATE(BO59,"/",BP59,"/",1)</f>
        <v>1900/2/1</v>
      </c>
      <c r="BR59" s="23">
        <f>BQ59+1-1</f>
        <v>32</v>
      </c>
      <c r="BS59" s="23">
        <f>BQ59-1</f>
        <v>31</v>
      </c>
      <c r="BT59" s="20">
        <f>DAY(BS59)</f>
        <v>31</v>
      </c>
      <c r="BU59" s="20">
        <f>DAY(J59)</f>
        <v>0</v>
      </c>
      <c r="BV59" s="20">
        <f>YEAR(BF59)</f>
        <v>1900</v>
      </c>
      <c r="BW59" s="20">
        <f>IF(MONTH(BF59)=12,MONTH(BF59)-12+1,MONTH(BF59)+1)</f>
        <v>2</v>
      </c>
      <c r="BX59" s="23" t="str">
        <f>IF(BW59=1,CONCATENATE(BV59+1,"/",BW59,"/",1),CONCATENATE(BV59,"/",BW59,"/",1))</f>
        <v>1900/2/1</v>
      </c>
      <c r="BY59" s="23">
        <f>BX59-1</f>
        <v>31</v>
      </c>
      <c r="BZ59" s="20">
        <f>DAY(BY59)</f>
        <v>31</v>
      </c>
      <c r="CA59" s="20">
        <f>DAY(BF59)</f>
        <v>0</v>
      </c>
    </row>
    <row r="60" spans="1:79" ht="12.65" hidden="1" customHeight="1">
      <c r="A60" s="48"/>
      <c r="B60" s="432"/>
      <c r="C60" s="433"/>
      <c r="D60" s="433"/>
      <c r="E60" s="433"/>
      <c r="F60" s="433"/>
      <c r="G60" s="434"/>
      <c r="H60" s="43" t="s">
        <v>40</v>
      </c>
      <c r="I60" s="43"/>
      <c r="J60" s="422"/>
      <c r="K60" s="423"/>
      <c r="L60" s="393"/>
      <c r="M60" s="400"/>
      <c r="N60" s="381"/>
      <c r="O60" s="425"/>
      <c r="P60" s="404"/>
      <c r="Q60" s="462"/>
      <c r="R60" s="499"/>
      <c r="S60" s="501"/>
      <c r="T60" s="503"/>
      <c r="U60" s="42"/>
      <c r="V60" s="499"/>
      <c r="W60" s="501"/>
      <c r="X60" s="505"/>
      <c r="Y60" s="507"/>
      <c r="Z60" s="457"/>
      <c r="AA60" s="418"/>
      <c r="AB60" s="458"/>
      <c r="AC60" s="460"/>
      <c r="AD60" s="408"/>
      <c r="AE60" s="33"/>
      <c r="AF60" s="33"/>
      <c r="AG60" s="38"/>
      <c r="AH60" s="38"/>
      <c r="AI60" s="37"/>
      <c r="AJ60" s="30"/>
      <c r="AK60" s="27"/>
      <c r="AL60" s="29"/>
      <c r="AM60" s="38"/>
      <c r="AN60" s="38"/>
      <c r="AO60" s="37"/>
      <c r="AP60" s="30"/>
      <c r="AQ60" s="27"/>
      <c r="AR60" s="29"/>
      <c r="AS60" s="38"/>
      <c r="AT60" s="38"/>
      <c r="AU60" s="37"/>
      <c r="AV60" s="30"/>
      <c r="AW60" s="27"/>
      <c r="AX60" s="27"/>
      <c r="AY60" s="38"/>
      <c r="AZ60" s="38"/>
      <c r="BA60" s="37"/>
      <c r="BB60" s="30"/>
      <c r="BC60" s="27"/>
      <c r="BD60" s="29"/>
      <c r="BE60" s="27"/>
      <c r="BF60" s="28"/>
      <c r="BG60" s="27"/>
      <c r="BH60" s="26"/>
      <c r="BI60" s="26"/>
      <c r="BJ60" s="24"/>
      <c r="BK60" s="25"/>
      <c r="BL60" s="25"/>
      <c r="BM60" s="24"/>
      <c r="BN60" s="24"/>
      <c r="BQ60" s="23"/>
      <c r="BR60" s="23"/>
      <c r="BS60" s="23"/>
      <c r="BX60" s="23"/>
      <c r="BY60" s="23"/>
    </row>
    <row r="61" spans="1:79" ht="12.65" hidden="1" customHeight="1">
      <c r="A61" s="48"/>
      <c r="B61" s="429"/>
      <c r="C61" s="430"/>
      <c r="D61" s="430"/>
      <c r="E61" s="430"/>
      <c r="F61" s="430"/>
      <c r="G61" s="431"/>
      <c r="H61" s="47" t="s">
        <v>41</v>
      </c>
      <c r="I61" s="46"/>
      <c r="J61" s="435"/>
      <c r="K61" s="436"/>
      <c r="L61" s="392">
        <f>AG61</f>
        <v>0</v>
      </c>
      <c r="M61" s="399">
        <f>AH61</f>
        <v>0</v>
      </c>
      <c r="N61" s="380" t="str">
        <f>AI61</f>
        <v>半</v>
      </c>
      <c r="O61" s="424" t="str">
        <f>IF($J61&lt;&gt;"",IF($AC61="0-",AM61,IF($AC61="+0",AS61,IF($AC61="+-",AY61,AG61))),"")</f>
        <v/>
      </c>
      <c r="P61" s="403" t="str">
        <f>IF($J61&lt;&gt;"",IF($AC61="0-",AN61,IF($AC61="+0",AT61,IF($AC61="+-",AZ61,AH61))),"")</f>
        <v/>
      </c>
      <c r="Q61" s="461" t="str">
        <f>IF($J61&lt;&gt;"",IF($AC61="0-",AO61,IF($AC61="+0",AU61,IF($AC61="+-",BA61,AI61))),"")</f>
        <v/>
      </c>
      <c r="R61" s="498" t="str">
        <f>IF($U62="","",ROUNDDOWN($AA61/12,0))</f>
        <v/>
      </c>
      <c r="S61" s="500" t="str">
        <f>IF($U62="","",ROUNDDOWN(MOD($AA61,12),0))</f>
        <v/>
      </c>
      <c r="T61" s="502" t="str">
        <f>IF($U62="","", IF( (MOD($AA61,12)-$S61)&gt;=0.5,"半",0))</f>
        <v/>
      </c>
      <c r="U61" s="45"/>
      <c r="V61" s="498" t="str">
        <f>IF($U62="","",ROUNDDOWN($AA61*($U61/$U62)/12,0))</f>
        <v/>
      </c>
      <c r="W61" s="500" t="str">
        <f>IF($U62="","",ROUNDDOWN(MOD($AA61*($U61/$U62),12),0))</f>
        <v/>
      </c>
      <c r="X61" s="504" t="str">
        <f>IF(U62="","",IF( (MOD($AA61*($U61/$U62),12)-$W61)&gt;=0.5,"半",0) )</f>
        <v/>
      </c>
      <c r="Y61" s="506">
        <v>29</v>
      </c>
      <c r="Z61" s="456"/>
      <c r="AA61" s="418" t="e">
        <f>IF(OR($Y61&lt;&gt;$Y63,$Y63=""), SUMIF($Y$5:$Y$70,$Y61,$AB$5:$AB$70),"" )</f>
        <v>#VALUE!</v>
      </c>
      <c r="AB61" s="458" t="e">
        <f>IF(Z61=2,0,O61*12+P61+COUNTIF(Q61:Q61,"半")*0.5)</f>
        <v>#VALUE!</v>
      </c>
      <c r="AC61" s="508"/>
      <c r="AD61" s="408" t="str">
        <f>IF(AC61&lt;&gt;"",VLOOKUP(AC61,$AE$5:$AF$8,2),"")</f>
        <v/>
      </c>
      <c r="AE61" s="33"/>
      <c r="AF61" s="33"/>
      <c r="AG61" s="38">
        <f>IF(AK61&gt;=12,DATEDIF(BH61,BK61,"y")+1,DATEDIF(BH61,BK61,"y"))</f>
        <v>0</v>
      </c>
      <c r="AH61" s="38">
        <f>IF(AK61&gt;=12,AK61-12,AK61)</f>
        <v>0</v>
      </c>
      <c r="AI61" s="37" t="str">
        <f>IF(AL61&lt;=15,"半",0)</f>
        <v>半</v>
      </c>
      <c r="AJ61" s="30">
        <f>DATEDIF(BH61,BK61,"y")</f>
        <v>0</v>
      </c>
      <c r="AK61" s="27">
        <f>IF(AL61&gt;=16,DATEDIF(BH61,BK61,"ym")+1,DATEDIF(BH61,BK61,"ym"))</f>
        <v>0</v>
      </c>
      <c r="AL61" s="29">
        <f>DATEDIF(BH61,BK61,"md")</f>
        <v>14</v>
      </c>
      <c r="AM61" s="38" t="e">
        <f>IF(AQ61&gt;=12,DATEDIF(BH61,BL61,"y")+1,DATEDIF(BH61,BL61,"y"))</f>
        <v>#NUM!</v>
      </c>
      <c r="AN61" s="38" t="e">
        <f>IF(AQ61&gt;=12,AQ61-12,AQ61)</f>
        <v>#NUM!</v>
      </c>
      <c r="AO61" s="37" t="e">
        <f>IF(AR61&lt;=15,"半",0)</f>
        <v>#NUM!</v>
      </c>
      <c r="AP61" s="30" t="e">
        <f>DATEDIF(BH61,BL61,"y")</f>
        <v>#NUM!</v>
      </c>
      <c r="AQ61" s="27" t="e">
        <f>IF(AR61&gt;=16,DATEDIF(BH61,BL61,"ym")+1,DATEDIF(BH61,BL61,"ym"))</f>
        <v>#NUM!</v>
      </c>
      <c r="AR61" s="29" t="e">
        <f>DATEDIF(BH61,BL61,"md")</f>
        <v>#NUM!</v>
      </c>
      <c r="AS61" s="38" t="e">
        <f>IF(AW61&gt;=12,DATEDIF(BI61,BK61,"y")+1,DATEDIF(BI61,BK61,"y"))</f>
        <v>#NUM!</v>
      </c>
      <c r="AT61" s="38" t="e">
        <f>IF(AW61&gt;=12,AW61-12,AW61)</f>
        <v>#NUM!</v>
      </c>
      <c r="AU61" s="37" t="e">
        <f>IF(AX61&lt;=15,"半",0)</f>
        <v>#NUM!</v>
      </c>
      <c r="AV61" s="30" t="e">
        <f>DATEDIF(BI61,BK61,"y")</f>
        <v>#NUM!</v>
      </c>
      <c r="AW61" s="27" t="e">
        <f>IF(AX61&gt;=16,DATEDIF(BI61,BK61,"ym")+1,DATEDIF(BI61,BK61,"ym"))</f>
        <v>#NUM!</v>
      </c>
      <c r="AX61" s="27" t="e">
        <f>DATEDIF(BI61,BK61,"md")</f>
        <v>#NUM!</v>
      </c>
      <c r="AY61" s="38" t="e">
        <f>IF(BC61&gt;=12,DATEDIF(BI61,BL61,"y")+1,DATEDIF(BI61,BL61,"y"))</f>
        <v>#NUM!</v>
      </c>
      <c r="AZ61" s="38" t="e">
        <f>IF(BC61&gt;=12,BC61-12,BC61)</f>
        <v>#NUM!</v>
      </c>
      <c r="BA61" s="37" t="e">
        <f>IF(BD61&lt;=15,"半",0)</f>
        <v>#NUM!</v>
      </c>
      <c r="BB61" s="30" t="e">
        <f>DATEDIF(BI61,BL61,"y")</f>
        <v>#NUM!</v>
      </c>
      <c r="BC61" s="27" t="e">
        <f>IF(BD61&gt;=16,DATEDIF(BI61,BL61,"ym")+1,DATEDIF(BI61,BL61,"ym"))</f>
        <v>#NUM!</v>
      </c>
      <c r="BD61" s="29" t="e">
        <f>DATEDIF(BI61,BL61,"md")</f>
        <v>#NUM!</v>
      </c>
      <c r="BE61" s="27"/>
      <c r="BF61" s="28">
        <f>IF(J62="現在",$AD$2,J62)</f>
        <v>0</v>
      </c>
      <c r="BG61" s="27">
        <v>1</v>
      </c>
      <c r="BH61" s="26">
        <f>IF(DAY(J61)&lt;=15,J61-DAY(J61)+1,J61-DAY(J61)+16)</f>
        <v>1</v>
      </c>
      <c r="BI61" s="26">
        <f>IF(DAY(BH61)=1,BH61+15,BR61)</f>
        <v>16</v>
      </c>
      <c r="BJ61" s="24"/>
      <c r="BK61" s="36">
        <f>IF(CA61&gt;=16,BY61,IF(J62="現在",$AD$2-CA61+15,J62-CA61+15))</f>
        <v>15</v>
      </c>
      <c r="BL61" s="25">
        <f>IF(DAY(BK61)=15,BK61-DAY(BK61),BK61-DAY(BK61)+15)</f>
        <v>0</v>
      </c>
      <c r="BM61" s="24"/>
      <c r="BN61" s="24"/>
      <c r="BO61" s="20">
        <f>YEAR(J61)</f>
        <v>1900</v>
      </c>
      <c r="BP61" s="20">
        <f>MONTH(J61)+1</f>
        <v>2</v>
      </c>
      <c r="BQ61" s="23" t="str">
        <f>CONCATENATE(BO61,"/",BP61,"/",1)</f>
        <v>1900/2/1</v>
      </c>
      <c r="BR61" s="23">
        <f>BQ61+1-1</f>
        <v>32</v>
      </c>
      <c r="BS61" s="23">
        <f>BQ61-1</f>
        <v>31</v>
      </c>
      <c r="BT61" s="20">
        <f>DAY(BS61)</f>
        <v>31</v>
      </c>
      <c r="BU61" s="20">
        <f>DAY(J61)</f>
        <v>0</v>
      </c>
      <c r="BV61" s="20">
        <f>YEAR(BF61)</f>
        <v>1900</v>
      </c>
      <c r="BW61" s="20">
        <f>IF(MONTH(BF61)=12,MONTH(BF61)-12+1,MONTH(BF61)+1)</f>
        <v>2</v>
      </c>
      <c r="BX61" s="23" t="str">
        <f>IF(BW61=1,CONCATENATE(BV61+1,"/",BW61,"/",1),CONCATENATE(BV61,"/",BW61,"/",1))</f>
        <v>1900/2/1</v>
      </c>
      <c r="BY61" s="23">
        <f>BX61-1</f>
        <v>31</v>
      </c>
      <c r="BZ61" s="20">
        <f>DAY(BY61)</f>
        <v>31</v>
      </c>
      <c r="CA61" s="20">
        <f>DAY(BF61)</f>
        <v>0</v>
      </c>
    </row>
    <row r="62" spans="1:79" ht="12.65" hidden="1" customHeight="1">
      <c r="A62" s="48"/>
      <c r="B62" s="432"/>
      <c r="C62" s="433"/>
      <c r="D62" s="433"/>
      <c r="E62" s="433"/>
      <c r="F62" s="433"/>
      <c r="G62" s="434"/>
      <c r="H62" s="43" t="s">
        <v>40</v>
      </c>
      <c r="I62" s="43"/>
      <c r="J62" s="422"/>
      <c r="K62" s="423"/>
      <c r="L62" s="393"/>
      <c r="M62" s="400"/>
      <c r="N62" s="381"/>
      <c r="O62" s="425"/>
      <c r="P62" s="404"/>
      <c r="Q62" s="462"/>
      <c r="R62" s="499"/>
      <c r="S62" s="501"/>
      <c r="T62" s="503"/>
      <c r="U62" s="42"/>
      <c r="V62" s="499"/>
      <c r="W62" s="501"/>
      <c r="X62" s="505"/>
      <c r="Y62" s="507"/>
      <c r="Z62" s="457"/>
      <c r="AA62" s="418"/>
      <c r="AB62" s="458"/>
      <c r="AC62" s="460"/>
      <c r="AD62" s="408"/>
      <c r="AE62" s="33"/>
      <c r="AF62" s="33"/>
      <c r="AG62" s="38"/>
      <c r="AH62" s="38"/>
      <c r="AI62" s="37"/>
      <c r="AJ62" s="30"/>
      <c r="AK62" s="27"/>
      <c r="AL62" s="29"/>
      <c r="AM62" s="38"/>
      <c r="AN62" s="38"/>
      <c r="AO62" s="37"/>
      <c r="AP62" s="30"/>
      <c r="AQ62" s="27"/>
      <c r="AR62" s="29"/>
      <c r="AS62" s="38"/>
      <c r="AT62" s="38"/>
      <c r="AU62" s="37"/>
      <c r="AV62" s="30"/>
      <c r="AW62" s="27"/>
      <c r="AX62" s="27"/>
      <c r="AY62" s="38"/>
      <c r="AZ62" s="38"/>
      <c r="BA62" s="37"/>
      <c r="BB62" s="30"/>
      <c r="BC62" s="27"/>
      <c r="BD62" s="29"/>
      <c r="BE62" s="27"/>
      <c r="BF62" s="28"/>
      <c r="BG62" s="27"/>
      <c r="BH62" s="26"/>
      <c r="BI62" s="26"/>
      <c r="BJ62" s="24"/>
      <c r="BK62" s="25"/>
      <c r="BL62" s="25"/>
      <c r="BM62" s="24"/>
      <c r="BN62" s="24"/>
      <c r="BQ62" s="23"/>
      <c r="BR62" s="23"/>
      <c r="BS62" s="23"/>
      <c r="BX62" s="23"/>
      <c r="BY62" s="23"/>
    </row>
    <row r="63" spans="1:79" ht="12.65" hidden="1" customHeight="1">
      <c r="A63" s="48"/>
      <c r="B63" s="429"/>
      <c r="C63" s="430"/>
      <c r="D63" s="430"/>
      <c r="E63" s="430"/>
      <c r="F63" s="430"/>
      <c r="G63" s="431"/>
      <c r="H63" s="47" t="s">
        <v>41</v>
      </c>
      <c r="I63" s="46"/>
      <c r="J63" s="435"/>
      <c r="K63" s="436"/>
      <c r="L63" s="392">
        <f>AG63</f>
        <v>0</v>
      </c>
      <c r="M63" s="399">
        <f>AH63</f>
        <v>0</v>
      </c>
      <c r="N63" s="380" t="str">
        <f>AI63</f>
        <v>半</v>
      </c>
      <c r="O63" s="424" t="str">
        <f>IF($J63&lt;&gt;"",IF($AC63="0-",AM63,IF($AC63="+0",AS63,IF($AC63="+-",AY63,AG63))),"")</f>
        <v/>
      </c>
      <c r="P63" s="403" t="str">
        <f>IF($J63&lt;&gt;"",IF($AC63="0-",AN63,IF($AC63="+0",AT63,IF($AC63="+-",AZ63,AH63))),"")</f>
        <v/>
      </c>
      <c r="Q63" s="461" t="str">
        <f>IF($J63&lt;&gt;"",IF($AC63="0-",AO63,IF($AC63="+0",AU63,IF($AC63="+-",BA63,AI63))),"")</f>
        <v/>
      </c>
      <c r="R63" s="498" t="str">
        <f>IF($U64="","",ROUNDDOWN($AA63/12,0))</f>
        <v/>
      </c>
      <c r="S63" s="500" t="str">
        <f>IF($U64="","",ROUNDDOWN(MOD($AA63,12),0))</f>
        <v/>
      </c>
      <c r="T63" s="502" t="str">
        <f>IF($U64="","", IF( (MOD($AA63,12)-$S63)&gt;=0.5,"半",0))</f>
        <v/>
      </c>
      <c r="U63" s="45"/>
      <c r="V63" s="498" t="str">
        <f>IF($U64="","",ROUNDDOWN($AA63*($U63/$U64)/12,0))</f>
        <v/>
      </c>
      <c r="W63" s="500" t="str">
        <f>IF($U64="","",ROUNDDOWN(MOD($AA63*($U63/$U64),12),0))</f>
        <v/>
      </c>
      <c r="X63" s="504" t="str">
        <f>IF(U64="","",IF( (MOD($AA63*($U63/$U64),12)-$W63)&gt;=0.5,"半",0) )</f>
        <v/>
      </c>
      <c r="Y63" s="506">
        <v>30</v>
      </c>
      <c r="Z63" s="456"/>
      <c r="AA63" s="418" t="e">
        <f>IF(OR($Y63&lt;&gt;$Y65,$Y65=""), SUMIF($Y$5:$Y$70,$Y63,$AB$5:$AB$70),"" )</f>
        <v>#VALUE!</v>
      </c>
      <c r="AB63" s="458" t="e">
        <f>IF(Z63=2,0,O63*12+P63+COUNTIF(Q63:Q63,"半")*0.5)</f>
        <v>#VALUE!</v>
      </c>
      <c r="AC63" s="508"/>
      <c r="AD63" s="408" t="str">
        <f>IF(AC63&lt;&gt;"",VLOOKUP(AC63,$AE$5:$AF$8,2),"")</f>
        <v/>
      </c>
      <c r="AE63" s="33"/>
      <c r="AF63" s="33"/>
      <c r="AG63" s="38">
        <f>IF(AK63&gt;=12,DATEDIF(BH63,BK63,"y")+1,DATEDIF(BH63,BK63,"y"))</f>
        <v>0</v>
      </c>
      <c r="AH63" s="38">
        <f>IF(AK63&gt;=12,AK63-12,AK63)</f>
        <v>0</v>
      </c>
      <c r="AI63" s="37" t="str">
        <f>IF(AL63&lt;=15,"半",0)</f>
        <v>半</v>
      </c>
      <c r="AJ63" s="30">
        <f>DATEDIF(BH63,BK63,"y")</f>
        <v>0</v>
      </c>
      <c r="AK63" s="27">
        <f>IF(AL63&gt;=16,DATEDIF(BH63,BK63,"ym")+1,DATEDIF(BH63,BK63,"ym"))</f>
        <v>0</v>
      </c>
      <c r="AL63" s="29">
        <f>DATEDIF(BH63,BK63,"md")</f>
        <v>14</v>
      </c>
      <c r="AM63" s="38" t="e">
        <f>IF(AQ63&gt;=12,DATEDIF(BH63,BL63,"y")+1,DATEDIF(BH63,BL63,"y"))</f>
        <v>#NUM!</v>
      </c>
      <c r="AN63" s="38" t="e">
        <f>IF(AQ63&gt;=12,AQ63-12,AQ63)</f>
        <v>#NUM!</v>
      </c>
      <c r="AO63" s="37" t="e">
        <f>IF(AR63&lt;=15,"半",0)</f>
        <v>#NUM!</v>
      </c>
      <c r="AP63" s="30" t="e">
        <f>DATEDIF(BH63,BL63,"y")</f>
        <v>#NUM!</v>
      </c>
      <c r="AQ63" s="27" t="e">
        <f>IF(AR63&gt;=16,DATEDIF(BH63,BL63,"ym")+1,DATEDIF(BH63,BL63,"ym"))</f>
        <v>#NUM!</v>
      </c>
      <c r="AR63" s="29" t="e">
        <f>DATEDIF(BH63,BL63,"md")</f>
        <v>#NUM!</v>
      </c>
      <c r="AS63" s="38" t="e">
        <f>IF(AW63&gt;=12,DATEDIF(BI63,BK63,"y")+1,DATEDIF(BI63,BK63,"y"))</f>
        <v>#NUM!</v>
      </c>
      <c r="AT63" s="38" t="e">
        <f>IF(AW63&gt;=12,AW63-12,AW63)</f>
        <v>#NUM!</v>
      </c>
      <c r="AU63" s="37" t="e">
        <f>IF(AX63&lt;=15,"半",0)</f>
        <v>#NUM!</v>
      </c>
      <c r="AV63" s="30" t="e">
        <f>DATEDIF(BI63,BK63,"y")</f>
        <v>#NUM!</v>
      </c>
      <c r="AW63" s="27" t="e">
        <f>IF(AX63&gt;=16,DATEDIF(BI63,BK63,"ym")+1,DATEDIF(BI63,BK63,"ym"))</f>
        <v>#NUM!</v>
      </c>
      <c r="AX63" s="27" t="e">
        <f>DATEDIF(BI63,BK63,"md")</f>
        <v>#NUM!</v>
      </c>
      <c r="AY63" s="38" t="e">
        <f>IF(BC63&gt;=12,DATEDIF(BI63,BL63,"y")+1,DATEDIF(BI63,BL63,"y"))</f>
        <v>#NUM!</v>
      </c>
      <c r="AZ63" s="38" t="e">
        <f>IF(BC63&gt;=12,BC63-12,BC63)</f>
        <v>#NUM!</v>
      </c>
      <c r="BA63" s="37" t="e">
        <f>IF(BD63&lt;=15,"半",0)</f>
        <v>#NUM!</v>
      </c>
      <c r="BB63" s="30" t="e">
        <f>DATEDIF(BI63,BL63,"y")</f>
        <v>#NUM!</v>
      </c>
      <c r="BC63" s="27" t="e">
        <f>IF(BD63&gt;=16,DATEDIF(BI63,BL63,"ym")+1,DATEDIF(BI63,BL63,"ym"))</f>
        <v>#NUM!</v>
      </c>
      <c r="BD63" s="29" t="e">
        <f>DATEDIF(BI63,BL63,"md")</f>
        <v>#NUM!</v>
      </c>
      <c r="BE63" s="27"/>
      <c r="BF63" s="28">
        <f>IF(J64="現在",$AD$2,J64)</f>
        <v>0</v>
      </c>
      <c r="BG63" s="27">
        <v>1</v>
      </c>
      <c r="BH63" s="26">
        <f>IF(DAY(J63)&lt;=15,J63-DAY(J63)+1,J63-DAY(J63)+16)</f>
        <v>1</v>
      </c>
      <c r="BI63" s="26">
        <f>IF(DAY(BH63)=1,BH63+15,BR63)</f>
        <v>16</v>
      </c>
      <c r="BJ63" s="24"/>
      <c r="BK63" s="36">
        <f>IF(CA63&gt;=16,BY63,IF(J64="現在",$AD$2-CA63+15,J64-CA63+15))</f>
        <v>15</v>
      </c>
      <c r="BL63" s="25">
        <f>IF(DAY(BK63)=15,BK63-DAY(BK63),BK63-DAY(BK63)+15)</f>
        <v>0</v>
      </c>
      <c r="BM63" s="24"/>
      <c r="BN63" s="24"/>
      <c r="BO63" s="20">
        <f>YEAR(J63)</f>
        <v>1900</v>
      </c>
      <c r="BP63" s="20">
        <f>MONTH(J63)+1</f>
        <v>2</v>
      </c>
      <c r="BQ63" s="23" t="str">
        <f>CONCATENATE(BO63,"/",BP63,"/",1)</f>
        <v>1900/2/1</v>
      </c>
      <c r="BR63" s="23">
        <f>BQ63+1-1</f>
        <v>32</v>
      </c>
      <c r="BS63" s="23">
        <f>BQ63-1</f>
        <v>31</v>
      </c>
      <c r="BT63" s="20">
        <f>DAY(BS63)</f>
        <v>31</v>
      </c>
      <c r="BU63" s="20">
        <f>DAY(J63)</f>
        <v>0</v>
      </c>
      <c r="BV63" s="20">
        <f>YEAR(BF63)</f>
        <v>1900</v>
      </c>
      <c r="BW63" s="20">
        <f>IF(MONTH(BF63)=12,MONTH(BF63)-12+1,MONTH(BF63)+1)</f>
        <v>2</v>
      </c>
      <c r="BX63" s="23" t="str">
        <f>IF(BW63=1,CONCATENATE(BV63+1,"/",BW63,"/",1),CONCATENATE(BV63,"/",BW63,"/",1))</f>
        <v>1900/2/1</v>
      </c>
      <c r="BY63" s="23">
        <f>BX63-1</f>
        <v>31</v>
      </c>
      <c r="BZ63" s="20">
        <f>DAY(BY63)</f>
        <v>31</v>
      </c>
      <c r="CA63" s="20">
        <f>DAY(BF63)</f>
        <v>0</v>
      </c>
    </row>
    <row r="64" spans="1:79" ht="12.65" hidden="1" customHeight="1">
      <c r="A64" s="48"/>
      <c r="B64" s="432"/>
      <c r="C64" s="433"/>
      <c r="D64" s="433"/>
      <c r="E64" s="433"/>
      <c r="F64" s="433"/>
      <c r="G64" s="434"/>
      <c r="H64" s="43" t="s">
        <v>40</v>
      </c>
      <c r="I64" s="43"/>
      <c r="J64" s="422"/>
      <c r="K64" s="423"/>
      <c r="L64" s="393"/>
      <c r="M64" s="400"/>
      <c r="N64" s="381"/>
      <c r="O64" s="425"/>
      <c r="P64" s="404"/>
      <c r="Q64" s="462"/>
      <c r="R64" s="499"/>
      <c r="S64" s="501"/>
      <c r="T64" s="503"/>
      <c r="U64" s="42"/>
      <c r="V64" s="499"/>
      <c r="W64" s="501"/>
      <c r="X64" s="505"/>
      <c r="Y64" s="507"/>
      <c r="Z64" s="457"/>
      <c r="AA64" s="418"/>
      <c r="AB64" s="458"/>
      <c r="AC64" s="460"/>
      <c r="AD64" s="408"/>
      <c r="AE64" s="33"/>
      <c r="AF64" s="33"/>
      <c r="AG64" s="38"/>
      <c r="AH64" s="38"/>
      <c r="AI64" s="37"/>
      <c r="AJ64" s="30"/>
      <c r="AK64" s="27"/>
      <c r="AL64" s="29"/>
      <c r="AM64" s="38"/>
      <c r="AN64" s="38"/>
      <c r="AO64" s="37"/>
      <c r="AP64" s="30"/>
      <c r="AQ64" s="27"/>
      <c r="AR64" s="29"/>
      <c r="AS64" s="38"/>
      <c r="AT64" s="38"/>
      <c r="AU64" s="37"/>
      <c r="AV64" s="30"/>
      <c r="AW64" s="27"/>
      <c r="AX64" s="27"/>
      <c r="AY64" s="38"/>
      <c r="AZ64" s="38"/>
      <c r="BA64" s="37"/>
      <c r="BB64" s="30"/>
      <c r="BC64" s="27"/>
      <c r="BD64" s="29"/>
      <c r="BE64" s="27"/>
      <c r="BF64" s="28"/>
      <c r="BG64" s="27"/>
      <c r="BH64" s="26"/>
      <c r="BI64" s="26"/>
      <c r="BJ64" s="24"/>
      <c r="BK64" s="25"/>
      <c r="BL64" s="25"/>
      <c r="BM64" s="24"/>
      <c r="BN64" s="24"/>
      <c r="BQ64" s="23"/>
      <c r="BR64" s="23"/>
      <c r="BS64" s="23"/>
      <c r="BX64" s="23"/>
      <c r="BY64" s="23"/>
    </row>
    <row r="65" spans="1:79" ht="12.65" hidden="1" customHeight="1">
      <c r="A65" s="48"/>
      <c r="B65" s="429"/>
      <c r="C65" s="430"/>
      <c r="D65" s="430"/>
      <c r="E65" s="430"/>
      <c r="F65" s="430"/>
      <c r="G65" s="431"/>
      <c r="H65" s="47" t="s">
        <v>41</v>
      </c>
      <c r="I65" s="46"/>
      <c r="J65" s="435"/>
      <c r="K65" s="436"/>
      <c r="L65" s="392">
        <f>AG65</f>
        <v>0</v>
      </c>
      <c r="M65" s="399">
        <f>AH65</f>
        <v>0</v>
      </c>
      <c r="N65" s="380" t="str">
        <f>AI65</f>
        <v>半</v>
      </c>
      <c r="O65" s="424" t="str">
        <f>IF($J65&lt;&gt;"",IF($AC65="0-",AM65,IF($AC65="+0",AS65,IF($AC65="+-",AY65,AG65))),"")</f>
        <v/>
      </c>
      <c r="P65" s="403" t="str">
        <f>IF($J65&lt;&gt;"",IF($AC65="0-",AN65,IF($AC65="+0",AT65,IF($AC65="+-",AZ65,AH65))),"")</f>
        <v/>
      </c>
      <c r="Q65" s="461" t="str">
        <f>IF($J65&lt;&gt;"",IF($AC65="0-",AO65,IF($AC65="+0",AU65,IF($AC65="+-",BA65,AI65))),"")</f>
        <v/>
      </c>
      <c r="R65" s="498" t="str">
        <f>IF($U66="","",ROUNDDOWN($AA65/12,0))</f>
        <v/>
      </c>
      <c r="S65" s="500" t="str">
        <f>IF($U66="","",ROUNDDOWN(MOD($AA65,12),0))</f>
        <v/>
      </c>
      <c r="T65" s="502" t="str">
        <f>IF($U66="","", IF( (MOD($AA65,12)-$S65)&gt;=0.5,"半",0))</f>
        <v/>
      </c>
      <c r="U65" s="45"/>
      <c r="V65" s="498" t="str">
        <f>IF($U66="","",ROUNDDOWN($AA65*($U65/$U66)/12,0))</f>
        <v/>
      </c>
      <c r="W65" s="500" t="str">
        <f>IF($U66="","",ROUNDDOWN(MOD($AA65*($U65/$U66),12),0))</f>
        <v/>
      </c>
      <c r="X65" s="504" t="str">
        <f>IF(U66="","",IF( (MOD($AA65*($U65/$U66),12)-$W65)&gt;=0.5,"半",0) )</f>
        <v/>
      </c>
      <c r="Y65" s="506">
        <v>31</v>
      </c>
      <c r="Z65" s="456"/>
      <c r="AA65" s="418" t="e">
        <f>IF(OR($Y65&lt;&gt;$Y67,$Y67=""), SUMIF($Y$5:$Y$70,$Y65,$AB$5:$AB$70),"" )</f>
        <v>#VALUE!</v>
      </c>
      <c r="AB65" s="458" t="e">
        <f>IF(Z65=2,0,O65*12+P65+COUNTIF(Q65:Q65,"半")*0.5)</f>
        <v>#VALUE!</v>
      </c>
      <c r="AC65" s="508"/>
      <c r="AD65" s="408" t="str">
        <f>IF(AC65&lt;&gt;"",VLOOKUP(AC65,$AE$5:$AF$8,2),"")</f>
        <v/>
      </c>
      <c r="AE65" s="33"/>
      <c r="AF65" s="33"/>
      <c r="AG65" s="38">
        <f>IF(AK65&gt;=12,DATEDIF(BH65,BK65,"y")+1,DATEDIF(BH65,BK65,"y"))</f>
        <v>0</v>
      </c>
      <c r="AH65" s="38">
        <f>IF(AK65&gt;=12,AK65-12,AK65)</f>
        <v>0</v>
      </c>
      <c r="AI65" s="37" t="str">
        <f>IF(AL65&lt;=15,"半",0)</f>
        <v>半</v>
      </c>
      <c r="AJ65" s="30">
        <f>DATEDIF(BH65,BK65,"y")</f>
        <v>0</v>
      </c>
      <c r="AK65" s="27">
        <f>IF(AL65&gt;=16,DATEDIF(BH65,BK65,"ym")+1,DATEDIF(BH65,BK65,"ym"))</f>
        <v>0</v>
      </c>
      <c r="AL65" s="29">
        <f>DATEDIF(BH65,BK65,"md")</f>
        <v>14</v>
      </c>
      <c r="AM65" s="38" t="e">
        <f>IF(AQ65&gt;=12,DATEDIF(BH65,BL65,"y")+1,DATEDIF(BH65,BL65,"y"))</f>
        <v>#NUM!</v>
      </c>
      <c r="AN65" s="38" t="e">
        <f>IF(AQ65&gt;=12,AQ65-12,AQ65)</f>
        <v>#NUM!</v>
      </c>
      <c r="AO65" s="37" t="e">
        <f>IF(AR65&lt;=15,"半",0)</f>
        <v>#NUM!</v>
      </c>
      <c r="AP65" s="30" t="e">
        <f>DATEDIF(BH65,BL65,"y")</f>
        <v>#NUM!</v>
      </c>
      <c r="AQ65" s="27" t="e">
        <f>IF(AR65&gt;=16,DATEDIF(BH65,BL65,"ym")+1,DATEDIF(BH65,BL65,"ym"))</f>
        <v>#NUM!</v>
      </c>
      <c r="AR65" s="29" t="e">
        <f>DATEDIF(BH65,BL65,"md")</f>
        <v>#NUM!</v>
      </c>
      <c r="AS65" s="38" t="e">
        <f>IF(AW65&gt;=12,DATEDIF(BI65,BK65,"y")+1,DATEDIF(BI65,BK65,"y"))</f>
        <v>#NUM!</v>
      </c>
      <c r="AT65" s="38" t="e">
        <f>IF(AW65&gt;=12,AW65-12,AW65)</f>
        <v>#NUM!</v>
      </c>
      <c r="AU65" s="37" t="e">
        <f>IF(AX65&lt;=15,"半",0)</f>
        <v>#NUM!</v>
      </c>
      <c r="AV65" s="30" t="e">
        <f>DATEDIF(BI65,BK65,"y")</f>
        <v>#NUM!</v>
      </c>
      <c r="AW65" s="27" t="e">
        <f>IF(AX65&gt;=16,DATEDIF(BI65,BK65,"ym")+1,DATEDIF(BI65,BK65,"ym"))</f>
        <v>#NUM!</v>
      </c>
      <c r="AX65" s="27" t="e">
        <f>DATEDIF(BI65,BK65,"md")</f>
        <v>#NUM!</v>
      </c>
      <c r="AY65" s="38" t="e">
        <f>IF(BC65&gt;=12,DATEDIF(BI65,BL65,"y")+1,DATEDIF(BI65,BL65,"y"))</f>
        <v>#NUM!</v>
      </c>
      <c r="AZ65" s="38" t="e">
        <f>IF(BC65&gt;=12,BC65-12,BC65)</f>
        <v>#NUM!</v>
      </c>
      <c r="BA65" s="37" t="e">
        <f>IF(BD65&lt;=15,"半",0)</f>
        <v>#NUM!</v>
      </c>
      <c r="BB65" s="30" t="e">
        <f>DATEDIF(BI65,BL65,"y")</f>
        <v>#NUM!</v>
      </c>
      <c r="BC65" s="27" t="e">
        <f>IF(BD65&gt;=16,DATEDIF(BI65,BL65,"ym")+1,DATEDIF(BI65,BL65,"ym"))</f>
        <v>#NUM!</v>
      </c>
      <c r="BD65" s="29" t="e">
        <f>DATEDIF(BI65,BL65,"md")</f>
        <v>#NUM!</v>
      </c>
      <c r="BE65" s="27"/>
      <c r="BF65" s="28">
        <f>IF(J66="現在",$AD$2,J66)</f>
        <v>0</v>
      </c>
      <c r="BG65" s="27">
        <v>1</v>
      </c>
      <c r="BH65" s="26">
        <f>IF(DAY(J65)&lt;=15,J65-DAY(J65)+1,J65-DAY(J65)+16)</f>
        <v>1</v>
      </c>
      <c r="BI65" s="26">
        <f>IF(DAY(BH65)=1,BH65+15,BR65)</f>
        <v>16</v>
      </c>
      <c r="BJ65" s="24"/>
      <c r="BK65" s="36">
        <f>IF(CA65&gt;=16,BY65,IF(J66="現在",$AD$2-CA65+15,J66-CA65+15))</f>
        <v>15</v>
      </c>
      <c r="BL65" s="25">
        <f>IF(DAY(BK65)=15,BK65-DAY(BK65),BK65-DAY(BK65)+15)</f>
        <v>0</v>
      </c>
      <c r="BM65" s="24"/>
      <c r="BN65" s="24"/>
      <c r="BO65" s="20">
        <f>YEAR(J65)</f>
        <v>1900</v>
      </c>
      <c r="BP65" s="20">
        <f>MONTH(J65)+1</f>
        <v>2</v>
      </c>
      <c r="BQ65" s="23" t="str">
        <f>CONCATENATE(BO65,"/",BP65,"/",1)</f>
        <v>1900/2/1</v>
      </c>
      <c r="BR65" s="23">
        <f>BQ65+1-1</f>
        <v>32</v>
      </c>
      <c r="BS65" s="23">
        <f>BQ65-1</f>
        <v>31</v>
      </c>
      <c r="BT65" s="20">
        <f>DAY(BS65)</f>
        <v>31</v>
      </c>
      <c r="BU65" s="20">
        <f>DAY(J65)</f>
        <v>0</v>
      </c>
      <c r="BV65" s="20">
        <f>YEAR(BF65)</f>
        <v>1900</v>
      </c>
      <c r="BW65" s="20">
        <f>IF(MONTH(BF65)=12,MONTH(BF65)-12+1,MONTH(BF65)+1)</f>
        <v>2</v>
      </c>
      <c r="BX65" s="23" t="str">
        <f>IF(BW65=1,CONCATENATE(BV65+1,"/",BW65,"/",1),CONCATENATE(BV65,"/",BW65,"/",1))</f>
        <v>1900/2/1</v>
      </c>
      <c r="BY65" s="23">
        <f>BX65-1</f>
        <v>31</v>
      </c>
      <c r="BZ65" s="20">
        <f>DAY(BY65)</f>
        <v>31</v>
      </c>
      <c r="CA65" s="20">
        <f>DAY(BF65)</f>
        <v>0</v>
      </c>
    </row>
    <row r="66" spans="1:79" ht="12.65" hidden="1" customHeight="1">
      <c r="A66" s="48"/>
      <c r="B66" s="432"/>
      <c r="C66" s="433"/>
      <c r="D66" s="433"/>
      <c r="E66" s="433"/>
      <c r="F66" s="433"/>
      <c r="G66" s="434"/>
      <c r="H66" s="43" t="s">
        <v>40</v>
      </c>
      <c r="I66" s="43"/>
      <c r="J66" s="422"/>
      <c r="K66" s="423"/>
      <c r="L66" s="393"/>
      <c r="M66" s="400"/>
      <c r="N66" s="381"/>
      <c r="O66" s="425"/>
      <c r="P66" s="404"/>
      <c r="Q66" s="462"/>
      <c r="R66" s="499"/>
      <c r="S66" s="501"/>
      <c r="T66" s="503"/>
      <c r="U66" s="42"/>
      <c r="V66" s="499"/>
      <c r="W66" s="501"/>
      <c r="X66" s="505"/>
      <c r="Y66" s="507"/>
      <c r="Z66" s="457"/>
      <c r="AA66" s="418"/>
      <c r="AB66" s="458"/>
      <c r="AC66" s="460"/>
      <c r="AD66" s="408"/>
      <c r="AE66" s="33"/>
      <c r="AF66" s="33"/>
      <c r="AG66" s="38"/>
      <c r="AH66" s="38"/>
      <c r="AI66" s="37"/>
      <c r="AJ66" s="30"/>
      <c r="AK66" s="27"/>
      <c r="AL66" s="29"/>
      <c r="AM66" s="38"/>
      <c r="AN66" s="38"/>
      <c r="AO66" s="37"/>
      <c r="AP66" s="30"/>
      <c r="AQ66" s="27"/>
      <c r="AR66" s="29"/>
      <c r="AS66" s="38"/>
      <c r="AT66" s="38"/>
      <c r="AU66" s="37"/>
      <c r="AV66" s="30"/>
      <c r="AW66" s="27"/>
      <c r="AX66" s="27"/>
      <c r="AY66" s="38"/>
      <c r="AZ66" s="38"/>
      <c r="BA66" s="37"/>
      <c r="BB66" s="30"/>
      <c r="BC66" s="27"/>
      <c r="BD66" s="29"/>
      <c r="BE66" s="27"/>
      <c r="BF66" s="28"/>
      <c r="BG66" s="27"/>
      <c r="BH66" s="26"/>
      <c r="BI66" s="26"/>
      <c r="BJ66" s="24"/>
      <c r="BK66" s="25"/>
      <c r="BL66" s="25"/>
      <c r="BM66" s="24"/>
      <c r="BN66" s="24"/>
      <c r="BQ66" s="23"/>
      <c r="BR66" s="23"/>
      <c r="BS66" s="23"/>
      <c r="BX66" s="23"/>
      <c r="BY66" s="23"/>
    </row>
    <row r="67" spans="1:79" ht="12.65" hidden="1" customHeight="1">
      <c r="A67" s="48"/>
      <c r="B67" s="429"/>
      <c r="C67" s="430"/>
      <c r="D67" s="430"/>
      <c r="E67" s="430"/>
      <c r="F67" s="430"/>
      <c r="G67" s="431"/>
      <c r="H67" s="47" t="s">
        <v>41</v>
      </c>
      <c r="I67" s="46"/>
      <c r="J67" s="435"/>
      <c r="K67" s="436"/>
      <c r="L67" s="392">
        <f>AG67</f>
        <v>0</v>
      </c>
      <c r="M67" s="399">
        <f>AH67</f>
        <v>0</v>
      </c>
      <c r="N67" s="380" t="str">
        <f>AI67</f>
        <v>半</v>
      </c>
      <c r="O67" s="424" t="str">
        <f>IF($J67&lt;&gt;"",IF($AC67="0-",AM67,IF($AC67="+0",AS67,IF($AC67="+-",AY67,AG67))),"")</f>
        <v/>
      </c>
      <c r="P67" s="403" t="str">
        <f>IF($J67&lt;&gt;"",IF($AC67="0-",AN67,IF($AC67="+0",AT67,IF($AC67="+-",AZ67,AH67))),"")</f>
        <v/>
      </c>
      <c r="Q67" s="461" t="str">
        <f>IF($J67&lt;&gt;"",IF($AC67="0-",AO67,IF($AC67="+0",AU67,IF($AC67="+-",BA67,AI67))),"")</f>
        <v/>
      </c>
      <c r="R67" s="498" t="str">
        <f>IF($U68="","",ROUNDDOWN($AA67/12,0))</f>
        <v/>
      </c>
      <c r="S67" s="500" t="str">
        <f>IF($U68="","",ROUNDDOWN(MOD($AA67,12),0))</f>
        <v/>
      </c>
      <c r="T67" s="502" t="str">
        <f>IF($U68="","", IF( (MOD($AA67,12)-$S67)&gt;=0.5,"半",0))</f>
        <v/>
      </c>
      <c r="U67" s="45"/>
      <c r="V67" s="498" t="str">
        <f>IF($U68="","",ROUNDDOWN($AA67*($U67/$U68)/12,0))</f>
        <v/>
      </c>
      <c r="W67" s="500" t="str">
        <f>IF($U68="","",ROUNDDOWN(MOD($AA67*($U67/$U68),12),0))</f>
        <v/>
      </c>
      <c r="X67" s="504" t="str">
        <f>IF(U68="","",IF( (MOD($AA67*($U67/$U68),12)-$W67)&gt;=0.5,"半",0) )</f>
        <v/>
      </c>
      <c r="Y67" s="506">
        <v>32</v>
      </c>
      <c r="Z67" s="456"/>
      <c r="AA67" s="418" t="e">
        <f>IF(OR($Y67&lt;&gt;$Y69,$Y69=""), SUMIF($Y$5:$Y$70,$Y67,$AB$5:$AB$70),"" )</f>
        <v>#VALUE!</v>
      </c>
      <c r="AB67" s="458" t="e">
        <f>IF(Z67=2,0,O67*12+P67+COUNTIF(Q67:Q67,"半")*0.5)</f>
        <v>#VALUE!</v>
      </c>
      <c r="AC67" s="508"/>
      <c r="AD67" s="408" t="str">
        <f>IF(AC67&lt;&gt;"",VLOOKUP(AC67,$AE$5:$AF$8,2),"")</f>
        <v/>
      </c>
      <c r="AE67" s="33"/>
      <c r="AF67" s="33"/>
      <c r="AG67" s="38">
        <f>IF(AK67&gt;=12,DATEDIF(BH67,BK67,"y")+1,DATEDIF(BH67,BK67,"y"))</f>
        <v>0</v>
      </c>
      <c r="AH67" s="38">
        <f>IF(AK67&gt;=12,AK67-12,AK67)</f>
        <v>0</v>
      </c>
      <c r="AI67" s="37" t="str">
        <f>IF(AL67&lt;=15,"半",0)</f>
        <v>半</v>
      </c>
      <c r="AJ67" s="30">
        <f>DATEDIF(BH67,BK67,"y")</f>
        <v>0</v>
      </c>
      <c r="AK67" s="27">
        <f>IF(AL67&gt;=16,DATEDIF(BH67,BK67,"ym")+1,DATEDIF(BH67,BK67,"ym"))</f>
        <v>0</v>
      </c>
      <c r="AL67" s="29">
        <f>DATEDIF(BH67,BK67,"md")</f>
        <v>14</v>
      </c>
      <c r="AM67" s="38" t="e">
        <f>IF(AQ67&gt;=12,DATEDIF(BH67,BL67,"y")+1,DATEDIF(BH67,BL67,"y"))</f>
        <v>#NUM!</v>
      </c>
      <c r="AN67" s="38" t="e">
        <f>IF(AQ67&gt;=12,AQ67-12,AQ67)</f>
        <v>#NUM!</v>
      </c>
      <c r="AO67" s="37" t="e">
        <f>IF(AR67&lt;=15,"半",0)</f>
        <v>#NUM!</v>
      </c>
      <c r="AP67" s="30" t="e">
        <f>DATEDIF(BH67,BL67,"y")</f>
        <v>#NUM!</v>
      </c>
      <c r="AQ67" s="27" t="e">
        <f>IF(AR67&gt;=16,DATEDIF(BH67,BL67,"ym")+1,DATEDIF(BH67,BL67,"ym"))</f>
        <v>#NUM!</v>
      </c>
      <c r="AR67" s="29" t="e">
        <f>DATEDIF(BH67,BL67,"md")</f>
        <v>#NUM!</v>
      </c>
      <c r="AS67" s="38" t="e">
        <f>IF(AW67&gt;=12,DATEDIF(BI67,BK67,"y")+1,DATEDIF(BI67,BK67,"y"))</f>
        <v>#NUM!</v>
      </c>
      <c r="AT67" s="38" t="e">
        <f>IF(AW67&gt;=12,AW67-12,AW67)</f>
        <v>#NUM!</v>
      </c>
      <c r="AU67" s="37" t="e">
        <f>IF(AX67&lt;=15,"半",0)</f>
        <v>#NUM!</v>
      </c>
      <c r="AV67" s="30" t="e">
        <f>DATEDIF(BI67,BK67,"y")</f>
        <v>#NUM!</v>
      </c>
      <c r="AW67" s="27" t="e">
        <f>IF(AX67&gt;=16,DATEDIF(BI67,BK67,"ym")+1,DATEDIF(BI67,BK67,"ym"))</f>
        <v>#NUM!</v>
      </c>
      <c r="AX67" s="27" t="e">
        <f>DATEDIF(BI67,BK67,"md")</f>
        <v>#NUM!</v>
      </c>
      <c r="AY67" s="38" t="e">
        <f>IF(BC67&gt;=12,DATEDIF(BI67,BL67,"y")+1,DATEDIF(BI67,BL67,"y"))</f>
        <v>#NUM!</v>
      </c>
      <c r="AZ67" s="38" t="e">
        <f>IF(BC67&gt;=12,BC67-12,BC67)</f>
        <v>#NUM!</v>
      </c>
      <c r="BA67" s="37" t="e">
        <f>IF(BD67&lt;=15,"半",0)</f>
        <v>#NUM!</v>
      </c>
      <c r="BB67" s="30" t="e">
        <f>DATEDIF(BI67,BL67,"y")</f>
        <v>#NUM!</v>
      </c>
      <c r="BC67" s="27" t="e">
        <f>IF(BD67&gt;=16,DATEDIF(BI67,BL67,"ym")+1,DATEDIF(BI67,BL67,"ym"))</f>
        <v>#NUM!</v>
      </c>
      <c r="BD67" s="29" t="e">
        <f>DATEDIF(BI67,BL67,"md")</f>
        <v>#NUM!</v>
      </c>
      <c r="BE67" s="27"/>
      <c r="BF67" s="28">
        <f>IF(J68="現在",$AD$2,J68)</f>
        <v>0</v>
      </c>
      <c r="BG67" s="27">
        <v>2</v>
      </c>
      <c r="BH67" s="26">
        <f>IF(DAY(J67)&lt;=15,J67-DAY(J67)+1,J67-DAY(J67)+16)</f>
        <v>1</v>
      </c>
      <c r="BI67" s="26">
        <f>IF(DAY(BH67)=1,BH67+15,BR67)</f>
        <v>16</v>
      </c>
      <c r="BJ67" s="24"/>
      <c r="BK67" s="36">
        <f>IF(CA67&gt;=16,BY67,IF(J68="現在",$AD$2-CA67+15,J68-CA67+15))</f>
        <v>15</v>
      </c>
      <c r="BL67" s="25">
        <f>IF(DAY(BK67)=15,BK67-DAY(BK67),BK67-DAY(BK67)+15)</f>
        <v>0</v>
      </c>
      <c r="BM67" s="24"/>
      <c r="BN67" s="24"/>
      <c r="BO67" s="20">
        <f>YEAR(J67)</f>
        <v>1900</v>
      </c>
      <c r="BP67" s="20">
        <f>MONTH(J67)+1</f>
        <v>2</v>
      </c>
      <c r="BQ67" s="23" t="str">
        <f>CONCATENATE(BO67,"/",BP67,"/",1)</f>
        <v>1900/2/1</v>
      </c>
      <c r="BR67" s="23">
        <f>BQ67+1-1</f>
        <v>32</v>
      </c>
      <c r="BS67" s="23">
        <f>BQ67-1</f>
        <v>31</v>
      </c>
      <c r="BT67" s="20">
        <f>DAY(BS67)</f>
        <v>31</v>
      </c>
      <c r="BU67" s="20">
        <f>DAY(J67)</f>
        <v>0</v>
      </c>
      <c r="BV67" s="20">
        <f>YEAR(BF67)</f>
        <v>1900</v>
      </c>
      <c r="BW67" s="20">
        <f>IF(MONTH(BF67)=12,MONTH(BF67)-12+1,MONTH(BF67)+1)</f>
        <v>2</v>
      </c>
      <c r="BX67" s="23" t="str">
        <f>IF(BW67=1,CONCATENATE(BV67+1,"/",BW67,"/",1),CONCATENATE(BV67,"/",BW67,"/",1))</f>
        <v>1900/2/1</v>
      </c>
      <c r="BY67" s="23">
        <f>BX67-1</f>
        <v>31</v>
      </c>
      <c r="BZ67" s="20">
        <f>DAY(BY67)</f>
        <v>31</v>
      </c>
      <c r="CA67" s="20">
        <f>DAY(BF67)</f>
        <v>0</v>
      </c>
    </row>
    <row r="68" spans="1:79" ht="12.65" hidden="1" customHeight="1">
      <c r="A68" s="44"/>
      <c r="B68" s="432"/>
      <c r="C68" s="433"/>
      <c r="D68" s="433"/>
      <c r="E68" s="433"/>
      <c r="F68" s="433"/>
      <c r="G68" s="434"/>
      <c r="H68" s="43" t="s">
        <v>40</v>
      </c>
      <c r="I68" s="43"/>
      <c r="J68" s="422"/>
      <c r="K68" s="423"/>
      <c r="L68" s="393"/>
      <c r="M68" s="400"/>
      <c r="N68" s="381"/>
      <c r="O68" s="425"/>
      <c r="P68" s="404"/>
      <c r="Q68" s="462"/>
      <c r="R68" s="499"/>
      <c r="S68" s="501"/>
      <c r="T68" s="503"/>
      <c r="U68" s="42"/>
      <c r="V68" s="499"/>
      <c r="W68" s="501"/>
      <c r="X68" s="505"/>
      <c r="Y68" s="507"/>
      <c r="Z68" s="457"/>
      <c r="AA68" s="521"/>
      <c r="AB68" s="511"/>
      <c r="AC68" s="460"/>
      <c r="AD68" s="408"/>
      <c r="AE68" s="33"/>
      <c r="AF68" s="33"/>
      <c r="AG68" s="32"/>
      <c r="AH68" s="32"/>
      <c r="AI68" s="31"/>
      <c r="AJ68" s="30"/>
      <c r="AK68" s="27"/>
      <c r="AL68" s="29"/>
      <c r="AM68" s="32"/>
      <c r="AN68" s="32"/>
      <c r="AO68" s="31"/>
      <c r="AP68" s="30"/>
      <c r="AQ68" s="27"/>
      <c r="AR68" s="29"/>
      <c r="AS68" s="32"/>
      <c r="AT68" s="32"/>
      <c r="AU68" s="31"/>
      <c r="AV68" s="30"/>
      <c r="AW68" s="27"/>
      <c r="AX68" s="27"/>
      <c r="AY68" s="32"/>
      <c r="AZ68" s="32"/>
      <c r="BA68" s="31"/>
      <c r="BB68" s="30"/>
      <c r="BC68" s="27"/>
      <c r="BD68" s="29"/>
      <c r="BE68" s="27"/>
      <c r="BF68" s="28"/>
      <c r="BG68" s="27"/>
      <c r="BH68" s="26"/>
      <c r="BI68" s="26"/>
      <c r="BJ68" s="24"/>
      <c r="BK68" s="25"/>
      <c r="BL68" s="25"/>
      <c r="BM68" s="24"/>
      <c r="BN68" s="24"/>
      <c r="BQ68" s="23"/>
      <c r="BR68" s="23"/>
      <c r="BS68" s="23"/>
      <c r="BX68" s="23"/>
      <c r="BY68" s="23"/>
    </row>
    <row r="69" spans="1:79" ht="16.5" hidden="1">
      <c r="A69" s="437" t="s">
        <v>39</v>
      </c>
      <c r="B69" s="438"/>
      <c r="C69" s="438"/>
      <c r="D69" s="438"/>
      <c r="E69" s="438"/>
      <c r="F69" s="438"/>
      <c r="G69" s="438"/>
      <c r="H69" s="438"/>
      <c r="I69" s="438"/>
      <c r="J69" s="438"/>
      <c r="K69" s="438"/>
      <c r="L69" s="438"/>
      <c r="M69" s="438"/>
      <c r="N69" s="438"/>
      <c r="O69" s="438"/>
      <c r="P69" s="438"/>
      <c r="Q69" s="438"/>
      <c r="R69" s="512" t="s">
        <v>38</v>
      </c>
      <c r="S69" s="513"/>
      <c r="T69" s="513"/>
      <c r="U69" s="514"/>
      <c r="V69" s="498" t="str">
        <f>IF($B$5="","",ROUNDDOWN($AC$70/12,0))</f>
        <v/>
      </c>
      <c r="W69" s="500" t="str">
        <f>IF($B$5="","",ROUNDDOWN(MOD($AC$70,12),0))</f>
        <v/>
      </c>
      <c r="X69" s="504" t="str">
        <f>IF($B$5="","",IF( (MOD($AC70,12)-$W$69)&gt;=0.5,"半",0) )</f>
        <v/>
      </c>
      <c r="Y69" s="509" t="s">
        <v>37</v>
      </c>
      <c r="Z69" s="41" t="s">
        <v>36</v>
      </c>
      <c r="AA69" s="40" t="s">
        <v>35</v>
      </c>
      <c r="AB69" s="40" t="s">
        <v>34</v>
      </c>
      <c r="AC69" s="39" t="s">
        <v>33</v>
      </c>
      <c r="AD69" s="451"/>
      <c r="AE69" s="33"/>
      <c r="AF69" s="33"/>
      <c r="AG69" s="38">
        <f>IF(AK69&gt;=12,DATEDIF(BH69,BK69,"y")+1,DATEDIF(BH69,BK69,"y"))</f>
        <v>0</v>
      </c>
      <c r="AH69" s="38">
        <f>IF(AK69&gt;=12,AK69-12,AK69)</f>
        <v>0</v>
      </c>
      <c r="AI69" s="37" t="str">
        <f>IF(AL69&lt;=15,"半",0)</f>
        <v>半</v>
      </c>
      <c r="AJ69" s="30">
        <f>DATEDIF(BH69,BK69,"y")</f>
        <v>0</v>
      </c>
      <c r="AK69" s="27">
        <f>IF(AL69&gt;=16,DATEDIF(BH69,BK69,"ym")+1,DATEDIF(BH69,BK69,"ym"))</f>
        <v>0</v>
      </c>
      <c r="AL69" s="29">
        <f>DATEDIF(BH69,BK69,"md")</f>
        <v>14</v>
      </c>
      <c r="AM69" s="38" t="e">
        <f>IF(AQ69&gt;=12,DATEDIF(BH69,BL69,"y")+1,DATEDIF(BH69,BL69,"y"))</f>
        <v>#NUM!</v>
      </c>
      <c r="AN69" s="38" t="e">
        <f>IF(AQ69&gt;=12,AQ69-12,AQ69)</f>
        <v>#NUM!</v>
      </c>
      <c r="AO69" s="37" t="e">
        <f>IF(AR69&lt;=15,"半",0)</f>
        <v>#NUM!</v>
      </c>
      <c r="AP69" s="30" t="e">
        <f>DATEDIF(BH69,BL69,"y")</f>
        <v>#NUM!</v>
      </c>
      <c r="AQ69" s="27" t="e">
        <f>IF(AR69&gt;=16,DATEDIF(BH69,BL69,"ym")+1,DATEDIF(BH69,BL69,"ym"))</f>
        <v>#NUM!</v>
      </c>
      <c r="AR69" s="29" t="e">
        <f>DATEDIF(BH69,BL69,"md")</f>
        <v>#NUM!</v>
      </c>
      <c r="AS69" s="38" t="e">
        <f>IF(AW69&gt;=12,DATEDIF(BI69,BK69,"y")+1,DATEDIF(BI69,BK69,"y"))</f>
        <v>#NUM!</v>
      </c>
      <c r="AT69" s="38" t="e">
        <f>IF(AW69&gt;=12,AW69-12,AW69)</f>
        <v>#NUM!</v>
      </c>
      <c r="AU69" s="37" t="e">
        <f>IF(AX69&lt;=15,"半",0)</f>
        <v>#NUM!</v>
      </c>
      <c r="AV69" s="30" t="e">
        <f>DATEDIF(BI69,BK69,"y")</f>
        <v>#NUM!</v>
      </c>
      <c r="AW69" s="27" t="e">
        <f>IF(AX69&gt;=16,DATEDIF(BI69,BK69,"ym")+1,DATEDIF(BI69,BK69,"ym"))</f>
        <v>#NUM!</v>
      </c>
      <c r="AX69" s="27" t="e">
        <f>DATEDIF(BI69,BK69,"md")</f>
        <v>#NUM!</v>
      </c>
      <c r="AY69" s="38" t="e">
        <f>IF(BC69&gt;=12,DATEDIF(BI69,BL69,"y")+1,DATEDIF(BI69,BL69,"y"))</f>
        <v>#NUM!</v>
      </c>
      <c r="AZ69" s="38" t="e">
        <f>IF(BC69&gt;=12,BC69-12,BC69)</f>
        <v>#NUM!</v>
      </c>
      <c r="BA69" s="37" t="e">
        <f>IF(BD69&lt;=15,"半",0)</f>
        <v>#NUM!</v>
      </c>
      <c r="BB69" s="30" t="e">
        <f>DATEDIF(BI69,BL69,"y")</f>
        <v>#NUM!</v>
      </c>
      <c r="BC69" s="27" t="e">
        <f>IF(BD69&gt;=16,DATEDIF(BI69,BL69,"ym")+1,DATEDIF(BI69,BL69,"ym"))</f>
        <v>#NUM!</v>
      </c>
      <c r="BD69" s="29" t="e">
        <f>DATEDIF(BI69,BL69,"md")</f>
        <v>#NUM!</v>
      </c>
      <c r="BE69" s="27"/>
      <c r="BF69" s="28">
        <f>IF(J70="現在",$AD$2,J70)</f>
        <v>0</v>
      </c>
      <c r="BG69" s="27">
        <v>2</v>
      </c>
      <c r="BH69" s="26">
        <f>IF(DAY(J69)&lt;=15,J69-DAY(J69)+1,J69-DAY(J69)+16)</f>
        <v>1</v>
      </c>
      <c r="BI69" s="26">
        <f>IF(DAY(BH69)=1,BH69+15,BR69)</f>
        <v>16</v>
      </c>
      <c r="BJ69" s="24"/>
      <c r="BK69" s="36">
        <f>IF(CA69&gt;=16,BY69,IF(J70="現在",$AD$2-CA69+15,J70-CA69+15))</f>
        <v>15</v>
      </c>
      <c r="BL69" s="25">
        <f>IF(DAY(BK69)=15,BK69-DAY(BK69),BK69-DAY(BK69)+15)</f>
        <v>0</v>
      </c>
      <c r="BM69" s="24"/>
      <c r="BN69" s="24"/>
      <c r="BO69" s="20">
        <f>YEAR(J69)</f>
        <v>1900</v>
      </c>
      <c r="BP69" s="20">
        <f>MONTH(J69)+1</f>
        <v>2</v>
      </c>
      <c r="BQ69" s="23" t="str">
        <f>CONCATENATE(BO69,"/",BP69,"/",1)</f>
        <v>1900/2/1</v>
      </c>
      <c r="BR69" s="23">
        <f>BQ69+1-1</f>
        <v>32</v>
      </c>
      <c r="BS69" s="23">
        <f>BQ69-1</f>
        <v>31</v>
      </c>
      <c r="BT69" s="20">
        <f>DAY(BS69)</f>
        <v>31</v>
      </c>
      <c r="BU69" s="20">
        <f>DAY(J69)</f>
        <v>0</v>
      </c>
      <c r="BV69" s="20">
        <f>YEAR(BF69)</f>
        <v>1900</v>
      </c>
      <c r="BW69" s="20">
        <f>IF(MONTH(BF69)=12,MONTH(BF69)-12+1,MONTH(BF69)+1)</f>
        <v>2</v>
      </c>
      <c r="BX69" s="23" t="str">
        <f>IF(BW69=1,CONCATENATE(BV69+1,"/",BW69,"/",1),CONCATENATE(BV69,"/",BW69,"/",1))</f>
        <v>1900/2/1</v>
      </c>
      <c r="BY69" s="23">
        <f>BX69-1</f>
        <v>31</v>
      </c>
      <c r="BZ69" s="20">
        <f>DAY(BY69)</f>
        <v>31</v>
      </c>
      <c r="CA69" s="20">
        <f>DAY(BF69)</f>
        <v>0</v>
      </c>
    </row>
    <row r="70" spans="1:79" ht="17" hidden="1" thickBot="1">
      <c r="A70" s="439"/>
      <c r="B70" s="440"/>
      <c r="C70" s="440"/>
      <c r="D70" s="440"/>
      <c r="E70" s="440"/>
      <c r="F70" s="440"/>
      <c r="G70" s="440"/>
      <c r="H70" s="440"/>
      <c r="I70" s="440"/>
      <c r="J70" s="440"/>
      <c r="K70" s="440"/>
      <c r="L70" s="440"/>
      <c r="M70" s="440"/>
      <c r="N70" s="440"/>
      <c r="O70" s="440"/>
      <c r="P70" s="440"/>
      <c r="Q70" s="440"/>
      <c r="R70" s="515"/>
      <c r="S70" s="516"/>
      <c r="T70" s="516"/>
      <c r="U70" s="517"/>
      <c r="V70" s="518"/>
      <c r="W70" s="519"/>
      <c r="X70" s="520"/>
      <c r="Y70" s="510"/>
      <c r="Z70" s="35">
        <f>SUM(V5:V68)</f>
        <v>0</v>
      </c>
      <c r="AA70" s="35">
        <f>SUM($W$5:$W$68)</f>
        <v>0</v>
      </c>
      <c r="AB70" s="35">
        <f>COUNTIF($X$5:$X$68,"半")</f>
        <v>0</v>
      </c>
      <c r="AC70" s="34">
        <f>Z70*12+AA70+(AB70/2)</f>
        <v>0</v>
      </c>
      <c r="AD70" s="451"/>
      <c r="AE70" s="33"/>
      <c r="AF70" s="33"/>
      <c r="AG70" s="32"/>
      <c r="AH70" s="32"/>
      <c r="AI70" s="31"/>
      <c r="AJ70" s="30"/>
      <c r="AK70" s="27"/>
      <c r="AL70" s="29"/>
      <c r="AM70" s="32"/>
      <c r="AN70" s="32"/>
      <c r="AO70" s="31"/>
      <c r="AP70" s="30"/>
      <c r="AQ70" s="27"/>
      <c r="AR70" s="29"/>
      <c r="AS70" s="32"/>
      <c r="AT70" s="32"/>
      <c r="AU70" s="31"/>
      <c r="AV70" s="30"/>
      <c r="AW70" s="27"/>
      <c r="AX70" s="27"/>
      <c r="AY70" s="32"/>
      <c r="AZ70" s="32"/>
      <c r="BA70" s="31"/>
      <c r="BB70" s="30"/>
      <c r="BC70" s="27"/>
      <c r="BD70" s="29"/>
      <c r="BE70" s="27"/>
      <c r="BF70" s="28"/>
      <c r="BG70" s="27"/>
      <c r="BH70" s="26"/>
      <c r="BI70" s="26"/>
      <c r="BJ70" s="24"/>
      <c r="BK70" s="25"/>
      <c r="BL70" s="25"/>
      <c r="BM70" s="24"/>
      <c r="BN70" s="24"/>
      <c r="BQ70" s="23"/>
      <c r="BR70" s="23"/>
      <c r="BS70" s="23"/>
      <c r="BX70" s="23"/>
      <c r="BY70" s="23"/>
    </row>
  </sheetData>
  <mergeCells count="695">
    <mergeCell ref="AD69:AD70"/>
    <mergeCell ref="AB67:AB68"/>
    <mergeCell ref="AC67:AC68"/>
    <mergeCell ref="AD67:AD68"/>
    <mergeCell ref="AD65:AD66"/>
    <mergeCell ref="Q67:Q68"/>
    <mergeCell ref="J68:K68"/>
    <mergeCell ref="A69:Q70"/>
    <mergeCell ref="R69:U70"/>
    <mergeCell ref="V69:V70"/>
    <mergeCell ref="W69:W70"/>
    <mergeCell ref="X69:X70"/>
    <mergeCell ref="Y67:Y68"/>
    <mergeCell ref="Z67:Z68"/>
    <mergeCell ref="AA67:AA68"/>
    <mergeCell ref="R67:R68"/>
    <mergeCell ref="S67:S68"/>
    <mergeCell ref="T67:T68"/>
    <mergeCell ref="V67:V68"/>
    <mergeCell ref="W67:W68"/>
    <mergeCell ref="X67:X68"/>
    <mergeCell ref="B67:G68"/>
    <mergeCell ref="J67:K67"/>
    <mergeCell ref="N67:N68"/>
    <mergeCell ref="O67:O68"/>
    <mergeCell ref="L67:L68"/>
    <mergeCell ref="M67:M68"/>
    <mergeCell ref="P67:P68"/>
    <mergeCell ref="Y69:Y70"/>
    <mergeCell ref="Y65:Y66"/>
    <mergeCell ref="Z65:Z66"/>
    <mergeCell ref="AA65:AA66"/>
    <mergeCell ref="AB65:AB66"/>
    <mergeCell ref="X65:X66"/>
    <mergeCell ref="Q65:Q66"/>
    <mergeCell ref="R65:R66"/>
    <mergeCell ref="S65:S66"/>
    <mergeCell ref="T65:T66"/>
    <mergeCell ref="V65:V66"/>
    <mergeCell ref="W65:W66"/>
    <mergeCell ref="AC63:AC64"/>
    <mergeCell ref="AD63:AD64"/>
    <mergeCell ref="J64:K64"/>
    <mergeCell ref="B65:G66"/>
    <mergeCell ref="J65:K65"/>
    <mergeCell ref="L65:L66"/>
    <mergeCell ref="M65:M66"/>
    <mergeCell ref="N65:N66"/>
    <mergeCell ref="O65:O66"/>
    <mergeCell ref="P65:P66"/>
    <mergeCell ref="W63:W64"/>
    <mergeCell ref="J66:K66"/>
    <mergeCell ref="B63:G64"/>
    <mergeCell ref="J63:K63"/>
    <mergeCell ref="L63:L64"/>
    <mergeCell ref="M63:M64"/>
    <mergeCell ref="N63:N64"/>
    <mergeCell ref="O63:O64"/>
    <mergeCell ref="AC65:AC66"/>
    <mergeCell ref="Y63:Y64"/>
    <mergeCell ref="Z63:Z64"/>
    <mergeCell ref="AA63:AA64"/>
    <mergeCell ref="AB63:AB64"/>
    <mergeCell ref="P63:P64"/>
    <mergeCell ref="W61:W62"/>
    <mergeCell ref="X61:X62"/>
    <mergeCell ref="O61:O62"/>
    <mergeCell ref="P61:P62"/>
    <mergeCell ref="Q61:Q62"/>
    <mergeCell ref="R61:R62"/>
    <mergeCell ref="S61:S62"/>
    <mergeCell ref="T61:T62"/>
    <mergeCell ref="S63:S64"/>
    <mergeCell ref="T63:T64"/>
    <mergeCell ref="V63:V64"/>
    <mergeCell ref="X63:X64"/>
    <mergeCell ref="Q63:Q64"/>
    <mergeCell ref="R63:R64"/>
    <mergeCell ref="AD59:AD60"/>
    <mergeCell ref="R59:R60"/>
    <mergeCell ref="S59:S60"/>
    <mergeCell ref="T59:T60"/>
    <mergeCell ref="V59:V60"/>
    <mergeCell ref="W59:W60"/>
    <mergeCell ref="X59:X60"/>
    <mergeCell ref="J60:K60"/>
    <mergeCell ref="B61:G62"/>
    <mergeCell ref="J61:K61"/>
    <mergeCell ref="L61:L62"/>
    <mergeCell ref="M61:M62"/>
    <mergeCell ref="N61:N62"/>
    <mergeCell ref="Y59:Y60"/>
    <mergeCell ref="Z59:Z60"/>
    <mergeCell ref="AA59:AA60"/>
    <mergeCell ref="AB61:AB62"/>
    <mergeCell ref="AC61:AC62"/>
    <mergeCell ref="AD61:AD62"/>
    <mergeCell ref="J62:K62"/>
    <mergeCell ref="Y61:Y62"/>
    <mergeCell ref="Z61:Z62"/>
    <mergeCell ref="AA61:AA62"/>
    <mergeCell ref="V61:V62"/>
    <mergeCell ref="AD57:AD58"/>
    <mergeCell ref="J58:K58"/>
    <mergeCell ref="B59:G60"/>
    <mergeCell ref="J59:K59"/>
    <mergeCell ref="L59:L60"/>
    <mergeCell ref="M59:M60"/>
    <mergeCell ref="N59:N60"/>
    <mergeCell ref="O59:O60"/>
    <mergeCell ref="P59:P60"/>
    <mergeCell ref="Q59:Q60"/>
    <mergeCell ref="X57:X58"/>
    <mergeCell ref="Y57:Y58"/>
    <mergeCell ref="Z57:Z58"/>
    <mergeCell ref="AA57:AA58"/>
    <mergeCell ref="AB57:AB58"/>
    <mergeCell ref="AC57:AC58"/>
    <mergeCell ref="Q57:Q58"/>
    <mergeCell ref="R57:R58"/>
    <mergeCell ref="S57:S58"/>
    <mergeCell ref="T57:T58"/>
    <mergeCell ref="V57:V58"/>
    <mergeCell ref="W57:W58"/>
    <mergeCell ref="AB59:AB60"/>
    <mergeCell ref="AC59:AC60"/>
    <mergeCell ref="Y55:Y56"/>
    <mergeCell ref="Z55:Z56"/>
    <mergeCell ref="AA55:AA56"/>
    <mergeCell ref="AB55:AB56"/>
    <mergeCell ref="P55:P56"/>
    <mergeCell ref="Q55:Q56"/>
    <mergeCell ref="R55:R56"/>
    <mergeCell ref="S55:S56"/>
    <mergeCell ref="T55:T56"/>
    <mergeCell ref="V55:V56"/>
    <mergeCell ref="B57:G58"/>
    <mergeCell ref="J57:K57"/>
    <mergeCell ref="L57:L58"/>
    <mergeCell ref="M57:M58"/>
    <mergeCell ref="N57:N58"/>
    <mergeCell ref="O57:O58"/>
    <mergeCell ref="P57:P58"/>
    <mergeCell ref="W55:W56"/>
    <mergeCell ref="X55:X56"/>
    <mergeCell ref="AC53:AC54"/>
    <mergeCell ref="AD53:AD54"/>
    <mergeCell ref="J54:K54"/>
    <mergeCell ref="B55:G56"/>
    <mergeCell ref="J55:K55"/>
    <mergeCell ref="L55:L56"/>
    <mergeCell ref="M55:M56"/>
    <mergeCell ref="N55:N56"/>
    <mergeCell ref="O55:O56"/>
    <mergeCell ref="V53:V54"/>
    <mergeCell ref="W53:W54"/>
    <mergeCell ref="X53:X54"/>
    <mergeCell ref="Y53:Y54"/>
    <mergeCell ref="Z53:Z54"/>
    <mergeCell ref="AA53:AA54"/>
    <mergeCell ref="O53:O54"/>
    <mergeCell ref="P53:P54"/>
    <mergeCell ref="Q53:Q54"/>
    <mergeCell ref="R53:R54"/>
    <mergeCell ref="S53:S54"/>
    <mergeCell ref="T53:T54"/>
    <mergeCell ref="AC55:AC56"/>
    <mergeCell ref="AD55:AD56"/>
    <mergeCell ref="J56:K56"/>
    <mergeCell ref="B53:G54"/>
    <mergeCell ref="J53:K53"/>
    <mergeCell ref="L53:L54"/>
    <mergeCell ref="M53:M54"/>
    <mergeCell ref="N53:N54"/>
    <mergeCell ref="Y51:Y52"/>
    <mergeCell ref="Z51:Z52"/>
    <mergeCell ref="AA51:AA52"/>
    <mergeCell ref="AB53:AB54"/>
    <mergeCell ref="AB51:AB52"/>
    <mergeCell ref="AC51:AC52"/>
    <mergeCell ref="AD51:AD52"/>
    <mergeCell ref="R51:R52"/>
    <mergeCell ref="S51:S52"/>
    <mergeCell ref="T51:T52"/>
    <mergeCell ref="V51:V52"/>
    <mergeCell ref="W51:W52"/>
    <mergeCell ref="X51:X52"/>
    <mergeCell ref="Y49:Y50"/>
    <mergeCell ref="Z49:Z50"/>
    <mergeCell ref="AA49:AA50"/>
    <mergeCell ref="AB49:AB50"/>
    <mergeCell ref="AC49:AC50"/>
    <mergeCell ref="X49:X50"/>
    <mergeCell ref="Q49:Q50"/>
    <mergeCell ref="R49:R50"/>
    <mergeCell ref="S49:S50"/>
    <mergeCell ref="T49:T50"/>
    <mergeCell ref="V49:V50"/>
    <mergeCell ref="W49:W50"/>
    <mergeCell ref="B51:G52"/>
    <mergeCell ref="J51:K51"/>
    <mergeCell ref="L51:L52"/>
    <mergeCell ref="M51:M52"/>
    <mergeCell ref="N51:N52"/>
    <mergeCell ref="O51:O52"/>
    <mergeCell ref="P51:P52"/>
    <mergeCell ref="Q51:Q52"/>
    <mergeCell ref="J52:K52"/>
    <mergeCell ref="AC47:AC48"/>
    <mergeCell ref="AD47:AD48"/>
    <mergeCell ref="J48:K48"/>
    <mergeCell ref="B49:G50"/>
    <mergeCell ref="J49:K49"/>
    <mergeCell ref="L49:L50"/>
    <mergeCell ref="M49:M50"/>
    <mergeCell ref="N49:N50"/>
    <mergeCell ref="O49:O50"/>
    <mergeCell ref="P49:P50"/>
    <mergeCell ref="W47:W48"/>
    <mergeCell ref="X47:X48"/>
    <mergeCell ref="Y47:Y48"/>
    <mergeCell ref="Z47:Z48"/>
    <mergeCell ref="AA47:AA48"/>
    <mergeCell ref="AB47:AB48"/>
    <mergeCell ref="P47:P48"/>
    <mergeCell ref="Q47:Q48"/>
    <mergeCell ref="R47:R48"/>
    <mergeCell ref="S47:S48"/>
    <mergeCell ref="T47:T48"/>
    <mergeCell ref="V47:V48"/>
    <mergeCell ref="AD49:AD50"/>
    <mergeCell ref="J50:K50"/>
    <mergeCell ref="B47:G48"/>
    <mergeCell ref="J47:K47"/>
    <mergeCell ref="L47:L48"/>
    <mergeCell ref="M47:M48"/>
    <mergeCell ref="N47:N48"/>
    <mergeCell ref="O47:O48"/>
    <mergeCell ref="V45:V46"/>
    <mergeCell ref="W45:W46"/>
    <mergeCell ref="X45:X46"/>
    <mergeCell ref="O45:O46"/>
    <mergeCell ref="P45:P46"/>
    <mergeCell ref="Q45:Q46"/>
    <mergeCell ref="R45:R46"/>
    <mergeCell ref="S45:S46"/>
    <mergeCell ref="T45:T46"/>
    <mergeCell ref="AD43:AD44"/>
    <mergeCell ref="R43:R44"/>
    <mergeCell ref="S43:S44"/>
    <mergeCell ref="T43:T44"/>
    <mergeCell ref="V43:V44"/>
    <mergeCell ref="W43:W44"/>
    <mergeCell ref="X43:X44"/>
    <mergeCell ref="J44:K44"/>
    <mergeCell ref="B45:G46"/>
    <mergeCell ref="J45:K45"/>
    <mergeCell ref="L45:L46"/>
    <mergeCell ref="M45:M46"/>
    <mergeCell ref="N45:N46"/>
    <mergeCell ref="Y43:Y44"/>
    <mergeCell ref="Z43:Z44"/>
    <mergeCell ref="AA43:AA44"/>
    <mergeCell ref="AB45:AB46"/>
    <mergeCell ref="AC45:AC46"/>
    <mergeCell ref="AD45:AD46"/>
    <mergeCell ref="J46:K46"/>
    <mergeCell ref="Y45:Y46"/>
    <mergeCell ref="Z45:Z46"/>
    <mergeCell ref="AA45:AA46"/>
    <mergeCell ref="AD41:AD42"/>
    <mergeCell ref="J42:K42"/>
    <mergeCell ref="B43:G44"/>
    <mergeCell ref="J43:K43"/>
    <mergeCell ref="L43:L44"/>
    <mergeCell ref="M43:M44"/>
    <mergeCell ref="N43:N44"/>
    <mergeCell ref="O43:O44"/>
    <mergeCell ref="P43:P44"/>
    <mergeCell ref="Q43:Q44"/>
    <mergeCell ref="X41:X42"/>
    <mergeCell ref="Y41:Y42"/>
    <mergeCell ref="Z41:Z42"/>
    <mergeCell ref="AA41:AA42"/>
    <mergeCell ref="AB41:AB42"/>
    <mergeCell ref="AC41:AC42"/>
    <mergeCell ref="Q41:Q42"/>
    <mergeCell ref="R41:R42"/>
    <mergeCell ref="S41:S42"/>
    <mergeCell ref="T41:T42"/>
    <mergeCell ref="V41:V42"/>
    <mergeCell ref="W41:W42"/>
    <mergeCell ref="AB43:AB44"/>
    <mergeCell ref="AC43:AC44"/>
    <mergeCell ref="Y39:Y40"/>
    <mergeCell ref="Z39:Z40"/>
    <mergeCell ref="AA39:AA40"/>
    <mergeCell ref="AB39:AB40"/>
    <mergeCell ref="P39:P40"/>
    <mergeCell ref="Q39:Q40"/>
    <mergeCell ref="R39:R40"/>
    <mergeCell ref="S39:S40"/>
    <mergeCell ref="T39:T40"/>
    <mergeCell ref="V39:V40"/>
    <mergeCell ref="B41:G42"/>
    <mergeCell ref="J41:K41"/>
    <mergeCell ref="L41:L42"/>
    <mergeCell ref="M41:M42"/>
    <mergeCell ref="N41:N42"/>
    <mergeCell ref="O41:O42"/>
    <mergeCell ref="P41:P42"/>
    <mergeCell ref="W39:W40"/>
    <mergeCell ref="X39:X40"/>
    <mergeCell ref="AC37:AC38"/>
    <mergeCell ref="AD37:AD38"/>
    <mergeCell ref="J38:K38"/>
    <mergeCell ref="B39:G40"/>
    <mergeCell ref="J39:K39"/>
    <mergeCell ref="L39:L40"/>
    <mergeCell ref="M39:M40"/>
    <mergeCell ref="N39:N40"/>
    <mergeCell ref="O39:O40"/>
    <mergeCell ref="V37:V38"/>
    <mergeCell ref="W37:W38"/>
    <mergeCell ref="X37:X38"/>
    <mergeCell ref="Y37:Y38"/>
    <mergeCell ref="Z37:Z38"/>
    <mergeCell ref="AA37:AA38"/>
    <mergeCell ref="O37:O38"/>
    <mergeCell ref="P37:P38"/>
    <mergeCell ref="Q37:Q38"/>
    <mergeCell ref="R37:R38"/>
    <mergeCell ref="S37:S38"/>
    <mergeCell ref="T37:T38"/>
    <mergeCell ref="AC39:AC40"/>
    <mergeCell ref="AD39:AD40"/>
    <mergeCell ref="J40:K40"/>
    <mergeCell ref="B37:G38"/>
    <mergeCell ref="J37:K37"/>
    <mergeCell ref="L37:L38"/>
    <mergeCell ref="M37:M38"/>
    <mergeCell ref="N37:N38"/>
    <mergeCell ref="Y35:Y36"/>
    <mergeCell ref="Z35:Z36"/>
    <mergeCell ref="AA35:AA36"/>
    <mergeCell ref="AB37:AB38"/>
    <mergeCell ref="AB35:AB36"/>
    <mergeCell ref="AC35:AC36"/>
    <mergeCell ref="AD35:AD36"/>
    <mergeCell ref="R35:R36"/>
    <mergeCell ref="S35:S36"/>
    <mergeCell ref="T35:T36"/>
    <mergeCell ref="V35:V36"/>
    <mergeCell ref="W35:W36"/>
    <mergeCell ref="X35:X36"/>
    <mergeCell ref="Y33:Y34"/>
    <mergeCell ref="Z33:Z34"/>
    <mergeCell ref="AA33:AA34"/>
    <mergeCell ref="AB33:AB34"/>
    <mergeCell ref="AC33:AC34"/>
    <mergeCell ref="X33:X34"/>
    <mergeCell ref="Q33:Q34"/>
    <mergeCell ref="R33:R34"/>
    <mergeCell ref="S33:S34"/>
    <mergeCell ref="T33:T34"/>
    <mergeCell ref="V33:V34"/>
    <mergeCell ref="W33:W34"/>
    <mergeCell ref="B35:G36"/>
    <mergeCell ref="J35:K35"/>
    <mergeCell ref="L35:L36"/>
    <mergeCell ref="M35:M36"/>
    <mergeCell ref="N35:N36"/>
    <mergeCell ref="O35:O36"/>
    <mergeCell ref="P35:P36"/>
    <mergeCell ref="Q35:Q36"/>
    <mergeCell ref="J36:K36"/>
    <mergeCell ref="AC31:AC32"/>
    <mergeCell ref="AD31:AD32"/>
    <mergeCell ref="J32:K32"/>
    <mergeCell ref="B33:G34"/>
    <mergeCell ref="J33:K33"/>
    <mergeCell ref="L33:L34"/>
    <mergeCell ref="M33:M34"/>
    <mergeCell ref="N33:N34"/>
    <mergeCell ref="O33:O34"/>
    <mergeCell ref="P33:P34"/>
    <mergeCell ref="W31:W32"/>
    <mergeCell ref="X31:X32"/>
    <mergeCell ref="Y31:Y32"/>
    <mergeCell ref="Z31:Z32"/>
    <mergeCell ref="AA31:AA32"/>
    <mergeCell ref="AB31:AB32"/>
    <mergeCell ref="P31:P32"/>
    <mergeCell ref="Q31:Q32"/>
    <mergeCell ref="R31:R32"/>
    <mergeCell ref="S31:S32"/>
    <mergeCell ref="T31:T32"/>
    <mergeCell ref="V31:V32"/>
    <mergeCell ref="AD33:AD34"/>
    <mergeCell ref="J34:K34"/>
    <mergeCell ref="B31:G32"/>
    <mergeCell ref="J31:K31"/>
    <mergeCell ref="L31:L32"/>
    <mergeCell ref="M31:M32"/>
    <mergeCell ref="N31:N32"/>
    <mergeCell ref="O31:O32"/>
    <mergeCell ref="V29:V30"/>
    <mergeCell ref="W29:W30"/>
    <mergeCell ref="X29:X30"/>
    <mergeCell ref="O29:O30"/>
    <mergeCell ref="P29:P30"/>
    <mergeCell ref="Q29:Q30"/>
    <mergeCell ref="R29:R30"/>
    <mergeCell ref="S29:S30"/>
    <mergeCell ref="T29:T30"/>
    <mergeCell ref="AD27:AD28"/>
    <mergeCell ref="R27:R28"/>
    <mergeCell ref="S27:S28"/>
    <mergeCell ref="T27:T28"/>
    <mergeCell ref="V27:V28"/>
    <mergeCell ref="W27:W28"/>
    <mergeCell ref="X27:X28"/>
    <mergeCell ref="J28:K28"/>
    <mergeCell ref="B29:G30"/>
    <mergeCell ref="J29:K29"/>
    <mergeCell ref="L29:L30"/>
    <mergeCell ref="M29:M30"/>
    <mergeCell ref="N29:N30"/>
    <mergeCell ref="Y27:Y28"/>
    <mergeCell ref="Z27:Z28"/>
    <mergeCell ref="AA27:AA28"/>
    <mergeCell ref="AB29:AB30"/>
    <mergeCell ref="AC29:AC30"/>
    <mergeCell ref="AD29:AD30"/>
    <mergeCell ref="J30:K30"/>
    <mergeCell ref="Y29:Y30"/>
    <mergeCell ref="Z29:Z30"/>
    <mergeCell ref="AA29:AA30"/>
    <mergeCell ref="AD25:AD26"/>
    <mergeCell ref="J26:K26"/>
    <mergeCell ref="B27:G28"/>
    <mergeCell ref="J27:K27"/>
    <mergeCell ref="L27:L28"/>
    <mergeCell ref="M27:M28"/>
    <mergeCell ref="N27:N28"/>
    <mergeCell ref="O27:O28"/>
    <mergeCell ref="P27:P28"/>
    <mergeCell ref="Q27:Q28"/>
    <mergeCell ref="X25:X26"/>
    <mergeCell ref="Y25:Y26"/>
    <mergeCell ref="Z25:Z26"/>
    <mergeCell ref="AA25:AA26"/>
    <mergeCell ref="AB25:AB26"/>
    <mergeCell ref="AC25:AC26"/>
    <mergeCell ref="Q25:Q26"/>
    <mergeCell ref="R25:R26"/>
    <mergeCell ref="S25:S26"/>
    <mergeCell ref="T25:T26"/>
    <mergeCell ref="V25:V26"/>
    <mergeCell ref="W25:W26"/>
    <mergeCell ref="AB27:AB28"/>
    <mergeCell ref="AC27:AC28"/>
    <mergeCell ref="X23:X24"/>
    <mergeCell ref="Y23:Y24"/>
    <mergeCell ref="Z23:Z24"/>
    <mergeCell ref="AA23:AA24"/>
    <mergeCell ref="AB23:AB24"/>
    <mergeCell ref="P23:P24"/>
    <mergeCell ref="Q23:Q24"/>
    <mergeCell ref="R23:R24"/>
    <mergeCell ref="S23:S24"/>
    <mergeCell ref="T23:T24"/>
    <mergeCell ref="V23:V24"/>
    <mergeCell ref="J24:K24"/>
    <mergeCell ref="B25:G26"/>
    <mergeCell ref="J25:K25"/>
    <mergeCell ref="L25:L26"/>
    <mergeCell ref="M25:M26"/>
    <mergeCell ref="N25:N26"/>
    <mergeCell ref="O25:O26"/>
    <mergeCell ref="P25:P26"/>
    <mergeCell ref="W23:W24"/>
    <mergeCell ref="AB21:AB22"/>
    <mergeCell ref="AC21:AC22"/>
    <mergeCell ref="AD21:AD22"/>
    <mergeCell ref="J22:K22"/>
    <mergeCell ref="B23:G24"/>
    <mergeCell ref="J23:K23"/>
    <mergeCell ref="L23:L24"/>
    <mergeCell ref="M23:M24"/>
    <mergeCell ref="N23:N24"/>
    <mergeCell ref="O23:O24"/>
    <mergeCell ref="V21:V22"/>
    <mergeCell ref="W21:W22"/>
    <mergeCell ref="X21:X22"/>
    <mergeCell ref="Y21:Y22"/>
    <mergeCell ref="Z21:Z22"/>
    <mergeCell ref="AA21:AA22"/>
    <mergeCell ref="O21:O22"/>
    <mergeCell ref="P21:P22"/>
    <mergeCell ref="Q21:Q22"/>
    <mergeCell ref="R21:R22"/>
    <mergeCell ref="S21:S22"/>
    <mergeCell ref="T21:T22"/>
    <mergeCell ref="AC23:AC24"/>
    <mergeCell ref="AD23:AD24"/>
    <mergeCell ref="J20:K20"/>
    <mergeCell ref="B21:G22"/>
    <mergeCell ref="J21:K21"/>
    <mergeCell ref="L21:L22"/>
    <mergeCell ref="M21:M22"/>
    <mergeCell ref="N21:N22"/>
    <mergeCell ref="Y19:Y20"/>
    <mergeCell ref="Z19:Z20"/>
    <mergeCell ref="AA19:AA20"/>
    <mergeCell ref="AB19:AB20"/>
    <mergeCell ref="AC19:AC20"/>
    <mergeCell ref="AD19:AD20"/>
    <mergeCell ref="R19:R20"/>
    <mergeCell ref="S19:S20"/>
    <mergeCell ref="T19:T20"/>
    <mergeCell ref="V19:V20"/>
    <mergeCell ref="W19:W20"/>
    <mergeCell ref="X19:X20"/>
    <mergeCell ref="B15:G16"/>
    <mergeCell ref="J15:K15"/>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N17:N18"/>
    <mergeCell ref="O17:O18"/>
    <mergeCell ref="P17:P18"/>
    <mergeCell ref="W15:W16"/>
    <mergeCell ref="X15:X16"/>
    <mergeCell ref="Y15:Y16"/>
    <mergeCell ref="Z15:Z16"/>
    <mergeCell ref="AA15:AA16"/>
    <mergeCell ref="AB15:AB16"/>
    <mergeCell ref="P15:P16"/>
    <mergeCell ref="Q15:Q16"/>
    <mergeCell ref="R15:R16"/>
    <mergeCell ref="S15:S16"/>
    <mergeCell ref="T15:T16"/>
    <mergeCell ref="V15:V16"/>
    <mergeCell ref="O15:O16"/>
    <mergeCell ref="Z13:Z14"/>
    <mergeCell ref="AA13:AA14"/>
    <mergeCell ref="AB13:AB14"/>
    <mergeCell ref="AC13:AC14"/>
    <mergeCell ref="AD13:AD14"/>
    <mergeCell ref="AC15:AC16"/>
    <mergeCell ref="AD15:AD16"/>
    <mergeCell ref="J16:K16"/>
    <mergeCell ref="S13:S14"/>
    <mergeCell ref="T13:T14"/>
    <mergeCell ref="V13:V14"/>
    <mergeCell ref="W13:W14"/>
    <mergeCell ref="X13:X14"/>
    <mergeCell ref="Y13:Y14"/>
    <mergeCell ref="M13:M14"/>
    <mergeCell ref="N13:N14"/>
    <mergeCell ref="O13:O14"/>
    <mergeCell ref="P13:P14"/>
    <mergeCell ref="Q13:Q14"/>
    <mergeCell ref="R13:R14"/>
    <mergeCell ref="AA11:AA12"/>
    <mergeCell ref="AB11:AB12"/>
    <mergeCell ref="AC11:AC12"/>
    <mergeCell ref="AD11:AD12"/>
    <mergeCell ref="R11:R12"/>
    <mergeCell ref="S11:S12"/>
    <mergeCell ref="T11:T12"/>
    <mergeCell ref="V11:V12"/>
    <mergeCell ref="W11:W12"/>
    <mergeCell ref="X11:X12"/>
    <mergeCell ref="AD9:AD10"/>
    <mergeCell ref="J10:K10"/>
    <mergeCell ref="B11:G12"/>
    <mergeCell ref="J11:K11"/>
    <mergeCell ref="L11:L12"/>
    <mergeCell ref="M11:M12"/>
    <mergeCell ref="N11:N12"/>
    <mergeCell ref="O11:O12"/>
    <mergeCell ref="P11:P12"/>
    <mergeCell ref="Q11:Q12"/>
    <mergeCell ref="X9:X10"/>
    <mergeCell ref="Y9:Y10"/>
    <mergeCell ref="Z9:Z10"/>
    <mergeCell ref="AA9:AA10"/>
    <mergeCell ref="AB9:AB10"/>
    <mergeCell ref="AC9:AC10"/>
    <mergeCell ref="Q9:Q10"/>
    <mergeCell ref="R9:R10"/>
    <mergeCell ref="S9:S10"/>
    <mergeCell ref="T9:T10"/>
    <mergeCell ref="V9:V10"/>
    <mergeCell ref="W9:W10"/>
    <mergeCell ref="Y11:Y12"/>
    <mergeCell ref="Z11:Z12"/>
    <mergeCell ref="O9:O10"/>
    <mergeCell ref="P9:P10"/>
    <mergeCell ref="W7:W8"/>
    <mergeCell ref="X7:X8"/>
    <mergeCell ref="Y7:Y8"/>
    <mergeCell ref="Z7:Z8"/>
    <mergeCell ref="AA7:AA8"/>
    <mergeCell ref="AB7:AB8"/>
    <mergeCell ref="P7:P8"/>
    <mergeCell ref="Q7:Q8"/>
    <mergeCell ref="R7:R8"/>
    <mergeCell ref="S7:S8"/>
    <mergeCell ref="T7:T8"/>
    <mergeCell ref="V7:V8"/>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AC7:AC8"/>
    <mergeCell ref="AD7:AD8"/>
    <mergeCell ref="A5:A42"/>
    <mergeCell ref="B5:G6"/>
    <mergeCell ref="J5:K5"/>
    <mergeCell ref="L5:L6"/>
    <mergeCell ref="M5:M6"/>
    <mergeCell ref="N5:N6"/>
    <mergeCell ref="J12:K12"/>
    <mergeCell ref="B13:G14"/>
    <mergeCell ref="J13:K13"/>
    <mergeCell ref="L13:L14"/>
    <mergeCell ref="J8:K8"/>
    <mergeCell ref="B9:G10"/>
    <mergeCell ref="J9:K9"/>
    <mergeCell ref="L9:L10"/>
    <mergeCell ref="M9:M10"/>
    <mergeCell ref="N9:N10"/>
    <mergeCell ref="J14:K14"/>
    <mergeCell ref="L15:L16"/>
    <mergeCell ref="M15:M16"/>
    <mergeCell ref="N15:N16"/>
    <mergeCell ref="B17:G18"/>
    <mergeCell ref="J17:K17"/>
    <mergeCell ref="L17:L18"/>
    <mergeCell ref="M17:M18"/>
    <mergeCell ref="B4:G4"/>
    <mergeCell ref="H4:K4"/>
    <mergeCell ref="L4:N4"/>
    <mergeCell ref="O4:Q4"/>
    <mergeCell ref="R4:T4"/>
    <mergeCell ref="V4:X4"/>
    <mergeCell ref="A1:AC1"/>
    <mergeCell ref="A2:B2"/>
    <mergeCell ref="C2:G2"/>
    <mergeCell ref="H2:J2"/>
    <mergeCell ref="K2:AC2"/>
    <mergeCell ref="A3:B3"/>
    <mergeCell ref="C3:G3"/>
    <mergeCell ref="H3:J3"/>
    <mergeCell ref="K3:AC3"/>
  </mergeCells>
  <phoneticPr fontId="1"/>
  <pageMargins left="0.55118110236220474" right="0.39370078740157483" top="0.31496062992125984" bottom="0.47244094488188981" header="0.43307086614173229" footer="0.31496062992125984"/>
  <pageSetup paperSize="9" scale="92"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BE14D-C074-42ED-9D43-4B7BF4D36258}">
  <sheetPr>
    <tabColor theme="8"/>
    <pageSetUpPr fitToPage="1"/>
  </sheetPr>
  <dimension ref="A1:S35"/>
  <sheetViews>
    <sheetView view="pageBreakPreview" zoomScale="110" zoomScaleNormal="160" zoomScaleSheetLayoutView="110" zoomScalePageLayoutView="130" workbookViewId="0"/>
  </sheetViews>
  <sheetFormatPr defaultRowHeight="13"/>
  <cols>
    <col min="1" max="1" width="5.7265625" customWidth="1"/>
    <col min="2" max="2" width="9.453125" style="1" customWidth="1"/>
    <col min="3" max="3" width="15.6328125" customWidth="1"/>
    <col min="4" max="4" width="7.6328125" customWidth="1"/>
    <col min="5" max="5" width="4.7265625" customWidth="1"/>
    <col min="6" max="6" width="3.453125" customWidth="1"/>
    <col min="7" max="7" width="3.6328125" customWidth="1"/>
    <col min="8" max="8" width="6.90625" customWidth="1"/>
    <col min="9" max="9" width="19.7265625" customWidth="1"/>
    <col min="10" max="10" width="14.08984375" customWidth="1"/>
    <col min="11" max="12" width="10.453125" customWidth="1"/>
    <col min="13" max="15" width="3.453125" customWidth="1"/>
    <col min="16" max="16" width="8.90625" customWidth="1"/>
    <col min="17" max="19" width="3.36328125" customWidth="1"/>
  </cols>
  <sheetData>
    <row r="1" spans="1:19" ht="16" customHeight="1" thickBot="1">
      <c r="A1" s="19" t="s">
        <v>195</v>
      </c>
      <c r="B1"/>
      <c r="L1" s="200" t="s">
        <v>32</v>
      </c>
      <c r="M1" s="200"/>
      <c r="N1" s="200"/>
      <c r="O1" s="200"/>
      <c r="P1" s="200" t="s">
        <v>31</v>
      </c>
      <c r="Q1" s="200"/>
      <c r="R1" s="200"/>
      <c r="S1" s="200"/>
    </row>
    <row r="2" spans="1:19" ht="8.5" customHeight="1" thickBot="1"/>
    <row r="3" spans="1:19" ht="16" customHeight="1">
      <c r="A3" s="535" t="s">
        <v>30</v>
      </c>
      <c r="B3" s="10" t="s">
        <v>17</v>
      </c>
      <c r="C3" s="17" t="s">
        <v>29</v>
      </c>
      <c r="D3" s="263" t="s">
        <v>77</v>
      </c>
      <c r="E3" s="263"/>
      <c r="F3" s="263"/>
      <c r="G3" s="244" t="s">
        <v>28</v>
      </c>
      <c r="H3" s="245"/>
      <c r="I3" s="539" t="s">
        <v>101</v>
      </c>
      <c r="J3" s="270"/>
      <c r="K3" s="271"/>
      <c r="L3" s="16" t="s">
        <v>27</v>
      </c>
      <c r="M3" s="15">
        <f>'計算シート①（例）'!V27</f>
        <v>27</v>
      </c>
      <c r="N3" s="14">
        <f>'計算シート①（例）'!W27</f>
        <v>7</v>
      </c>
      <c r="O3" s="13" t="str">
        <f>'計算シート①（例）'!X27</f>
        <v>半</v>
      </c>
      <c r="P3" s="150"/>
      <c r="Q3" s="151"/>
      <c r="R3" s="152"/>
      <c r="S3" s="149"/>
    </row>
    <row r="4" spans="1:19" ht="16" customHeight="1">
      <c r="A4" s="536"/>
      <c r="B4" s="267" t="s">
        <v>26</v>
      </c>
      <c r="C4" s="274" t="s">
        <v>25</v>
      </c>
      <c r="D4" s="210" t="s">
        <v>76</v>
      </c>
      <c r="E4" s="210"/>
      <c r="F4" s="276"/>
      <c r="G4" s="266"/>
      <c r="H4" s="538"/>
      <c r="I4" s="540"/>
      <c r="J4" s="272"/>
      <c r="K4" s="273"/>
      <c r="L4" s="286" t="s">
        <v>24</v>
      </c>
      <c r="M4" s="197" t="s">
        <v>105</v>
      </c>
      <c r="N4" s="197"/>
      <c r="O4" s="197"/>
      <c r="P4" s="197"/>
      <c r="Q4" s="193"/>
      <c r="R4" s="193"/>
      <c r="S4" s="237"/>
    </row>
    <row r="5" spans="1:19" ht="16" customHeight="1" thickBot="1">
      <c r="A5" s="537"/>
      <c r="B5" s="267"/>
      <c r="C5" s="274"/>
      <c r="D5" s="210"/>
      <c r="E5" s="210"/>
      <c r="F5" s="276"/>
      <c r="G5" s="266"/>
      <c r="H5" s="538"/>
      <c r="I5" s="540"/>
      <c r="J5" s="272"/>
      <c r="K5" s="273"/>
      <c r="L5" s="235"/>
      <c r="M5" s="238"/>
      <c r="N5" s="238"/>
      <c r="O5" s="238"/>
      <c r="P5" s="238"/>
      <c r="Q5" s="239"/>
      <c r="R5" s="239"/>
      <c r="S5" s="240"/>
    </row>
    <row r="6" spans="1:19" ht="16" customHeight="1" thickBot="1">
      <c r="A6" s="541">
        <v>1</v>
      </c>
      <c r="B6" s="269"/>
      <c r="C6" s="275"/>
      <c r="D6" s="277"/>
      <c r="E6" s="277"/>
      <c r="F6" s="277"/>
      <c r="G6" s="280" t="s">
        <v>23</v>
      </c>
      <c r="H6" s="283" t="s">
        <v>22</v>
      </c>
      <c r="I6" s="283"/>
      <c r="J6" s="283"/>
      <c r="K6" s="12" t="s">
        <v>21</v>
      </c>
      <c r="L6" s="12" t="s">
        <v>20</v>
      </c>
      <c r="M6" s="241" t="s">
        <v>19</v>
      </c>
      <c r="N6" s="242"/>
      <c r="O6" s="243"/>
      <c r="P6" s="244" t="s">
        <v>18</v>
      </c>
      <c r="Q6" s="245"/>
      <c r="R6" s="245"/>
      <c r="S6" s="246"/>
    </row>
    <row r="7" spans="1:19" ht="16" customHeight="1">
      <c r="A7" s="542"/>
      <c r="B7" s="10" t="s">
        <v>17</v>
      </c>
      <c r="C7" s="11"/>
      <c r="D7" s="284"/>
      <c r="E7" s="284"/>
      <c r="F7" s="263"/>
      <c r="G7" s="281"/>
      <c r="H7" s="259" t="s">
        <v>90</v>
      </c>
      <c r="I7" s="259"/>
      <c r="J7" s="259"/>
      <c r="K7" s="7">
        <v>34060</v>
      </c>
      <c r="L7" s="7">
        <v>36762</v>
      </c>
      <c r="M7" s="146">
        <f>IF('計算シート①（例）'!V5&lt;&gt;"",'計算シート①（例）'!V5,"")</f>
        <v>7</v>
      </c>
      <c r="N7" s="147">
        <f>IF('計算シート①（例）'!W5&lt;&gt;"",'計算シート①（例）'!W5,"")</f>
        <v>4</v>
      </c>
      <c r="O7" s="8" t="str">
        <f>IF('計算シート①（例）'!X5&lt;&gt;"",'計算シート①（例）'!X5,"")</f>
        <v>半</v>
      </c>
      <c r="P7" s="532" t="s">
        <v>16</v>
      </c>
      <c r="Q7" s="533"/>
      <c r="R7" s="533"/>
      <c r="S7" s="534"/>
    </row>
    <row r="8" spans="1:19" ht="16" customHeight="1">
      <c r="A8" s="542"/>
      <c r="B8" s="160" t="s">
        <v>15</v>
      </c>
      <c r="C8" s="9"/>
      <c r="D8" s="217"/>
      <c r="E8" s="217"/>
      <c r="F8" s="217"/>
      <c r="G8" s="281"/>
      <c r="H8" s="259" t="s">
        <v>91</v>
      </c>
      <c r="I8" s="259"/>
      <c r="J8" s="259"/>
      <c r="K8" s="7">
        <v>36763</v>
      </c>
      <c r="L8" s="7">
        <v>37691</v>
      </c>
      <c r="M8" s="6">
        <f>IF('計算シート①（例）'!V7&lt;&gt;"",'計算シート①（例）'!V7,"")</f>
        <v>2</v>
      </c>
      <c r="N8" s="5">
        <f>IF('計算シート①（例）'!W7&lt;&gt;"",'計算シート①（例）'!W7,"")</f>
        <v>6</v>
      </c>
      <c r="O8" s="144" t="str">
        <f>IF('計算シート①（例）'!X7&lt;&gt;"",'計算シート①（例）'!X7,"")</f>
        <v>半</v>
      </c>
      <c r="P8" s="250" t="s">
        <v>14</v>
      </c>
      <c r="Q8" s="251"/>
      <c r="R8" s="251"/>
      <c r="S8" s="252"/>
    </row>
    <row r="9" spans="1:19" ht="16" customHeight="1">
      <c r="A9" s="542"/>
      <c r="B9" s="524" t="s">
        <v>13</v>
      </c>
      <c r="C9" s="288">
        <v>17831</v>
      </c>
      <c r="D9" s="289"/>
      <c r="E9" s="292" t="str">
        <f>'計算シート②（例）'!H3</f>
        <v>78歳</v>
      </c>
      <c r="F9" s="293"/>
      <c r="G9" s="281"/>
      <c r="H9" s="259" t="s">
        <v>88</v>
      </c>
      <c r="I9" s="259"/>
      <c r="J9" s="259"/>
      <c r="K9" s="7">
        <v>37692</v>
      </c>
      <c r="L9" s="7">
        <v>39903</v>
      </c>
      <c r="M9" s="6">
        <f>IF('計算シート①（例）'!V9&lt;&gt;"",'計算シート①（例）'!V9,"")</f>
        <v>6</v>
      </c>
      <c r="N9" s="5">
        <f>IF('計算シート①（例）'!W9&lt;&gt;"",'計算シート①（例）'!W9,"")</f>
        <v>1</v>
      </c>
      <c r="O9" s="144">
        <f>IF('計算シート①（例）'!X9&lt;&gt;"",'計算シート①（例）'!X9,"")</f>
        <v>0</v>
      </c>
      <c r="P9" s="253"/>
      <c r="Q9" s="254"/>
      <c r="R9" s="254"/>
      <c r="S9" s="255"/>
    </row>
    <row r="10" spans="1:19" ht="16" customHeight="1">
      <c r="A10" s="542"/>
      <c r="B10" s="524"/>
      <c r="C10" s="290"/>
      <c r="D10" s="291"/>
      <c r="E10" s="294"/>
      <c r="F10" s="295"/>
      <c r="G10" s="281"/>
      <c r="H10" s="259" t="s">
        <v>89</v>
      </c>
      <c r="I10" s="259"/>
      <c r="J10" s="259"/>
      <c r="K10" s="7">
        <v>39904</v>
      </c>
      <c r="L10" s="7">
        <v>44141</v>
      </c>
      <c r="M10" s="6">
        <f>IF('計算シート①（例）'!V11&lt;&gt;"",'計算シート①（例）'!V11,"")</f>
        <v>11</v>
      </c>
      <c r="N10" s="5">
        <f>IF('計算シート①（例）'!W11&lt;&gt;"",'計算シート①（例）'!W11,"")</f>
        <v>7</v>
      </c>
      <c r="O10" s="144" t="str">
        <f>IF('計算シート①（例）'!X11&lt;&gt;"",'計算シート①（例）'!X11,"")</f>
        <v>半</v>
      </c>
      <c r="P10" s="256" t="s">
        <v>12</v>
      </c>
      <c r="Q10" s="257"/>
      <c r="R10" s="257"/>
      <c r="S10" s="258"/>
    </row>
    <row r="11" spans="1:19" ht="16" customHeight="1">
      <c r="A11" s="542"/>
      <c r="B11" s="531" t="s">
        <v>11</v>
      </c>
      <c r="C11" s="197" t="s">
        <v>102</v>
      </c>
      <c r="D11" s="197"/>
      <c r="E11" s="197"/>
      <c r="F11" s="193"/>
      <c r="G11" s="281"/>
      <c r="H11" s="259"/>
      <c r="I11" s="259"/>
      <c r="J11" s="259"/>
      <c r="K11" s="7"/>
      <c r="L11" s="7"/>
      <c r="M11" s="6" t="str">
        <f>IF('計算シート①（例）'!V13&lt;&gt;"",'計算シート①（例）'!V13,"")</f>
        <v/>
      </c>
      <c r="N11" s="5" t="str">
        <f>IF('計算シート①（例）'!W13&lt;&gt;"",'計算シート①（例）'!W13,"")</f>
        <v/>
      </c>
      <c r="O11" s="144" t="str">
        <f>IF('計算シート①（例）'!X13&lt;&gt;"",'計算シート①（例）'!X13,"")</f>
        <v/>
      </c>
      <c r="P11" s="250" t="s">
        <v>10</v>
      </c>
      <c r="Q11" s="251"/>
      <c r="R11" s="251"/>
      <c r="S11" s="252"/>
    </row>
    <row r="12" spans="1:19" ht="16" customHeight="1">
      <c r="A12" s="542"/>
      <c r="B12" s="531"/>
      <c r="C12" s="197"/>
      <c r="D12" s="197"/>
      <c r="E12" s="197"/>
      <c r="F12" s="193"/>
      <c r="G12" s="281"/>
      <c r="H12" s="259"/>
      <c r="I12" s="259"/>
      <c r="J12" s="259"/>
      <c r="K12" s="7"/>
      <c r="L12" s="7"/>
      <c r="M12" s="6" t="str">
        <f>IF('計算シート①（例）'!V15&lt;&gt;"",'計算シート①（例）'!V15,"")</f>
        <v/>
      </c>
      <c r="N12" s="5" t="str">
        <f>IF('計算シート①（例）'!W15&lt;&gt;"",'計算シート①（例）'!W15,"")</f>
        <v/>
      </c>
      <c r="O12" s="144" t="str">
        <f>IF('計算シート①（例）'!X15&lt;&gt;"",'計算シート①（例）'!X15,"")</f>
        <v/>
      </c>
      <c r="P12" s="253"/>
      <c r="Q12" s="254"/>
      <c r="R12" s="254"/>
      <c r="S12" s="255"/>
    </row>
    <row r="13" spans="1:19" ht="16" customHeight="1">
      <c r="A13" s="542"/>
      <c r="B13" s="531"/>
      <c r="C13" s="197"/>
      <c r="D13" s="197"/>
      <c r="E13" s="197"/>
      <c r="F13" s="193"/>
      <c r="G13" s="281"/>
      <c r="H13" s="259"/>
      <c r="I13" s="259"/>
      <c r="J13" s="259"/>
      <c r="K13" s="7"/>
      <c r="L13" s="7"/>
      <c r="M13" s="6" t="str">
        <f>IF('計算シート①（例）'!V17&lt;&gt;"",'計算シート①（例）'!V17,"")</f>
        <v/>
      </c>
      <c r="N13" s="5" t="str">
        <f>IF('計算シート①（例）'!W17&lt;&gt;"",'計算シート①（例）'!W17,"")</f>
        <v/>
      </c>
      <c r="O13" s="144" t="str">
        <f>IF('計算シート①（例）'!X17&lt;&gt;"",'計算シート①（例）'!X17,"")</f>
        <v/>
      </c>
      <c r="P13" s="256" t="s">
        <v>9</v>
      </c>
      <c r="Q13" s="257"/>
      <c r="R13" s="257"/>
      <c r="S13" s="258"/>
    </row>
    <row r="14" spans="1:19" ht="16" customHeight="1">
      <c r="A14" s="542"/>
      <c r="B14" s="161" t="s">
        <v>8</v>
      </c>
      <c r="C14" s="296" t="s">
        <v>110</v>
      </c>
      <c r="D14" s="296"/>
      <c r="E14" s="296"/>
      <c r="F14" s="223"/>
      <c r="G14" s="281"/>
      <c r="H14" s="259"/>
      <c r="I14" s="259"/>
      <c r="J14" s="259"/>
      <c r="K14" s="7"/>
      <c r="L14" s="7"/>
      <c r="M14" s="6" t="str">
        <f>IF('計算シート①（例）'!V19&lt;&gt;"",'計算シート①（例）'!V19,"")</f>
        <v/>
      </c>
      <c r="N14" s="5" t="str">
        <f>IF('計算シート①（例）'!W19&lt;&gt;"",'計算シート①（例）'!W19,"")</f>
        <v/>
      </c>
      <c r="O14" s="144" t="str">
        <f>IF('計算シート①（例）'!X19&lt;&gt;"",'計算シート①（例）'!X19,"")</f>
        <v/>
      </c>
      <c r="P14" s="250" t="s">
        <v>7</v>
      </c>
      <c r="Q14" s="251"/>
      <c r="R14" s="251"/>
      <c r="S14" s="252"/>
    </row>
    <row r="15" spans="1:19" ht="16" customHeight="1">
      <c r="A15" s="542"/>
      <c r="B15" s="192" t="s">
        <v>6</v>
      </c>
      <c r="C15" s="236" t="s">
        <v>103</v>
      </c>
      <c r="D15" s="236"/>
      <c r="E15" s="236"/>
      <c r="F15" s="525"/>
      <c r="G15" s="281"/>
      <c r="H15" s="259"/>
      <c r="I15" s="259"/>
      <c r="J15" s="259"/>
      <c r="K15" s="7"/>
      <c r="L15" s="7"/>
      <c r="M15" s="6" t="str">
        <f>IF('計算シート①（例）'!V21&lt;&gt;"",'計算シート①（例）'!V21,"")</f>
        <v/>
      </c>
      <c r="N15" s="5" t="str">
        <f>IF('計算シート①（例）'!W21&lt;&gt;"",'計算シート①（例）'!W21,"")</f>
        <v/>
      </c>
      <c r="O15" s="144" t="str">
        <f>IF('計算シート①（例）'!X21&lt;&gt;"",'計算シート①（例）'!X21,"")</f>
        <v/>
      </c>
      <c r="P15" s="253"/>
      <c r="Q15" s="254"/>
      <c r="R15" s="254"/>
      <c r="S15" s="255"/>
    </row>
    <row r="16" spans="1:19" ht="16" customHeight="1" thickBot="1">
      <c r="A16" s="542"/>
      <c r="B16" s="524"/>
      <c r="C16" s="236"/>
      <c r="D16" s="236"/>
      <c r="E16" s="236"/>
      <c r="F16" s="525"/>
      <c r="G16" s="282"/>
      <c r="H16" s="300"/>
      <c r="I16" s="300"/>
      <c r="J16" s="300"/>
      <c r="K16" s="4"/>
      <c r="L16" s="4"/>
      <c r="M16" s="3" t="str">
        <f>IF('計算シート①（例）'!V23&lt;&gt;"",'計算シート①（例）'!V23,"")</f>
        <v/>
      </c>
      <c r="N16" s="2" t="str">
        <f>IF('計算シート①（例）'!W23&lt;&gt;"",'計算シート①（例）'!W23,"")</f>
        <v/>
      </c>
      <c r="O16" s="143" t="str">
        <f>IF('計算シート①（例）'!X23&lt;&gt;"",'計算シート①（例）'!X23,"")</f>
        <v/>
      </c>
      <c r="P16" s="301"/>
      <c r="Q16" s="302"/>
      <c r="R16" s="302"/>
      <c r="S16" s="303"/>
    </row>
    <row r="17" spans="1:19" ht="16" customHeight="1">
      <c r="A17" s="542"/>
      <c r="B17" s="524"/>
      <c r="C17" s="197"/>
      <c r="D17" s="197"/>
      <c r="E17" s="197"/>
      <c r="F17" s="193"/>
      <c r="G17" s="304" t="s">
        <v>5</v>
      </c>
      <c r="H17" s="307" t="s">
        <v>100</v>
      </c>
      <c r="I17" s="307"/>
      <c r="J17" s="307"/>
      <c r="K17" s="142">
        <v>42826</v>
      </c>
      <c r="L17" s="142">
        <v>43921</v>
      </c>
      <c r="M17" s="146">
        <f>IF('計算シート②（例）'!O5&lt;&gt;"",'計算シート②（例）'!O5,"")</f>
        <v>3</v>
      </c>
      <c r="N17" s="147">
        <f>IF('計算シート②（例）'!P5&lt;&gt;"",'計算シート②（例）'!P5,"")</f>
        <v>0</v>
      </c>
      <c r="O17" s="148">
        <f>IF('計算シート②（例）'!Q5&lt;&gt;"",'計算シート②（例）'!Q5,"")</f>
        <v>0</v>
      </c>
      <c r="P17" s="250"/>
      <c r="Q17" s="251"/>
      <c r="R17" s="251"/>
      <c r="S17" s="252"/>
    </row>
    <row r="18" spans="1:19" ht="16" customHeight="1">
      <c r="A18" s="542"/>
      <c r="B18" s="524"/>
      <c r="C18" s="197"/>
      <c r="D18" s="197"/>
      <c r="E18" s="197"/>
      <c r="F18" s="193"/>
      <c r="G18" s="305"/>
      <c r="H18" s="259"/>
      <c r="I18" s="259"/>
      <c r="J18" s="259"/>
      <c r="K18" s="7"/>
      <c r="L18" s="7"/>
      <c r="M18" s="6" t="str">
        <f>IF('計算シート②（例）'!O7&lt;&gt;"",'計算シート②（例）'!O7,"")</f>
        <v/>
      </c>
      <c r="N18" s="5" t="str">
        <f>IF('計算シート②（例）'!P7&lt;&gt;"",'計算シート②（例）'!P7,"")</f>
        <v/>
      </c>
      <c r="O18" s="145" t="str">
        <f>IF('計算シート②（例）'!Q7&lt;&gt;"",'計算シート②（例）'!Q7,"")</f>
        <v/>
      </c>
      <c r="P18" s="253"/>
      <c r="Q18" s="254"/>
      <c r="R18" s="254"/>
      <c r="S18" s="255"/>
    </row>
    <row r="19" spans="1:19" ht="16" customHeight="1">
      <c r="A19" s="542"/>
      <c r="B19" s="162" t="s">
        <v>4</v>
      </c>
      <c r="C19" s="198" t="s">
        <v>109</v>
      </c>
      <c r="D19" s="198"/>
      <c r="E19" s="198"/>
      <c r="F19" s="199"/>
      <c r="G19" s="305"/>
      <c r="H19" s="199" t="s">
        <v>92</v>
      </c>
      <c r="I19" s="221"/>
      <c r="J19" s="309"/>
      <c r="K19" s="7">
        <v>30042</v>
      </c>
      <c r="L19" s="7">
        <v>39538</v>
      </c>
      <c r="M19" s="6">
        <f>IF('計算シート②（例）'!O9&lt;&gt;"",'計算シート②（例）'!O9,"")</f>
        <v>26</v>
      </c>
      <c r="N19" s="5">
        <f>IF('計算シート②（例）'!P9&lt;&gt;"",'計算シート②（例）'!P9,"")</f>
        <v>0</v>
      </c>
      <c r="O19" s="145">
        <f>IF('計算シート②（例）'!Q9&lt;&gt;"",'計算シート②（例）'!Q9,"")</f>
        <v>0</v>
      </c>
      <c r="P19" s="301"/>
      <c r="Q19" s="302"/>
      <c r="R19" s="302"/>
      <c r="S19" s="303"/>
    </row>
    <row r="20" spans="1:19" ht="16" customHeight="1">
      <c r="A20" s="542"/>
      <c r="B20" s="228" t="s">
        <v>3</v>
      </c>
      <c r="C20" s="523" t="s">
        <v>166</v>
      </c>
      <c r="D20" s="224"/>
      <c r="E20" s="224"/>
      <c r="F20" s="225"/>
      <c r="G20" s="305"/>
      <c r="H20" s="259" t="s">
        <v>93</v>
      </c>
      <c r="I20" s="259"/>
      <c r="J20" s="259"/>
      <c r="K20" s="7">
        <v>31503</v>
      </c>
      <c r="L20" s="7">
        <v>38442</v>
      </c>
      <c r="M20" s="6">
        <f>IF('計算シート②（例）'!O11&lt;&gt;"",'計算シート②（例）'!O11,"")</f>
        <v>19</v>
      </c>
      <c r="N20" s="5">
        <f>IF('計算シート②（例）'!P11&lt;&gt;"",'計算シート②（例）'!P11,"")</f>
        <v>0</v>
      </c>
      <c r="O20" s="145">
        <f>IF('計算シート②（例）'!Q11&lt;&gt;"",'計算シート②（例）'!Q11,"")</f>
        <v>0</v>
      </c>
      <c r="P20" s="250"/>
      <c r="Q20" s="251"/>
      <c r="R20" s="251"/>
      <c r="S20" s="252"/>
    </row>
    <row r="21" spans="1:19" ht="16" customHeight="1">
      <c r="A21" s="542"/>
      <c r="B21" s="229"/>
      <c r="C21" s="226"/>
      <c r="D21" s="204"/>
      <c r="E21" s="204"/>
      <c r="F21" s="227"/>
      <c r="G21" s="305"/>
      <c r="H21" s="259"/>
      <c r="I21" s="259"/>
      <c r="J21" s="259"/>
      <c r="K21" s="7"/>
      <c r="L21" s="7"/>
      <c r="M21" s="6" t="str">
        <f>IF('計算シート②（例）'!O13&lt;&gt;"",'計算シート②（例）'!O13,"")</f>
        <v/>
      </c>
      <c r="N21" s="5" t="str">
        <f>IF('計算シート②（例）'!P13&lt;&gt;"",'計算シート②（例）'!P13,"")</f>
        <v/>
      </c>
      <c r="O21" s="145" t="str">
        <f>IF('計算シート②（例）'!Q13&lt;&gt;"",'計算シート②（例）'!Q13,"")</f>
        <v/>
      </c>
      <c r="P21" s="253"/>
      <c r="Q21" s="254"/>
      <c r="R21" s="254"/>
      <c r="S21" s="255"/>
    </row>
    <row r="22" spans="1:19" ht="16" customHeight="1">
      <c r="A22" s="542"/>
      <c r="B22" s="234"/>
      <c r="C22" s="522" t="s">
        <v>165</v>
      </c>
      <c r="D22" s="522"/>
      <c r="E22" s="522"/>
      <c r="F22" s="226"/>
      <c r="G22" s="305"/>
      <c r="H22" s="310" t="s">
        <v>99</v>
      </c>
      <c r="I22" s="310"/>
      <c r="J22" s="310"/>
      <c r="K22" s="7">
        <v>35886</v>
      </c>
      <c r="L22" s="7">
        <v>37711</v>
      </c>
      <c r="M22" s="6">
        <f>IF('計算シート②（例）'!O15&lt;&gt;"",'計算シート②（例）'!O15,"")</f>
        <v>5</v>
      </c>
      <c r="N22" s="5">
        <f>IF('計算シート②（例）'!P15&lt;&gt;"",'計算シート②（例）'!P15,"")</f>
        <v>0</v>
      </c>
      <c r="O22" s="145">
        <f>IF('計算シート②（例）'!Q15&lt;&gt;"",'計算シート②（例）'!Q15,"")</f>
        <v>0</v>
      </c>
      <c r="P22" s="311"/>
      <c r="Q22" s="312"/>
      <c r="R22" s="312"/>
      <c r="S22" s="313"/>
    </row>
    <row r="23" spans="1:19" ht="16" customHeight="1">
      <c r="A23" s="542"/>
      <c r="B23" s="161" t="s">
        <v>159</v>
      </c>
      <c r="C23" s="181" t="s">
        <v>164</v>
      </c>
      <c r="D23" s="529" t="s">
        <v>163</v>
      </c>
      <c r="E23" s="529"/>
      <c r="F23" s="530"/>
      <c r="G23" s="305"/>
      <c r="H23" s="259"/>
      <c r="I23" s="259"/>
      <c r="J23" s="259"/>
      <c r="K23" s="7"/>
      <c r="L23" s="7"/>
      <c r="M23" s="6" t="str">
        <f>IF('計算シート②（例）'!O17&lt;&gt;"",'計算シート②（例）'!O17,"")</f>
        <v/>
      </c>
      <c r="N23" s="5" t="str">
        <f>IF('計算シート②（例）'!P17&lt;&gt;"",'計算シート②（例）'!P17,"")</f>
        <v/>
      </c>
      <c r="O23" s="145" t="str">
        <f>IF('計算シート②（例）'!Q17&lt;&gt;"",'計算シート②（例）'!Q17,"")</f>
        <v/>
      </c>
      <c r="P23" s="314"/>
      <c r="Q23" s="208"/>
      <c r="R23" s="208"/>
      <c r="S23" s="252"/>
    </row>
    <row r="24" spans="1:19" ht="16" customHeight="1" thickBot="1">
      <c r="A24" s="542"/>
      <c r="B24" s="228" t="s">
        <v>2</v>
      </c>
      <c r="C24" s="526" t="s">
        <v>162</v>
      </c>
      <c r="D24" s="527"/>
      <c r="E24" s="527"/>
      <c r="F24" s="528"/>
      <c r="G24" s="305"/>
      <c r="H24" s="310" t="s">
        <v>97</v>
      </c>
      <c r="I24" s="310"/>
      <c r="J24" s="310"/>
      <c r="K24" s="7">
        <v>26755</v>
      </c>
      <c r="L24" s="7">
        <v>27850</v>
      </c>
      <c r="M24" s="6">
        <f>IF('計算シート②（例）'!O19&lt;&gt;"",'計算シート②（例）'!O19,"")</f>
        <v>3</v>
      </c>
      <c r="N24" s="5">
        <f>IF('計算シート②（例）'!P19&lt;&gt;"",'計算シート②（例）'!P19,"")</f>
        <v>0</v>
      </c>
      <c r="O24" s="145">
        <f>IF('計算シート②（例）'!Q19&lt;&gt;"",'計算シート②（例）'!Q19,"")</f>
        <v>0</v>
      </c>
      <c r="P24" s="253"/>
      <c r="Q24" s="254"/>
      <c r="R24" s="254"/>
      <c r="S24" s="255"/>
    </row>
    <row r="25" spans="1:19" ht="16" customHeight="1">
      <c r="A25" s="542"/>
      <c r="B25" s="229"/>
      <c r="C25" s="526"/>
      <c r="D25" s="527"/>
      <c r="E25" s="527"/>
      <c r="F25" s="528"/>
      <c r="G25" s="305"/>
      <c r="H25" s="259" t="s">
        <v>98</v>
      </c>
      <c r="I25" s="259"/>
      <c r="J25" s="259"/>
      <c r="K25" s="7">
        <v>27851</v>
      </c>
      <c r="L25" s="7">
        <v>29628</v>
      </c>
      <c r="M25" s="6">
        <f>IF('計算シート②（例）'!O21&lt;&gt;"",'計算シート②（例）'!O21,"")</f>
        <v>4</v>
      </c>
      <c r="N25" s="5">
        <f>IF('計算シート②（例）'!P21&lt;&gt;"",'計算シート②（例）'!P21,"")</f>
        <v>10</v>
      </c>
      <c r="O25" s="145">
        <f>IF('計算シート②（例）'!Q21&lt;&gt;"",'計算シート②（例）'!Q21,"")</f>
        <v>0</v>
      </c>
      <c r="P25" s="318" t="s">
        <v>1</v>
      </c>
      <c r="Q25" s="319"/>
      <c r="R25" s="319"/>
      <c r="S25" s="320"/>
    </row>
    <row r="26" spans="1:19" ht="16" customHeight="1">
      <c r="A26" s="542"/>
      <c r="B26" s="229"/>
      <c r="C26" s="231" t="s">
        <v>108</v>
      </c>
      <c r="D26" s="232"/>
      <c r="E26" s="232"/>
      <c r="F26" s="233"/>
      <c r="G26" s="305"/>
      <c r="H26" s="259" t="s">
        <v>94</v>
      </c>
      <c r="I26" s="259"/>
      <c r="J26" s="259"/>
      <c r="K26" s="7">
        <v>29629</v>
      </c>
      <c r="L26" s="7">
        <v>34441</v>
      </c>
      <c r="M26" s="6">
        <f>IF('計算シート②（例）'!O23&lt;&gt;"",'計算シート②（例）'!O23,"")</f>
        <v>13</v>
      </c>
      <c r="N26" s="5">
        <f>IF('計算シート②（例）'!P23&lt;&gt;"",'計算シート②（例）'!P23,"")</f>
        <v>2</v>
      </c>
      <c r="O26" s="145" t="str">
        <f>IF('計算シート②（例）'!Q23&lt;&gt;"",'計算シート②（例）'!Q23,"")</f>
        <v>半</v>
      </c>
      <c r="P26" s="301" t="s">
        <v>78</v>
      </c>
      <c r="Q26" s="302"/>
      <c r="R26" s="302"/>
      <c r="S26" s="303"/>
    </row>
    <row r="27" spans="1:19" ht="16" customHeight="1">
      <c r="A27" s="542"/>
      <c r="B27" s="229"/>
      <c r="C27" s="231"/>
      <c r="D27" s="232"/>
      <c r="E27" s="232"/>
      <c r="F27" s="233"/>
      <c r="G27" s="305"/>
      <c r="H27" s="315" t="s">
        <v>96</v>
      </c>
      <c r="I27" s="316"/>
      <c r="J27" s="317"/>
      <c r="K27" s="7">
        <v>34442</v>
      </c>
      <c r="L27" s="7" t="s">
        <v>0</v>
      </c>
      <c r="M27" s="6">
        <f>IF('計算シート②（例）'!O25&lt;&gt;"",'計算シート②（例）'!O25,"")</f>
        <v>32</v>
      </c>
      <c r="N27" s="5">
        <f>IF('計算シート②（例）'!P25&lt;&gt;"",'計算シート②（例）'!P25,"")</f>
        <v>7</v>
      </c>
      <c r="O27" s="145">
        <f>IF('計算シート②（例）'!Q25&lt;&gt;"",'計算シート②（例）'!Q25,"")</f>
        <v>0</v>
      </c>
      <c r="P27" s="314" t="s">
        <v>79</v>
      </c>
      <c r="Q27" s="208"/>
      <c r="R27" s="208"/>
      <c r="S27" s="252"/>
    </row>
    <row r="28" spans="1:19" ht="16" customHeight="1">
      <c r="A28" s="542"/>
      <c r="B28" s="229"/>
      <c r="C28" s="231"/>
      <c r="D28" s="232"/>
      <c r="E28" s="232"/>
      <c r="F28" s="233"/>
      <c r="G28" s="305"/>
      <c r="H28" s="315" t="s">
        <v>95</v>
      </c>
      <c r="I28" s="316"/>
      <c r="J28" s="317"/>
      <c r="K28" s="7">
        <v>34442</v>
      </c>
      <c r="L28" s="7" t="s">
        <v>0</v>
      </c>
      <c r="M28" s="6">
        <f>IF('計算シート②（例）'!O27&lt;&gt;"",'計算シート②（例）'!O27,"")</f>
        <v>32</v>
      </c>
      <c r="N28" s="5">
        <f>IF('計算シート②（例）'!P27&lt;&gt;"",'計算シート②（例）'!P27,"")</f>
        <v>7</v>
      </c>
      <c r="O28" s="145">
        <f>IF('計算シート②（例）'!Q27&lt;&gt;"",'計算シート②（例）'!Q27,"")</f>
        <v>0</v>
      </c>
      <c r="P28" s="253"/>
      <c r="Q28" s="254"/>
      <c r="R28" s="254"/>
      <c r="S28" s="255"/>
    </row>
    <row r="29" spans="1:19" ht="16" customHeight="1">
      <c r="A29" s="542"/>
      <c r="B29" s="229"/>
      <c r="C29" s="231"/>
      <c r="D29" s="232"/>
      <c r="E29" s="232"/>
      <c r="F29" s="233"/>
      <c r="G29" s="305"/>
      <c r="H29" s="315"/>
      <c r="I29" s="316"/>
      <c r="J29" s="317"/>
      <c r="K29" s="7"/>
      <c r="L29" s="7"/>
      <c r="M29" s="6" t="str">
        <f>IF('計算シート②（例）'!O29&lt;&gt;"",'計算シート②（例）'!O29,"")</f>
        <v/>
      </c>
      <c r="N29" s="5" t="str">
        <f>IF('計算シート②（例）'!P29&lt;&gt;"",'計算シート②（例）'!P29,"")</f>
        <v/>
      </c>
      <c r="O29" s="145" t="str">
        <f>IF('計算シート②（例）'!Q29&lt;&gt;"",'計算シート②（例）'!Q29,"")</f>
        <v/>
      </c>
      <c r="P29" s="301" t="s">
        <v>80</v>
      </c>
      <c r="Q29" s="302"/>
      <c r="R29" s="302"/>
      <c r="S29" s="303"/>
    </row>
    <row r="30" spans="1:19" ht="16" customHeight="1">
      <c r="A30" s="542"/>
      <c r="B30" s="229"/>
      <c r="C30" s="231"/>
      <c r="D30" s="232"/>
      <c r="E30" s="232"/>
      <c r="F30" s="233"/>
      <c r="G30" s="305"/>
      <c r="H30" s="315"/>
      <c r="I30" s="316"/>
      <c r="J30" s="317"/>
      <c r="K30" s="7"/>
      <c r="L30" s="7"/>
      <c r="M30" s="6" t="str">
        <f>IF('計算シート②（例）'!O31&lt;&gt;"",'計算シート②（例）'!O31,"")</f>
        <v/>
      </c>
      <c r="N30" s="5" t="str">
        <f>IF('計算シート②（例）'!P31&lt;&gt;"",'計算シート②（例）'!P31,"")</f>
        <v/>
      </c>
      <c r="O30" s="145" t="str">
        <f>IF('計算シート②（例）'!Q31&lt;&gt;"",'計算シート②（例）'!Q31,"")</f>
        <v/>
      </c>
      <c r="P30" s="314" t="s">
        <v>81</v>
      </c>
      <c r="Q30" s="208"/>
      <c r="R30" s="208"/>
      <c r="S30" s="252"/>
    </row>
    <row r="31" spans="1:19" ht="16" customHeight="1">
      <c r="A31" s="542"/>
      <c r="B31" s="229"/>
      <c r="C31" s="231"/>
      <c r="D31" s="232"/>
      <c r="E31" s="232"/>
      <c r="F31" s="233"/>
      <c r="G31" s="305"/>
      <c r="H31" s="310"/>
      <c r="I31" s="310"/>
      <c r="J31" s="310"/>
      <c r="K31" s="7"/>
      <c r="L31" s="7"/>
      <c r="M31" s="6" t="str">
        <f>IF('計算シート②（例）'!O33&lt;&gt;"",'計算シート②（例）'!O33,"")</f>
        <v/>
      </c>
      <c r="N31" s="5" t="str">
        <f>IF('計算シート②（例）'!P33&lt;&gt;"",'計算シート②（例）'!P33,"")</f>
        <v/>
      </c>
      <c r="O31" s="145" t="str">
        <f>IF('計算シート②（例）'!Q33&lt;&gt;"",'計算シート②（例）'!Q33,"")</f>
        <v/>
      </c>
      <c r="P31" s="253"/>
      <c r="Q31" s="254"/>
      <c r="R31" s="254"/>
      <c r="S31" s="255"/>
    </row>
    <row r="32" spans="1:19" ht="16" customHeight="1">
      <c r="A32" s="542"/>
      <c r="B32" s="229"/>
      <c r="C32" s="231"/>
      <c r="D32" s="232"/>
      <c r="E32" s="232"/>
      <c r="F32" s="233"/>
      <c r="G32" s="305"/>
      <c r="H32" s="259"/>
      <c r="I32" s="259"/>
      <c r="J32" s="259"/>
      <c r="K32" s="7"/>
      <c r="L32" s="7"/>
      <c r="M32" s="6" t="str">
        <f>IF('計算シート②（例）'!O35&lt;&gt;"",'計算シート②（例）'!O35,"")</f>
        <v/>
      </c>
      <c r="N32" s="5" t="str">
        <f>IF('計算シート②（例）'!P35&lt;&gt;"",'計算シート②（例）'!P35,"")</f>
        <v/>
      </c>
      <c r="O32" s="145" t="str">
        <f>IF('計算シート②（例）'!Q35&lt;&gt;"",'計算シート②（例）'!Q35,"")</f>
        <v/>
      </c>
      <c r="P32" s="301" t="s">
        <v>82</v>
      </c>
      <c r="Q32" s="302"/>
      <c r="R32" s="302"/>
      <c r="S32" s="303"/>
    </row>
    <row r="33" spans="1:19" ht="16" customHeight="1">
      <c r="A33" s="542"/>
      <c r="B33" s="229"/>
      <c r="C33" s="231"/>
      <c r="D33" s="232"/>
      <c r="E33" s="232"/>
      <c r="F33" s="233"/>
      <c r="G33" s="305"/>
      <c r="H33" s="259"/>
      <c r="I33" s="259"/>
      <c r="J33" s="259"/>
      <c r="K33" s="7"/>
      <c r="L33" s="7"/>
      <c r="M33" s="6" t="str">
        <f>IF('計算シート②（例）'!O37&lt;&gt;"",'計算シート②（例）'!O37,"")</f>
        <v/>
      </c>
      <c r="N33" s="5" t="str">
        <f>IF('計算シート②（例）'!P37&lt;&gt;"",'計算シート②（例）'!P37,"")</f>
        <v/>
      </c>
      <c r="O33" s="145" t="str">
        <f>IF('計算シート②（例）'!Q37&lt;&gt;"",'計算シート②（例）'!Q37,"")</f>
        <v/>
      </c>
      <c r="P33" s="314" t="s">
        <v>83</v>
      </c>
      <c r="Q33" s="208"/>
      <c r="R33" s="208"/>
      <c r="S33" s="252"/>
    </row>
    <row r="34" spans="1:19" ht="16" customHeight="1">
      <c r="A34" s="542"/>
      <c r="B34" s="229"/>
      <c r="C34" s="231"/>
      <c r="D34" s="232"/>
      <c r="E34" s="232"/>
      <c r="F34" s="233"/>
      <c r="G34" s="305"/>
      <c r="H34" s="315"/>
      <c r="I34" s="316"/>
      <c r="J34" s="317"/>
      <c r="K34" s="7"/>
      <c r="L34" s="7"/>
      <c r="M34" s="6" t="str">
        <f>IF('計算シート②（例）'!O39&lt;&gt;"",'計算シート②（例）'!O39,"")</f>
        <v/>
      </c>
      <c r="N34" s="5" t="str">
        <f>IF('計算シート②（例）'!P39&lt;&gt;"",'計算シート②（例）'!P39,"")</f>
        <v/>
      </c>
      <c r="O34" s="145" t="str">
        <f>IF('計算シート②（例）'!Q39&lt;&gt;"",'計算シート②（例）'!Q39,"")</f>
        <v/>
      </c>
      <c r="P34" s="314"/>
      <c r="Q34" s="208"/>
      <c r="R34" s="208"/>
      <c r="S34" s="252"/>
    </row>
    <row r="35" spans="1:19" ht="16" customHeight="1" thickBot="1">
      <c r="A35" s="543"/>
      <c r="B35" s="230"/>
      <c r="C35" s="324"/>
      <c r="D35" s="325"/>
      <c r="E35" s="325"/>
      <c r="F35" s="326"/>
      <c r="G35" s="306"/>
      <c r="H35" s="327"/>
      <c r="I35" s="328"/>
      <c r="J35" s="329"/>
      <c r="K35" s="4"/>
      <c r="L35" s="4"/>
      <c r="M35" s="3" t="str">
        <f>IF('計算シート②（例）'!O41&lt;&gt;"",'計算シート②（例）'!O41,"")</f>
        <v/>
      </c>
      <c r="N35" s="2" t="str">
        <f>IF('計算シート②（例）'!P41&lt;&gt;"",'計算シート②（例）'!P41,"")</f>
        <v/>
      </c>
      <c r="O35" s="143" t="str">
        <f>IF('計算シート②（例）'!Q41&lt;&gt;"",'計算シート②（例）'!Q41,"")</f>
        <v/>
      </c>
      <c r="P35" s="321"/>
      <c r="Q35" s="322"/>
      <c r="R35" s="322"/>
      <c r="S35" s="323"/>
    </row>
  </sheetData>
  <mergeCells count="92">
    <mergeCell ref="A3:A5"/>
    <mergeCell ref="D3:F3"/>
    <mergeCell ref="G3:H5"/>
    <mergeCell ref="I3:K5"/>
    <mergeCell ref="B4:B6"/>
    <mergeCell ref="C4:C6"/>
    <mergeCell ref="D4:F6"/>
    <mergeCell ref="A6:A35"/>
    <mergeCell ref="G6:G16"/>
    <mergeCell ref="H6:J6"/>
    <mergeCell ref="D7:F7"/>
    <mergeCell ref="H7:J7"/>
    <mergeCell ref="D8:F8"/>
    <mergeCell ref="C14:F14"/>
    <mergeCell ref="H14:J14"/>
    <mergeCell ref="H8:J8"/>
    <mergeCell ref="P10:S10"/>
    <mergeCell ref="P11:S12"/>
    <mergeCell ref="P13:S13"/>
    <mergeCell ref="P14:S15"/>
    <mergeCell ref="L1:O1"/>
    <mergeCell ref="L4:L5"/>
    <mergeCell ref="M6:O6"/>
    <mergeCell ref="P1:S1"/>
    <mergeCell ref="M4:S5"/>
    <mergeCell ref="P6:S6"/>
    <mergeCell ref="P7:S7"/>
    <mergeCell ref="P8:S9"/>
    <mergeCell ref="B11:B13"/>
    <mergeCell ref="C11:F13"/>
    <mergeCell ref="H11:J11"/>
    <mergeCell ref="H12:J12"/>
    <mergeCell ref="H13:J13"/>
    <mergeCell ref="B9:B10"/>
    <mergeCell ref="C9:D10"/>
    <mergeCell ref="E9:F10"/>
    <mergeCell ref="H9:J9"/>
    <mergeCell ref="H10:J10"/>
    <mergeCell ref="B15:B18"/>
    <mergeCell ref="C15:F18"/>
    <mergeCell ref="H15:J15"/>
    <mergeCell ref="H16:J16"/>
    <mergeCell ref="G17:G35"/>
    <mergeCell ref="H17:J17"/>
    <mergeCell ref="H21:J21"/>
    <mergeCell ref="H23:J23"/>
    <mergeCell ref="H24:J24"/>
    <mergeCell ref="H25:J25"/>
    <mergeCell ref="C26:F26"/>
    <mergeCell ref="C24:F25"/>
    <mergeCell ref="B24:B35"/>
    <mergeCell ref="D23:F23"/>
    <mergeCell ref="B20:B22"/>
    <mergeCell ref="H26:J26"/>
    <mergeCell ref="H27:J27"/>
    <mergeCell ref="H29:J29"/>
    <mergeCell ref="C30:F30"/>
    <mergeCell ref="H30:J30"/>
    <mergeCell ref="H28:J28"/>
    <mergeCell ref="C28:F28"/>
    <mergeCell ref="C29:F29"/>
    <mergeCell ref="C35:F35"/>
    <mergeCell ref="H35:J35"/>
    <mergeCell ref="H32:J32"/>
    <mergeCell ref="C34:F34"/>
    <mergeCell ref="H34:J34"/>
    <mergeCell ref="C32:F32"/>
    <mergeCell ref="C33:F33"/>
    <mergeCell ref="H33:J33"/>
    <mergeCell ref="P32:S32"/>
    <mergeCell ref="P33:S35"/>
    <mergeCell ref="P27:S28"/>
    <mergeCell ref="P25:S25"/>
    <mergeCell ref="P26:S26"/>
    <mergeCell ref="P29:S29"/>
    <mergeCell ref="P30:S31"/>
    <mergeCell ref="P16:S16"/>
    <mergeCell ref="P17:S18"/>
    <mergeCell ref="P19:S19"/>
    <mergeCell ref="P20:S21"/>
    <mergeCell ref="C31:F31"/>
    <mergeCell ref="H31:J31"/>
    <mergeCell ref="P22:S22"/>
    <mergeCell ref="P23:S24"/>
    <mergeCell ref="H22:J22"/>
    <mergeCell ref="H18:J18"/>
    <mergeCell ref="C19:F19"/>
    <mergeCell ref="H19:J19"/>
    <mergeCell ref="H20:J20"/>
    <mergeCell ref="C22:F22"/>
    <mergeCell ref="C20:F21"/>
    <mergeCell ref="C27:F27"/>
  </mergeCells>
  <phoneticPr fontId="1"/>
  <printOptions horizontalCentered="1" verticalCentered="1"/>
  <pageMargins left="0.43307086614173229" right="0.43307086614173229" top="0.62992125984251968" bottom="0.43307086614173229" header="0.31496062992125984" footer="0.31496062992125984"/>
  <pageSetup paperSize="9" scale="99" orientation="landscape" r:id="rId1"/>
  <headerFooter>
    <oddHeader>&amp;L様式２　叙勲審査票</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90AB9-186E-4BE3-B678-EE9019D0438C}">
  <sheetPr>
    <tabColor theme="8"/>
  </sheetPr>
  <dimension ref="A1:Y32"/>
  <sheetViews>
    <sheetView view="pageLayout" zoomScaleNormal="160" zoomScaleSheetLayoutView="130" workbookViewId="0">
      <selection sqref="A1:B1"/>
    </sheetView>
  </sheetViews>
  <sheetFormatPr defaultColWidth="8.7265625" defaultRowHeight="13"/>
  <cols>
    <col min="1" max="1" width="1.26953125" style="108" customWidth="1"/>
    <col min="2" max="2" width="8.08984375" style="108" customWidth="1"/>
    <col min="3" max="3" width="11.26953125" style="107" customWidth="1"/>
    <col min="4" max="7" width="11.26953125" style="108" customWidth="1"/>
    <col min="8" max="8" width="1.26953125" style="108" customWidth="1"/>
    <col min="9" max="9" width="10" style="108" customWidth="1"/>
    <col min="10" max="14" width="11.26953125" style="108" customWidth="1"/>
    <col min="15" max="23" width="11.453125" style="108" customWidth="1"/>
    <col min="24" max="16384" width="8.7265625" style="108"/>
  </cols>
  <sheetData>
    <row r="1" spans="1:23" ht="16" customHeight="1" thickBot="1">
      <c r="A1" s="556" t="str">
        <f>'様式２（記入例）'!A1</f>
        <v>８秋</v>
      </c>
      <c r="B1" s="557"/>
      <c r="C1" s="104"/>
      <c r="D1" s="104"/>
      <c r="E1" s="105" t="s">
        <v>32</v>
      </c>
      <c r="F1" s="558" t="str">
        <f>'[1]様式１（記入例）'!Q1</f>
        <v>○○部</v>
      </c>
      <c r="G1" s="559"/>
      <c r="H1" s="340" t="s">
        <v>167</v>
      </c>
      <c r="I1" s="341"/>
      <c r="J1" s="341"/>
      <c r="K1" s="341"/>
      <c r="L1" s="341"/>
      <c r="M1" s="341"/>
      <c r="N1" s="342"/>
      <c r="O1" s="107"/>
      <c r="P1" s="107"/>
      <c r="Q1" s="107"/>
    </row>
    <row r="2" spans="1:23" ht="16" customHeight="1" thickBot="1">
      <c r="A2" s="109"/>
      <c r="B2" s="110"/>
      <c r="C2" s="111"/>
      <c r="D2" s="111"/>
      <c r="E2" s="111"/>
      <c r="F2" s="111"/>
      <c r="G2" s="112"/>
      <c r="H2" s="113"/>
      <c r="I2" s="182" t="s">
        <v>168</v>
      </c>
      <c r="J2" s="182"/>
      <c r="K2" s="182"/>
      <c r="L2" s="182"/>
      <c r="M2" s="182"/>
      <c r="N2" s="183"/>
      <c r="O2" s="114"/>
      <c r="P2" s="114"/>
      <c r="Q2" s="114"/>
      <c r="R2" s="114"/>
      <c r="S2" s="114"/>
      <c r="T2" s="114"/>
      <c r="U2" s="114"/>
      <c r="V2" s="114"/>
      <c r="W2" s="114"/>
    </row>
    <row r="3" spans="1:23" ht="16" customHeight="1">
      <c r="A3" s="337" t="s">
        <v>84</v>
      </c>
      <c r="B3" s="338"/>
      <c r="C3" s="339"/>
      <c r="D3" s="340" t="s">
        <v>28</v>
      </c>
      <c r="E3" s="341"/>
      <c r="F3" s="341"/>
      <c r="G3" s="342"/>
      <c r="H3" s="113"/>
      <c r="I3" s="182" t="s">
        <v>169</v>
      </c>
      <c r="J3" s="182"/>
      <c r="K3" s="182"/>
      <c r="L3" s="182"/>
      <c r="M3" s="182"/>
      <c r="N3" s="183"/>
      <c r="O3" s="114"/>
      <c r="P3" s="114"/>
      <c r="Q3" s="114"/>
      <c r="R3" s="114"/>
      <c r="S3" s="114"/>
      <c r="T3" s="114"/>
      <c r="U3" s="114"/>
      <c r="V3" s="114"/>
      <c r="W3" s="114"/>
    </row>
    <row r="4" spans="1:23" ht="16" customHeight="1">
      <c r="A4" s="544" t="s">
        <v>85</v>
      </c>
      <c r="B4" s="545"/>
      <c r="C4" s="546"/>
      <c r="D4" s="550" t="s">
        <v>170</v>
      </c>
      <c r="E4" s="551"/>
      <c r="F4" s="551"/>
      <c r="G4" s="552"/>
      <c r="H4" s="113"/>
      <c r="I4" s="182"/>
      <c r="J4" s="182"/>
      <c r="K4" s="182"/>
      <c r="L4" s="182"/>
      <c r="M4" s="182"/>
      <c r="N4" s="183"/>
    </row>
    <row r="5" spans="1:23" ht="16" customHeight="1" thickBot="1">
      <c r="A5" s="547"/>
      <c r="B5" s="548"/>
      <c r="C5" s="549"/>
      <c r="D5" s="553"/>
      <c r="E5" s="554"/>
      <c r="F5" s="554"/>
      <c r="G5" s="555"/>
      <c r="H5" s="113"/>
      <c r="I5" s="182"/>
      <c r="J5" s="182"/>
      <c r="K5" s="182"/>
      <c r="L5" s="182"/>
      <c r="M5" s="182"/>
      <c r="N5" s="183"/>
      <c r="O5" s="107"/>
      <c r="P5" s="107"/>
      <c r="Q5" s="107"/>
      <c r="R5" s="115"/>
      <c r="S5" s="115"/>
      <c r="T5" s="115"/>
      <c r="U5" s="107"/>
      <c r="V5" s="107"/>
      <c r="W5" s="107"/>
    </row>
    <row r="6" spans="1:23" ht="16" customHeight="1">
      <c r="A6" s="113" t="s">
        <v>171</v>
      </c>
      <c r="B6" s="111"/>
      <c r="D6" s="107"/>
      <c r="G6" s="117"/>
      <c r="H6" s="113" t="s">
        <v>172</v>
      </c>
      <c r="I6" s="182"/>
      <c r="J6" s="182"/>
      <c r="K6" s="182"/>
      <c r="L6" s="182"/>
      <c r="M6" s="182"/>
      <c r="N6" s="183"/>
      <c r="O6" s="107"/>
      <c r="P6" s="107"/>
      <c r="Q6" s="107"/>
      <c r="R6" s="115"/>
      <c r="S6" s="115"/>
      <c r="T6" s="115"/>
      <c r="U6" s="107"/>
      <c r="V6" s="107"/>
      <c r="W6" s="107"/>
    </row>
    <row r="7" spans="1:23" ht="16" customHeight="1">
      <c r="A7" s="113"/>
      <c r="B7" s="560" t="s">
        <v>173</v>
      </c>
      <c r="C7" s="560"/>
      <c r="D7" s="560"/>
      <c r="E7" s="560"/>
      <c r="F7" s="560"/>
      <c r="G7" s="561"/>
      <c r="H7" s="113"/>
      <c r="I7" s="182" t="s">
        <v>174</v>
      </c>
      <c r="J7" s="130"/>
      <c r="K7" s="130"/>
      <c r="L7" s="130"/>
      <c r="M7" s="130"/>
      <c r="N7" s="176"/>
      <c r="O7" s="107"/>
      <c r="P7" s="107"/>
      <c r="Q7" s="107"/>
      <c r="R7" s="115"/>
      <c r="S7" s="115"/>
      <c r="T7" s="115"/>
      <c r="U7" s="107"/>
      <c r="V7" s="107"/>
      <c r="W7" s="107"/>
    </row>
    <row r="8" spans="1:23" ht="16" customHeight="1">
      <c r="A8" s="116"/>
      <c r="B8" s="560"/>
      <c r="C8" s="560"/>
      <c r="D8" s="560"/>
      <c r="E8" s="560"/>
      <c r="F8" s="560"/>
      <c r="G8" s="561"/>
      <c r="H8" s="119"/>
      <c r="I8" s="182" t="s">
        <v>175</v>
      </c>
      <c r="J8" s="130"/>
      <c r="K8" s="130"/>
      <c r="L8" s="130"/>
      <c r="M8" s="130"/>
      <c r="N8" s="176"/>
      <c r="O8" s="107"/>
      <c r="P8" s="107"/>
      <c r="Q8" s="107"/>
      <c r="R8" s="120"/>
      <c r="S8" s="115"/>
      <c r="T8" s="120"/>
      <c r="U8" s="107"/>
      <c r="V8" s="107"/>
      <c r="W8" s="107"/>
    </row>
    <row r="9" spans="1:23" ht="16" customHeight="1">
      <c r="A9" s="121"/>
      <c r="B9" s="560"/>
      <c r="C9" s="560"/>
      <c r="D9" s="560"/>
      <c r="E9" s="560"/>
      <c r="F9" s="560"/>
      <c r="G9" s="561"/>
      <c r="H9" s="119"/>
      <c r="I9" s="560" t="s">
        <v>176</v>
      </c>
      <c r="J9" s="560"/>
      <c r="K9" s="560"/>
      <c r="L9" s="560"/>
      <c r="M9" s="560"/>
      <c r="N9" s="561"/>
      <c r="O9" s="107"/>
      <c r="P9" s="107"/>
      <c r="Q9" s="107"/>
      <c r="R9" s="115"/>
      <c r="S9" s="115"/>
      <c r="T9" s="115"/>
      <c r="U9" s="107"/>
      <c r="V9" s="107"/>
      <c r="W9" s="107"/>
    </row>
    <row r="10" spans="1:23" ht="16" customHeight="1">
      <c r="A10" s="121"/>
      <c r="B10" s="560"/>
      <c r="C10" s="560"/>
      <c r="D10" s="560"/>
      <c r="E10" s="560"/>
      <c r="F10" s="560"/>
      <c r="G10" s="561"/>
      <c r="H10" s="119"/>
      <c r="I10" s="560"/>
      <c r="J10" s="560"/>
      <c r="K10" s="560"/>
      <c r="L10" s="560"/>
      <c r="M10" s="560"/>
      <c r="N10" s="561"/>
      <c r="O10" s="107"/>
      <c r="P10" s="107"/>
      <c r="Q10" s="107"/>
      <c r="R10" s="115"/>
      <c r="S10" s="115"/>
      <c r="T10" s="115"/>
      <c r="U10" s="107"/>
      <c r="V10" s="107"/>
      <c r="W10" s="107"/>
    </row>
    <row r="11" spans="1:23" ht="16" customHeight="1">
      <c r="A11" s="121"/>
      <c r="B11" s="560"/>
      <c r="C11" s="560"/>
      <c r="D11" s="560"/>
      <c r="E11" s="560"/>
      <c r="F11" s="560"/>
      <c r="G11" s="561"/>
      <c r="H11" s="119"/>
      <c r="I11" s="560"/>
      <c r="J11" s="560"/>
      <c r="K11" s="560"/>
      <c r="L11" s="560"/>
      <c r="M11" s="560"/>
      <c r="N11" s="561"/>
      <c r="O11" s="107"/>
      <c r="P11" s="107"/>
      <c r="Q11" s="107"/>
      <c r="R11" s="115"/>
      <c r="S11" s="115"/>
      <c r="T11" s="115"/>
      <c r="U11" s="107"/>
      <c r="V11" s="107"/>
      <c r="W11" s="107"/>
    </row>
    <row r="12" spans="1:23" ht="16" customHeight="1">
      <c r="A12" s="121"/>
      <c r="B12" s="560"/>
      <c r="C12" s="560"/>
      <c r="D12" s="560"/>
      <c r="E12" s="560"/>
      <c r="F12" s="560"/>
      <c r="G12" s="561"/>
      <c r="H12" s="119"/>
      <c r="I12" s="130"/>
      <c r="J12" s="130"/>
      <c r="K12" s="130"/>
      <c r="L12" s="130"/>
      <c r="M12" s="130"/>
      <c r="N12" s="176"/>
      <c r="O12" s="107"/>
      <c r="P12" s="107"/>
      <c r="Q12" s="107"/>
      <c r="R12" s="115"/>
      <c r="S12" s="115"/>
      <c r="T12" s="115"/>
      <c r="U12" s="107"/>
      <c r="V12" s="107"/>
      <c r="W12" s="107"/>
    </row>
    <row r="13" spans="1:23" ht="16" customHeight="1">
      <c r="A13" s="121"/>
      <c r="B13" s="560"/>
      <c r="C13" s="560"/>
      <c r="D13" s="560"/>
      <c r="E13" s="560"/>
      <c r="F13" s="560"/>
      <c r="G13" s="561"/>
      <c r="H13" s="119"/>
      <c r="I13" s="130"/>
      <c r="J13" s="130"/>
      <c r="K13" s="130"/>
      <c r="L13" s="130"/>
      <c r="M13" s="130"/>
      <c r="N13" s="176"/>
      <c r="O13" s="107"/>
      <c r="P13" s="107"/>
      <c r="Q13" s="107"/>
      <c r="R13" s="122"/>
      <c r="S13" s="115"/>
      <c r="T13" s="122"/>
      <c r="U13" s="107"/>
      <c r="V13" s="107"/>
      <c r="W13" s="107"/>
    </row>
    <row r="14" spans="1:23" ht="16" customHeight="1">
      <c r="A14" s="121"/>
      <c r="B14" s="560"/>
      <c r="C14" s="560"/>
      <c r="D14" s="560"/>
      <c r="E14" s="560"/>
      <c r="F14" s="560"/>
      <c r="G14" s="561"/>
      <c r="H14" s="562" t="s">
        <v>177</v>
      </c>
      <c r="I14" s="563"/>
      <c r="J14" s="563"/>
      <c r="K14" s="563"/>
      <c r="L14" s="563"/>
      <c r="M14" s="563"/>
      <c r="N14" s="564"/>
      <c r="O14" s="107"/>
      <c r="P14" s="107"/>
      <c r="Q14" s="107"/>
      <c r="R14" s="122"/>
      <c r="S14" s="115"/>
      <c r="T14" s="122"/>
      <c r="U14" s="107"/>
      <c r="V14" s="107"/>
      <c r="W14" s="107"/>
    </row>
    <row r="15" spans="1:23" ht="16" customHeight="1">
      <c r="A15" s="121"/>
      <c r="B15" s="560" t="s">
        <v>178</v>
      </c>
      <c r="C15" s="560"/>
      <c r="D15" s="560"/>
      <c r="E15" s="560"/>
      <c r="F15" s="560"/>
      <c r="G15" s="561"/>
      <c r="H15" s="119"/>
      <c r="I15" s="563" t="s">
        <v>179</v>
      </c>
      <c r="J15" s="563"/>
      <c r="K15" s="563"/>
      <c r="L15" s="563"/>
      <c r="M15" s="563"/>
      <c r="N15" s="564"/>
      <c r="O15" s="107"/>
      <c r="P15" s="107"/>
      <c r="Q15" s="107"/>
      <c r="R15" s="124"/>
      <c r="S15" s="124"/>
      <c r="T15" s="124"/>
      <c r="U15" s="124"/>
      <c r="V15" s="124"/>
      <c r="W15" s="124"/>
    </row>
    <row r="16" spans="1:23" ht="16" customHeight="1">
      <c r="A16" s="113"/>
      <c r="B16" s="560"/>
      <c r="C16" s="560"/>
      <c r="D16" s="560"/>
      <c r="E16" s="560"/>
      <c r="F16" s="560"/>
      <c r="G16" s="561"/>
      <c r="H16" s="123"/>
      <c r="I16" s="563"/>
      <c r="J16" s="563"/>
      <c r="K16" s="563"/>
      <c r="L16" s="563"/>
      <c r="M16" s="563"/>
      <c r="N16" s="564"/>
      <c r="O16" s="107"/>
      <c r="P16" s="107"/>
      <c r="Q16" s="107"/>
      <c r="R16" s="126"/>
      <c r="S16" s="126"/>
      <c r="T16" s="126"/>
      <c r="U16" s="126"/>
      <c r="V16" s="126"/>
      <c r="W16" s="126"/>
    </row>
    <row r="17" spans="1:25" ht="16" customHeight="1">
      <c r="A17" s="113"/>
      <c r="B17" s="560"/>
      <c r="C17" s="560"/>
      <c r="D17" s="560"/>
      <c r="E17" s="560"/>
      <c r="F17" s="560"/>
      <c r="G17" s="561"/>
      <c r="H17" s="123"/>
      <c r="I17" s="111" t="s">
        <v>180</v>
      </c>
      <c r="J17" s="130"/>
      <c r="K17" s="130"/>
      <c r="L17" s="130"/>
      <c r="M17" s="130"/>
      <c r="N17" s="176"/>
      <c r="O17" s="107"/>
      <c r="P17" s="107"/>
      <c r="Q17" s="107"/>
      <c r="R17" s="126"/>
      <c r="S17" s="126"/>
      <c r="T17" s="126"/>
      <c r="U17" s="126"/>
      <c r="V17" s="126"/>
      <c r="W17" s="126"/>
    </row>
    <row r="18" spans="1:25" ht="16" customHeight="1">
      <c r="A18" s="113"/>
      <c r="B18" s="560"/>
      <c r="C18" s="560"/>
      <c r="D18" s="560"/>
      <c r="E18" s="560"/>
      <c r="F18" s="560"/>
      <c r="G18" s="561"/>
      <c r="H18" s="123"/>
      <c r="I18" s="111"/>
      <c r="J18" s="130"/>
      <c r="K18" s="130"/>
      <c r="L18" s="130"/>
      <c r="M18" s="130"/>
      <c r="N18" s="176"/>
      <c r="O18" s="107"/>
      <c r="P18" s="107"/>
      <c r="Q18" s="107"/>
      <c r="R18" s="126"/>
      <c r="S18" s="126"/>
      <c r="T18" s="126"/>
      <c r="U18" s="126"/>
      <c r="V18" s="126"/>
      <c r="W18" s="126"/>
    </row>
    <row r="19" spans="1:25" ht="16" customHeight="1">
      <c r="A19" s="113"/>
      <c r="B19" s="560"/>
      <c r="C19" s="560"/>
      <c r="D19" s="560"/>
      <c r="E19" s="560"/>
      <c r="F19" s="560"/>
      <c r="G19" s="561"/>
      <c r="H19" s="123"/>
      <c r="I19" s="130"/>
      <c r="J19" s="130"/>
      <c r="K19" s="130"/>
      <c r="L19" s="130"/>
      <c r="M19" s="130"/>
      <c r="N19" s="176"/>
      <c r="O19" s="107"/>
      <c r="P19" s="107"/>
      <c r="Q19" s="107"/>
      <c r="R19" s="124"/>
      <c r="S19" s="124"/>
      <c r="T19" s="124"/>
      <c r="U19" s="124"/>
      <c r="V19" s="124"/>
      <c r="W19" s="124"/>
      <c r="Y19" s="127"/>
    </row>
    <row r="20" spans="1:25" ht="16" customHeight="1">
      <c r="A20" s="113"/>
      <c r="B20" s="560"/>
      <c r="C20" s="560"/>
      <c r="D20" s="560"/>
      <c r="E20" s="560"/>
      <c r="F20" s="560"/>
      <c r="G20" s="561"/>
      <c r="H20" s="113" t="s">
        <v>181</v>
      </c>
      <c r="I20" s="130"/>
      <c r="J20" s="130"/>
      <c r="K20" s="130"/>
      <c r="L20" s="130"/>
      <c r="M20" s="130"/>
      <c r="N20" s="176"/>
      <c r="O20" s="107"/>
      <c r="P20" s="107"/>
      <c r="Q20" s="107"/>
      <c r="R20" s="126"/>
      <c r="S20" s="126"/>
      <c r="T20" s="126"/>
      <c r="U20" s="126"/>
      <c r="V20" s="126"/>
      <c r="W20" s="126"/>
      <c r="Y20" s="127"/>
    </row>
    <row r="21" spans="1:25" ht="16" customHeight="1">
      <c r="A21" s="113"/>
      <c r="B21" s="560"/>
      <c r="C21" s="560"/>
      <c r="D21" s="560"/>
      <c r="E21" s="560"/>
      <c r="F21" s="560"/>
      <c r="G21" s="561"/>
      <c r="H21" s="123"/>
      <c r="I21" s="560" t="s">
        <v>182</v>
      </c>
      <c r="J21" s="560"/>
      <c r="K21" s="560"/>
      <c r="L21" s="560"/>
      <c r="M21" s="560"/>
      <c r="N21" s="561"/>
      <c r="O21" s="107"/>
      <c r="P21" s="107"/>
      <c r="Q21" s="107"/>
      <c r="R21" s="126"/>
      <c r="S21" s="126"/>
      <c r="T21" s="126"/>
      <c r="U21" s="126"/>
      <c r="V21" s="126"/>
      <c r="W21" s="126"/>
      <c r="Y21" s="127"/>
    </row>
    <row r="22" spans="1:25" ht="16" customHeight="1">
      <c r="A22" s="113"/>
      <c r="B22" s="560"/>
      <c r="C22" s="560"/>
      <c r="D22" s="560"/>
      <c r="E22" s="560"/>
      <c r="F22" s="560"/>
      <c r="G22" s="561"/>
      <c r="H22" s="123"/>
      <c r="I22" s="560"/>
      <c r="J22" s="560"/>
      <c r="K22" s="560"/>
      <c r="L22" s="560"/>
      <c r="M22" s="560"/>
      <c r="N22" s="561"/>
      <c r="O22" s="107"/>
      <c r="P22" s="107"/>
      <c r="Q22" s="107"/>
      <c r="R22" s="124"/>
      <c r="S22" s="124"/>
      <c r="T22" s="124"/>
      <c r="U22" s="124"/>
      <c r="V22" s="124"/>
      <c r="W22" s="124"/>
      <c r="Y22" s="127"/>
    </row>
    <row r="23" spans="1:25" ht="16" customHeight="1">
      <c r="A23" s="113"/>
      <c r="B23" s="560"/>
      <c r="C23" s="560"/>
      <c r="D23" s="560"/>
      <c r="E23" s="560"/>
      <c r="F23" s="560"/>
      <c r="G23" s="561"/>
      <c r="H23" s="123"/>
      <c r="I23" s="560"/>
      <c r="J23" s="560"/>
      <c r="K23" s="560"/>
      <c r="L23" s="560"/>
      <c r="M23" s="560"/>
      <c r="N23" s="561"/>
      <c r="O23" s="107"/>
      <c r="P23" s="107"/>
      <c r="Q23" s="107"/>
      <c r="R23" s="124"/>
      <c r="S23" s="124"/>
      <c r="T23" s="124"/>
      <c r="U23" s="124"/>
      <c r="V23" s="124"/>
      <c r="W23" s="124"/>
      <c r="Y23" s="127"/>
    </row>
    <row r="24" spans="1:25" ht="16" customHeight="1">
      <c r="A24" s="113"/>
      <c r="B24" s="560"/>
      <c r="C24" s="560"/>
      <c r="D24" s="560"/>
      <c r="E24" s="560"/>
      <c r="F24" s="560"/>
      <c r="G24" s="561"/>
      <c r="H24" s="123"/>
      <c r="I24" s="560" t="s">
        <v>183</v>
      </c>
      <c r="J24" s="560"/>
      <c r="K24" s="560"/>
      <c r="L24" s="560"/>
      <c r="M24" s="560"/>
      <c r="N24" s="561"/>
      <c r="O24" s="107"/>
      <c r="P24" s="107"/>
      <c r="Q24" s="107"/>
      <c r="R24" s="124"/>
      <c r="S24" s="124"/>
      <c r="T24" s="124"/>
      <c r="U24" s="124"/>
      <c r="V24" s="124"/>
      <c r="W24" s="124"/>
      <c r="Y24" s="127"/>
    </row>
    <row r="25" spans="1:25" ht="16" customHeight="1">
      <c r="A25" s="113"/>
      <c r="B25" s="560" t="s">
        <v>184</v>
      </c>
      <c r="C25" s="560"/>
      <c r="D25" s="560"/>
      <c r="E25" s="560"/>
      <c r="F25" s="560"/>
      <c r="G25" s="561"/>
      <c r="H25" s="123"/>
      <c r="I25" s="560"/>
      <c r="J25" s="560"/>
      <c r="K25" s="560"/>
      <c r="L25" s="560"/>
      <c r="M25" s="560"/>
      <c r="N25" s="561"/>
      <c r="O25" s="107"/>
      <c r="P25" s="107"/>
      <c r="Q25" s="107"/>
      <c r="R25" s="124"/>
      <c r="S25" s="124"/>
      <c r="T25" s="124"/>
      <c r="U25" s="124"/>
      <c r="V25" s="124"/>
      <c r="W25" s="124"/>
      <c r="Y25" s="127"/>
    </row>
    <row r="26" spans="1:25" ht="16" customHeight="1">
      <c r="A26" s="113"/>
      <c r="B26" s="560"/>
      <c r="C26" s="560"/>
      <c r="D26" s="560"/>
      <c r="E26" s="560"/>
      <c r="F26" s="560"/>
      <c r="G26" s="561"/>
      <c r="H26" s="123"/>
      <c r="I26" s="130"/>
      <c r="J26" s="130"/>
      <c r="K26" s="130"/>
      <c r="L26" s="130"/>
      <c r="M26" s="130"/>
      <c r="N26" s="176"/>
      <c r="O26" s="107"/>
      <c r="P26" s="107"/>
      <c r="Q26" s="107"/>
      <c r="R26" s="124"/>
      <c r="S26" s="124"/>
      <c r="T26" s="124"/>
      <c r="U26" s="124"/>
      <c r="V26" s="124"/>
      <c r="W26" s="124"/>
    </row>
    <row r="27" spans="1:25" ht="16" customHeight="1">
      <c r="A27" s="113"/>
      <c r="B27" s="560"/>
      <c r="C27" s="560"/>
      <c r="D27" s="560"/>
      <c r="E27" s="560"/>
      <c r="F27" s="560"/>
      <c r="G27" s="561"/>
      <c r="H27" s="123"/>
      <c r="I27" s="130"/>
      <c r="J27" s="130"/>
      <c r="K27" s="130"/>
      <c r="L27" s="130"/>
      <c r="M27" s="130"/>
      <c r="N27" s="176"/>
      <c r="O27" s="107"/>
      <c r="P27" s="107"/>
      <c r="Q27" s="107"/>
      <c r="R27" s="124"/>
      <c r="S27" s="124"/>
      <c r="T27" s="124"/>
      <c r="U27" s="124"/>
      <c r="V27" s="124"/>
      <c r="W27" s="124"/>
    </row>
    <row r="28" spans="1:25" ht="16" customHeight="1">
      <c r="A28" s="113"/>
      <c r="B28" s="560"/>
      <c r="C28" s="560"/>
      <c r="D28" s="560"/>
      <c r="E28" s="560"/>
      <c r="F28" s="560"/>
      <c r="G28" s="561"/>
      <c r="H28" s="123"/>
      <c r="I28" s="130"/>
      <c r="J28" s="130"/>
      <c r="K28" s="130"/>
      <c r="L28" s="130"/>
      <c r="M28" s="130"/>
      <c r="N28" s="176"/>
      <c r="O28" s="107"/>
      <c r="P28" s="107"/>
      <c r="Q28" s="107"/>
      <c r="R28" s="124"/>
      <c r="S28" s="124"/>
      <c r="T28" s="124"/>
      <c r="U28" s="124"/>
      <c r="V28" s="124"/>
      <c r="W28" s="124"/>
    </row>
    <row r="29" spans="1:25" ht="16" customHeight="1">
      <c r="A29" s="113"/>
      <c r="B29" s="560"/>
      <c r="C29" s="560"/>
      <c r="D29" s="560"/>
      <c r="E29" s="560"/>
      <c r="F29" s="560"/>
      <c r="G29" s="561"/>
      <c r="H29" s="123"/>
      <c r="I29" s="130"/>
      <c r="J29" s="130"/>
      <c r="K29" s="130"/>
      <c r="L29" s="130"/>
      <c r="M29" s="130"/>
      <c r="N29" s="176"/>
      <c r="O29" s="107"/>
      <c r="P29" s="107"/>
      <c r="Q29" s="107"/>
      <c r="R29" s="124"/>
      <c r="S29" s="124"/>
      <c r="T29" s="124"/>
      <c r="U29" s="124"/>
      <c r="V29" s="124"/>
      <c r="W29" s="124"/>
    </row>
    <row r="30" spans="1:25" ht="16" customHeight="1">
      <c r="A30" s="113"/>
      <c r="B30" s="560"/>
      <c r="C30" s="560"/>
      <c r="D30" s="560"/>
      <c r="E30" s="560"/>
      <c r="F30" s="560"/>
      <c r="G30" s="561"/>
      <c r="H30" s="123"/>
      <c r="I30" s="130"/>
      <c r="J30" s="130"/>
      <c r="K30" s="130"/>
      <c r="L30" s="130"/>
      <c r="M30" s="130"/>
      <c r="N30" s="176"/>
      <c r="O30" s="107"/>
      <c r="P30" s="107"/>
      <c r="Q30" s="107"/>
      <c r="R30" s="124"/>
      <c r="S30" s="124"/>
      <c r="T30" s="124"/>
      <c r="U30" s="124"/>
      <c r="V30" s="124"/>
      <c r="W30" s="124"/>
    </row>
    <row r="31" spans="1:25" ht="16" customHeight="1" thickBot="1">
      <c r="A31" s="128"/>
      <c r="B31" s="565"/>
      <c r="C31" s="565"/>
      <c r="D31" s="565"/>
      <c r="E31" s="565"/>
      <c r="F31" s="565"/>
      <c r="G31" s="566"/>
      <c r="H31" s="129"/>
      <c r="I31" s="177"/>
      <c r="J31" s="177"/>
      <c r="K31" s="177"/>
      <c r="L31" s="177"/>
      <c r="M31" s="177"/>
      <c r="N31" s="178"/>
      <c r="O31" s="107"/>
      <c r="P31" s="107"/>
      <c r="Q31" s="107"/>
      <c r="R31" s="124"/>
      <c r="S31" s="124"/>
      <c r="T31" s="124"/>
      <c r="U31" s="124"/>
      <c r="V31" s="124"/>
      <c r="W31" s="124"/>
    </row>
    <row r="32" spans="1:25" ht="13" customHeight="1">
      <c r="B32" s="130"/>
      <c r="C32" s="130"/>
      <c r="D32" s="130"/>
      <c r="E32" s="130"/>
      <c r="F32" s="130"/>
      <c r="G32" s="130"/>
      <c r="I32" s="130"/>
      <c r="J32" s="130"/>
      <c r="K32" s="130"/>
      <c r="L32" s="130"/>
      <c r="M32" s="130"/>
      <c r="N32" s="130"/>
    </row>
  </sheetData>
  <mergeCells count="15">
    <mergeCell ref="B7:G14"/>
    <mergeCell ref="I9:N11"/>
    <mergeCell ref="H14:N14"/>
    <mergeCell ref="B15:G24"/>
    <mergeCell ref="I15:N16"/>
    <mergeCell ref="I21:N23"/>
    <mergeCell ref="I24:N25"/>
    <mergeCell ref="B25:G31"/>
    <mergeCell ref="A4:C5"/>
    <mergeCell ref="D4:G5"/>
    <mergeCell ref="A1:B1"/>
    <mergeCell ref="F1:G1"/>
    <mergeCell ref="H1:N1"/>
    <mergeCell ref="A3:C3"/>
    <mergeCell ref="D3:G3"/>
  </mergeCells>
  <phoneticPr fontId="1"/>
  <printOptions horizontalCentered="1" verticalCentered="1"/>
  <pageMargins left="0.7" right="0.7" top="0.75" bottom="0.75" header="0.3" footer="0.3"/>
  <pageSetup paperSize="9" orientation="landscape" r:id="rId1"/>
  <headerFooter>
    <oddHeader>&amp;L
様式３　功績概要</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9E06-6F4B-4B53-A1E4-1324C1DF2B57}">
  <sheetPr>
    <tabColor theme="8" tint="0.79998168889431442"/>
  </sheetPr>
  <dimension ref="A1:CA28"/>
  <sheetViews>
    <sheetView view="pageBreakPreview" zoomScale="145" zoomScaleNormal="100" zoomScaleSheetLayoutView="145" workbookViewId="0">
      <selection activeCell="AC3" sqref="AC3"/>
    </sheetView>
  </sheetViews>
  <sheetFormatPr defaultColWidth="9" defaultRowHeight="13"/>
  <cols>
    <col min="1" max="1" width="3" style="20" customWidth="1"/>
    <col min="2" max="2" width="3.6328125" style="20" customWidth="1"/>
    <col min="3" max="3" width="6.90625" style="20" customWidth="1"/>
    <col min="4" max="4" width="3.08984375" style="20" customWidth="1"/>
    <col min="5" max="5" width="7.6328125" style="20" customWidth="1"/>
    <col min="6" max="6" width="3.08984375" style="20" customWidth="1"/>
    <col min="7" max="7" width="10.6328125" style="20" customWidth="1"/>
    <col min="8" max="8" width="2.08984375" style="20" customWidth="1"/>
    <col min="9" max="9" width="1.6328125" style="20" customWidth="1"/>
    <col min="10" max="10" width="7" style="20" customWidth="1"/>
    <col min="11" max="11" width="5.36328125" style="20" customWidth="1"/>
    <col min="12" max="14" width="2.453125" style="20" hidden="1" customWidth="1"/>
    <col min="15" max="17" width="2.453125" style="22" hidden="1" customWidth="1"/>
    <col min="18" max="18" width="3.26953125" style="22" bestFit="1" customWidth="1"/>
    <col min="19" max="19" width="2.26953125" style="22" bestFit="1" customWidth="1"/>
    <col min="20" max="20" width="2.453125" style="22" customWidth="1"/>
    <col min="21" max="21" width="3.26953125" style="22" bestFit="1" customWidth="1"/>
    <col min="22" max="22" width="2.90625" style="22" customWidth="1"/>
    <col min="23" max="23" width="3.08984375" style="22" customWidth="1"/>
    <col min="24" max="24" width="2.453125" style="22" customWidth="1"/>
    <col min="25" max="26" width="4.90625" style="20" hidden="1" customWidth="1"/>
    <col min="27" max="27" width="5.6328125" style="20" hidden="1" customWidth="1"/>
    <col min="28" max="28" width="6.90625" style="20" hidden="1" customWidth="1"/>
    <col min="29" max="29" width="11" style="21" customWidth="1"/>
    <col min="30" max="30" width="6.6328125" style="21" customWidth="1"/>
    <col min="31" max="31" width="6.36328125" style="21" hidden="1" customWidth="1"/>
    <col min="32" max="32" width="24.08984375" style="21" hidden="1" customWidth="1"/>
    <col min="33" max="33" width="6.453125" style="20" hidden="1" customWidth="1"/>
    <col min="34" max="35" width="4.6328125" style="20" hidden="1" customWidth="1"/>
    <col min="36" max="36" width="5" style="20" hidden="1" customWidth="1"/>
    <col min="37" max="37" width="4.453125" style="20" hidden="1" customWidth="1"/>
    <col min="38" max="38" width="4.90625" style="20" hidden="1" customWidth="1"/>
    <col min="39" max="39" width="10.90625" style="20" hidden="1" customWidth="1"/>
    <col min="40" max="40" width="8.453125" style="20" hidden="1" customWidth="1"/>
    <col min="41" max="41" width="8.90625" style="20" hidden="1" customWidth="1"/>
    <col min="42" max="42" width="9.6328125" style="20" hidden="1" customWidth="1"/>
    <col min="43" max="43" width="9.36328125" style="20" hidden="1" customWidth="1"/>
    <col min="44" max="44" width="8.36328125" style="20" hidden="1" customWidth="1"/>
    <col min="45" max="45" width="7.90625" style="20" hidden="1" customWidth="1"/>
    <col min="46" max="46" width="10.453125" style="20" hidden="1" customWidth="1"/>
    <col min="47" max="47" width="6.6328125" style="20" hidden="1" customWidth="1"/>
    <col min="48" max="48" width="9.08984375" style="20" hidden="1" customWidth="1"/>
    <col min="49" max="49" width="8.6328125" style="20" hidden="1" customWidth="1"/>
    <col min="50" max="50" width="7.6328125" style="20" hidden="1" customWidth="1"/>
    <col min="51" max="51" width="9.90625" style="20" hidden="1" customWidth="1"/>
    <col min="52" max="52" width="6.6328125" style="20" hidden="1" customWidth="1"/>
    <col min="53" max="53" width="6.90625" style="20" hidden="1" customWidth="1"/>
    <col min="54" max="55" width="7" style="20" hidden="1" customWidth="1"/>
    <col min="56" max="56" width="8" style="20" hidden="1" customWidth="1"/>
    <col min="57" max="57" width="3.90625" style="20" hidden="1" customWidth="1"/>
    <col min="58" max="58" width="10.90625" style="20" hidden="1" customWidth="1"/>
    <col min="59" max="59" width="4.90625" style="20" hidden="1" customWidth="1"/>
    <col min="60" max="60" width="9.90625" style="20" hidden="1" customWidth="1"/>
    <col min="61" max="61" width="9.453125" style="20" hidden="1" customWidth="1"/>
    <col min="62" max="62" width="4" style="20" hidden="1" customWidth="1"/>
    <col min="63" max="64" width="9.6328125" style="20" hidden="1" customWidth="1"/>
    <col min="65" max="65" width="3" style="20" hidden="1" customWidth="1"/>
    <col min="66" max="66" width="3.08984375" style="20" hidden="1" customWidth="1"/>
    <col min="67" max="67" width="5.453125" style="20" hidden="1" customWidth="1"/>
    <col min="68" max="68" width="4.453125" style="20" hidden="1" customWidth="1"/>
    <col min="69" max="69" width="9.6328125" style="20" hidden="1" customWidth="1"/>
    <col min="70" max="70" width="8.453125" style="20" hidden="1" customWidth="1"/>
    <col min="71" max="72" width="9.6328125" style="20" hidden="1" customWidth="1"/>
    <col min="73" max="73" width="7.453125" style="20" hidden="1" customWidth="1"/>
    <col min="74" max="74" width="5.453125" style="20" hidden="1" customWidth="1"/>
    <col min="75" max="75" width="4.453125" style="20" hidden="1" customWidth="1"/>
    <col min="76" max="78" width="9.6328125" style="20" hidden="1" customWidth="1"/>
    <col min="79" max="79" width="7.453125" style="20" hidden="1" customWidth="1"/>
    <col min="80" max="250" width="9" style="20"/>
    <col min="251" max="251" width="3" style="20" customWidth="1"/>
    <col min="252" max="252" width="3.6328125" style="20" customWidth="1"/>
    <col min="253" max="253" width="6.90625" style="20" customWidth="1"/>
    <col min="254" max="254" width="3.08984375" style="20" customWidth="1"/>
    <col min="255" max="255" width="7.6328125" style="20" customWidth="1"/>
    <col min="256" max="256" width="3.08984375" style="20" customWidth="1"/>
    <col min="257" max="257" width="10.6328125" style="20" customWidth="1"/>
    <col min="258" max="258" width="2.08984375" style="20" customWidth="1"/>
    <col min="259" max="259" width="1.6328125" style="20" customWidth="1"/>
    <col min="260" max="260" width="7" style="20" customWidth="1"/>
    <col min="261" max="261" width="5.36328125" style="20" customWidth="1"/>
    <col min="262" max="267" width="0" style="20" hidden="1" customWidth="1"/>
    <col min="268" max="268" width="3.26953125" style="20" bestFit="1" customWidth="1"/>
    <col min="269" max="269" width="2.26953125" style="20" bestFit="1" customWidth="1"/>
    <col min="270" max="271" width="2.453125" style="20" customWidth="1"/>
    <col min="272" max="272" width="2.90625" style="20" customWidth="1"/>
    <col min="273" max="273" width="3.08984375" style="20" customWidth="1"/>
    <col min="274" max="274" width="2.453125" style="20" customWidth="1"/>
    <col min="275" max="278" width="0" style="20" hidden="1" customWidth="1"/>
    <col min="279" max="279" width="9.90625" style="20" customWidth="1"/>
    <col min="280" max="280" width="16.36328125" style="20" bestFit="1" customWidth="1"/>
    <col min="281" max="329" width="0" style="20" hidden="1" customWidth="1"/>
    <col min="330" max="506" width="9" style="20"/>
    <col min="507" max="507" width="3" style="20" customWidth="1"/>
    <col min="508" max="508" width="3.6328125" style="20" customWidth="1"/>
    <col min="509" max="509" width="6.90625" style="20" customWidth="1"/>
    <col min="510" max="510" width="3.08984375" style="20" customWidth="1"/>
    <col min="511" max="511" width="7.6328125" style="20" customWidth="1"/>
    <col min="512" max="512" width="3.08984375" style="20" customWidth="1"/>
    <col min="513" max="513" width="10.6328125" style="20" customWidth="1"/>
    <col min="514" max="514" width="2.08984375" style="20" customWidth="1"/>
    <col min="515" max="515" width="1.6328125" style="20" customWidth="1"/>
    <col min="516" max="516" width="7" style="20" customWidth="1"/>
    <col min="517" max="517" width="5.36328125" style="20" customWidth="1"/>
    <col min="518" max="523" width="0" style="20" hidden="1" customWidth="1"/>
    <col min="524" max="524" width="3.26953125" style="20" bestFit="1" customWidth="1"/>
    <col min="525" max="525" width="2.26953125" style="20" bestFit="1" customWidth="1"/>
    <col min="526" max="527" width="2.453125" style="20" customWidth="1"/>
    <col min="528" max="528" width="2.90625" style="20" customWidth="1"/>
    <col min="529" max="529" width="3.08984375" style="20" customWidth="1"/>
    <col min="530" max="530" width="2.453125" style="20" customWidth="1"/>
    <col min="531" max="534" width="0" style="20" hidden="1" customWidth="1"/>
    <col min="535" max="535" width="9.90625" style="20" customWidth="1"/>
    <col min="536" max="536" width="16.36328125" style="20" bestFit="1" customWidth="1"/>
    <col min="537" max="585" width="0" style="20" hidden="1" customWidth="1"/>
    <col min="586" max="762" width="9" style="20"/>
    <col min="763" max="763" width="3" style="20" customWidth="1"/>
    <col min="764" max="764" width="3.6328125" style="20" customWidth="1"/>
    <col min="765" max="765" width="6.90625" style="20" customWidth="1"/>
    <col min="766" max="766" width="3.08984375" style="20" customWidth="1"/>
    <col min="767" max="767" width="7.6328125" style="20" customWidth="1"/>
    <col min="768" max="768" width="3.08984375" style="20" customWidth="1"/>
    <col min="769" max="769" width="10.6328125" style="20" customWidth="1"/>
    <col min="770" max="770" width="2.08984375" style="20" customWidth="1"/>
    <col min="771" max="771" width="1.6328125" style="20" customWidth="1"/>
    <col min="772" max="772" width="7" style="20" customWidth="1"/>
    <col min="773" max="773" width="5.36328125" style="20" customWidth="1"/>
    <col min="774" max="779" width="0" style="20" hidden="1" customWidth="1"/>
    <col min="780" max="780" width="3.26953125" style="20" bestFit="1" customWidth="1"/>
    <col min="781" max="781" width="2.26953125" style="20" bestFit="1" customWidth="1"/>
    <col min="782" max="783" width="2.453125" style="20" customWidth="1"/>
    <col min="784" max="784" width="2.90625" style="20" customWidth="1"/>
    <col min="785" max="785" width="3.08984375" style="20" customWidth="1"/>
    <col min="786" max="786" width="2.453125" style="20" customWidth="1"/>
    <col min="787" max="790" width="0" style="20" hidden="1" customWidth="1"/>
    <col min="791" max="791" width="9.90625" style="20" customWidth="1"/>
    <col min="792" max="792" width="16.36328125" style="20" bestFit="1" customWidth="1"/>
    <col min="793" max="841" width="0" style="20" hidden="1" customWidth="1"/>
    <col min="842" max="1018" width="9" style="20"/>
    <col min="1019" max="1019" width="3" style="20" customWidth="1"/>
    <col min="1020" max="1020" width="3.6328125" style="20" customWidth="1"/>
    <col min="1021" max="1021" width="6.90625" style="20" customWidth="1"/>
    <col min="1022" max="1022" width="3.08984375" style="20" customWidth="1"/>
    <col min="1023" max="1023" width="7.6328125" style="20" customWidth="1"/>
    <col min="1024" max="1024" width="3.08984375" style="20" customWidth="1"/>
    <col min="1025" max="1025" width="10.6328125" style="20" customWidth="1"/>
    <col min="1026" max="1026" width="2.08984375" style="20" customWidth="1"/>
    <col min="1027" max="1027" width="1.6328125" style="20" customWidth="1"/>
    <col min="1028" max="1028" width="7" style="20" customWidth="1"/>
    <col min="1029" max="1029" width="5.36328125" style="20" customWidth="1"/>
    <col min="1030" max="1035" width="0" style="20" hidden="1" customWidth="1"/>
    <col min="1036" max="1036" width="3.26953125" style="20" bestFit="1" customWidth="1"/>
    <col min="1037" max="1037" width="2.26953125" style="20" bestFit="1" customWidth="1"/>
    <col min="1038" max="1039" width="2.453125" style="20" customWidth="1"/>
    <col min="1040" max="1040" width="2.90625" style="20" customWidth="1"/>
    <col min="1041" max="1041" width="3.08984375" style="20" customWidth="1"/>
    <col min="1042" max="1042" width="2.453125" style="20" customWidth="1"/>
    <col min="1043" max="1046" width="0" style="20" hidden="1" customWidth="1"/>
    <col min="1047" max="1047" width="9.90625" style="20" customWidth="1"/>
    <col min="1048" max="1048" width="16.36328125" style="20" bestFit="1" customWidth="1"/>
    <col min="1049" max="1097" width="0" style="20" hidden="1" customWidth="1"/>
    <col min="1098" max="1274" width="9" style="20"/>
    <col min="1275" max="1275" width="3" style="20" customWidth="1"/>
    <col min="1276" max="1276" width="3.6328125" style="20" customWidth="1"/>
    <col min="1277" max="1277" width="6.90625" style="20" customWidth="1"/>
    <col min="1278" max="1278" width="3.08984375" style="20" customWidth="1"/>
    <col min="1279" max="1279" width="7.6328125" style="20" customWidth="1"/>
    <col min="1280" max="1280" width="3.08984375" style="20" customWidth="1"/>
    <col min="1281" max="1281" width="10.6328125" style="20" customWidth="1"/>
    <col min="1282" max="1282" width="2.08984375" style="20" customWidth="1"/>
    <col min="1283" max="1283" width="1.6328125" style="20" customWidth="1"/>
    <col min="1284" max="1284" width="7" style="20" customWidth="1"/>
    <col min="1285" max="1285" width="5.36328125" style="20" customWidth="1"/>
    <col min="1286" max="1291" width="0" style="20" hidden="1" customWidth="1"/>
    <col min="1292" max="1292" width="3.26953125" style="20" bestFit="1" customWidth="1"/>
    <col min="1293" max="1293" width="2.26953125" style="20" bestFit="1" customWidth="1"/>
    <col min="1294" max="1295" width="2.453125" style="20" customWidth="1"/>
    <col min="1296" max="1296" width="2.90625" style="20" customWidth="1"/>
    <col min="1297" max="1297" width="3.08984375" style="20" customWidth="1"/>
    <col min="1298" max="1298" width="2.453125" style="20" customWidth="1"/>
    <col min="1299" max="1302" width="0" style="20" hidden="1" customWidth="1"/>
    <col min="1303" max="1303" width="9.90625" style="20" customWidth="1"/>
    <col min="1304" max="1304" width="16.36328125" style="20" bestFit="1" customWidth="1"/>
    <col min="1305" max="1353" width="0" style="20" hidden="1" customWidth="1"/>
    <col min="1354" max="1530" width="9" style="20"/>
    <col min="1531" max="1531" width="3" style="20" customWidth="1"/>
    <col min="1532" max="1532" width="3.6328125" style="20" customWidth="1"/>
    <col min="1533" max="1533" width="6.90625" style="20" customWidth="1"/>
    <col min="1534" max="1534" width="3.08984375" style="20" customWidth="1"/>
    <col min="1535" max="1535" width="7.6328125" style="20" customWidth="1"/>
    <col min="1536" max="1536" width="3.08984375" style="20" customWidth="1"/>
    <col min="1537" max="1537" width="10.6328125" style="20" customWidth="1"/>
    <col min="1538" max="1538" width="2.08984375" style="20" customWidth="1"/>
    <col min="1539" max="1539" width="1.6328125" style="20" customWidth="1"/>
    <col min="1540" max="1540" width="7" style="20" customWidth="1"/>
    <col min="1541" max="1541" width="5.36328125" style="20" customWidth="1"/>
    <col min="1542" max="1547" width="0" style="20" hidden="1" customWidth="1"/>
    <col min="1548" max="1548" width="3.26953125" style="20" bestFit="1" customWidth="1"/>
    <col min="1549" max="1549" width="2.26953125" style="20" bestFit="1" customWidth="1"/>
    <col min="1550" max="1551" width="2.453125" style="20" customWidth="1"/>
    <col min="1552" max="1552" width="2.90625" style="20" customWidth="1"/>
    <col min="1553" max="1553" width="3.08984375" style="20" customWidth="1"/>
    <col min="1554" max="1554" width="2.453125" style="20" customWidth="1"/>
    <col min="1555" max="1558" width="0" style="20" hidden="1" customWidth="1"/>
    <col min="1559" max="1559" width="9.90625" style="20" customWidth="1"/>
    <col min="1560" max="1560" width="16.36328125" style="20" bestFit="1" customWidth="1"/>
    <col min="1561" max="1609" width="0" style="20" hidden="1" customWidth="1"/>
    <col min="1610" max="1786" width="9" style="20"/>
    <col min="1787" max="1787" width="3" style="20" customWidth="1"/>
    <col min="1788" max="1788" width="3.6328125" style="20" customWidth="1"/>
    <col min="1789" max="1789" width="6.90625" style="20" customWidth="1"/>
    <col min="1790" max="1790" width="3.08984375" style="20" customWidth="1"/>
    <col min="1791" max="1791" width="7.6328125" style="20" customWidth="1"/>
    <col min="1792" max="1792" width="3.08984375" style="20" customWidth="1"/>
    <col min="1793" max="1793" width="10.6328125" style="20" customWidth="1"/>
    <col min="1794" max="1794" width="2.08984375" style="20" customWidth="1"/>
    <col min="1795" max="1795" width="1.6328125" style="20" customWidth="1"/>
    <col min="1796" max="1796" width="7" style="20" customWidth="1"/>
    <col min="1797" max="1797" width="5.36328125" style="20" customWidth="1"/>
    <col min="1798" max="1803" width="0" style="20" hidden="1" customWidth="1"/>
    <col min="1804" max="1804" width="3.26953125" style="20" bestFit="1" customWidth="1"/>
    <col min="1805" max="1805" width="2.26953125" style="20" bestFit="1" customWidth="1"/>
    <col min="1806" max="1807" width="2.453125" style="20" customWidth="1"/>
    <col min="1808" max="1808" width="2.90625" style="20" customWidth="1"/>
    <col min="1809" max="1809" width="3.08984375" style="20" customWidth="1"/>
    <col min="1810" max="1810" width="2.453125" style="20" customWidth="1"/>
    <col min="1811" max="1814" width="0" style="20" hidden="1" customWidth="1"/>
    <col min="1815" max="1815" width="9.90625" style="20" customWidth="1"/>
    <col min="1816" max="1816" width="16.36328125" style="20" bestFit="1" customWidth="1"/>
    <col min="1817" max="1865" width="0" style="20" hidden="1" customWidth="1"/>
    <col min="1866" max="2042" width="9" style="20"/>
    <col min="2043" max="2043" width="3" style="20" customWidth="1"/>
    <col min="2044" max="2044" width="3.6328125" style="20" customWidth="1"/>
    <col min="2045" max="2045" width="6.90625" style="20" customWidth="1"/>
    <col min="2046" max="2046" width="3.08984375" style="20" customWidth="1"/>
    <col min="2047" max="2047" width="7.6328125" style="20" customWidth="1"/>
    <col min="2048" max="2048" width="3.08984375" style="20" customWidth="1"/>
    <col min="2049" max="2049" width="10.6328125" style="20" customWidth="1"/>
    <col min="2050" max="2050" width="2.08984375" style="20" customWidth="1"/>
    <col min="2051" max="2051" width="1.6328125" style="20" customWidth="1"/>
    <col min="2052" max="2052" width="7" style="20" customWidth="1"/>
    <col min="2053" max="2053" width="5.36328125" style="20" customWidth="1"/>
    <col min="2054" max="2059" width="0" style="20" hidden="1" customWidth="1"/>
    <col min="2060" max="2060" width="3.26953125" style="20" bestFit="1" customWidth="1"/>
    <col min="2061" max="2061" width="2.26953125" style="20" bestFit="1" customWidth="1"/>
    <col min="2062" max="2063" width="2.453125" style="20" customWidth="1"/>
    <col min="2064" max="2064" width="2.90625" style="20" customWidth="1"/>
    <col min="2065" max="2065" width="3.08984375" style="20" customWidth="1"/>
    <col min="2066" max="2066" width="2.453125" style="20" customWidth="1"/>
    <col min="2067" max="2070" width="0" style="20" hidden="1" customWidth="1"/>
    <col min="2071" max="2071" width="9.90625" style="20" customWidth="1"/>
    <col min="2072" max="2072" width="16.36328125" style="20" bestFit="1" customWidth="1"/>
    <col min="2073" max="2121" width="0" style="20" hidden="1" customWidth="1"/>
    <col min="2122" max="2298" width="9" style="20"/>
    <col min="2299" max="2299" width="3" style="20" customWidth="1"/>
    <col min="2300" max="2300" width="3.6328125" style="20" customWidth="1"/>
    <col min="2301" max="2301" width="6.90625" style="20" customWidth="1"/>
    <col min="2302" max="2302" width="3.08984375" style="20" customWidth="1"/>
    <col min="2303" max="2303" width="7.6328125" style="20" customWidth="1"/>
    <col min="2304" max="2304" width="3.08984375" style="20" customWidth="1"/>
    <col min="2305" max="2305" width="10.6328125" style="20" customWidth="1"/>
    <col min="2306" max="2306" width="2.08984375" style="20" customWidth="1"/>
    <col min="2307" max="2307" width="1.6328125" style="20" customWidth="1"/>
    <col min="2308" max="2308" width="7" style="20" customWidth="1"/>
    <col min="2309" max="2309" width="5.36328125" style="20" customWidth="1"/>
    <col min="2310" max="2315" width="0" style="20" hidden="1" customWidth="1"/>
    <col min="2316" max="2316" width="3.26953125" style="20" bestFit="1" customWidth="1"/>
    <col min="2317" max="2317" width="2.26953125" style="20" bestFit="1" customWidth="1"/>
    <col min="2318" max="2319" width="2.453125" style="20" customWidth="1"/>
    <col min="2320" max="2320" width="2.90625" style="20" customWidth="1"/>
    <col min="2321" max="2321" width="3.08984375" style="20" customWidth="1"/>
    <col min="2322" max="2322" width="2.453125" style="20" customWidth="1"/>
    <col min="2323" max="2326" width="0" style="20" hidden="1" customWidth="1"/>
    <col min="2327" max="2327" width="9.90625" style="20" customWidth="1"/>
    <col min="2328" max="2328" width="16.36328125" style="20" bestFit="1" customWidth="1"/>
    <col min="2329" max="2377" width="0" style="20" hidden="1" customWidth="1"/>
    <col min="2378" max="2554" width="9" style="20"/>
    <col min="2555" max="2555" width="3" style="20" customWidth="1"/>
    <col min="2556" max="2556" width="3.6328125" style="20" customWidth="1"/>
    <col min="2557" max="2557" width="6.90625" style="20" customWidth="1"/>
    <col min="2558" max="2558" width="3.08984375" style="20" customWidth="1"/>
    <col min="2559" max="2559" width="7.6328125" style="20" customWidth="1"/>
    <col min="2560" max="2560" width="3.08984375" style="20" customWidth="1"/>
    <col min="2561" max="2561" width="10.6328125" style="20" customWidth="1"/>
    <col min="2562" max="2562" width="2.08984375" style="20" customWidth="1"/>
    <col min="2563" max="2563" width="1.6328125" style="20" customWidth="1"/>
    <col min="2564" max="2564" width="7" style="20" customWidth="1"/>
    <col min="2565" max="2565" width="5.36328125" style="20" customWidth="1"/>
    <col min="2566" max="2571" width="0" style="20" hidden="1" customWidth="1"/>
    <col min="2572" max="2572" width="3.26953125" style="20" bestFit="1" customWidth="1"/>
    <col min="2573" max="2573" width="2.26953125" style="20" bestFit="1" customWidth="1"/>
    <col min="2574" max="2575" width="2.453125" style="20" customWidth="1"/>
    <col min="2576" max="2576" width="2.90625" style="20" customWidth="1"/>
    <col min="2577" max="2577" width="3.08984375" style="20" customWidth="1"/>
    <col min="2578" max="2578" width="2.453125" style="20" customWidth="1"/>
    <col min="2579" max="2582" width="0" style="20" hidden="1" customWidth="1"/>
    <col min="2583" max="2583" width="9.90625" style="20" customWidth="1"/>
    <col min="2584" max="2584" width="16.36328125" style="20" bestFit="1" customWidth="1"/>
    <col min="2585" max="2633" width="0" style="20" hidden="1" customWidth="1"/>
    <col min="2634" max="2810" width="9" style="20"/>
    <col min="2811" max="2811" width="3" style="20" customWidth="1"/>
    <col min="2812" max="2812" width="3.6328125" style="20" customWidth="1"/>
    <col min="2813" max="2813" width="6.90625" style="20" customWidth="1"/>
    <col min="2814" max="2814" width="3.08984375" style="20" customWidth="1"/>
    <col min="2815" max="2815" width="7.6328125" style="20" customWidth="1"/>
    <col min="2816" max="2816" width="3.08984375" style="20" customWidth="1"/>
    <col min="2817" max="2817" width="10.6328125" style="20" customWidth="1"/>
    <col min="2818" max="2818" width="2.08984375" style="20" customWidth="1"/>
    <col min="2819" max="2819" width="1.6328125" style="20" customWidth="1"/>
    <col min="2820" max="2820" width="7" style="20" customWidth="1"/>
    <col min="2821" max="2821" width="5.36328125" style="20" customWidth="1"/>
    <col min="2822" max="2827" width="0" style="20" hidden="1" customWidth="1"/>
    <col min="2828" max="2828" width="3.26953125" style="20" bestFit="1" customWidth="1"/>
    <col min="2829" max="2829" width="2.26953125" style="20" bestFit="1" customWidth="1"/>
    <col min="2830" max="2831" width="2.453125" style="20" customWidth="1"/>
    <col min="2832" max="2832" width="2.90625" style="20" customWidth="1"/>
    <col min="2833" max="2833" width="3.08984375" style="20" customWidth="1"/>
    <col min="2834" max="2834" width="2.453125" style="20" customWidth="1"/>
    <col min="2835" max="2838" width="0" style="20" hidden="1" customWidth="1"/>
    <col min="2839" max="2839" width="9.90625" style="20" customWidth="1"/>
    <col min="2840" max="2840" width="16.36328125" style="20" bestFit="1" customWidth="1"/>
    <col min="2841" max="2889" width="0" style="20" hidden="1" customWidth="1"/>
    <col min="2890" max="3066" width="9" style="20"/>
    <col min="3067" max="3067" width="3" style="20" customWidth="1"/>
    <col min="3068" max="3068" width="3.6328125" style="20" customWidth="1"/>
    <col min="3069" max="3069" width="6.90625" style="20" customWidth="1"/>
    <col min="3070" max="3070" width="3.08984375" style="20" customWidth="1"/>
    <col min="3071" max="3071" width="7.6328125" style="20" customWidth="1"/>
    <col min="3072" max="3072" width="3.08984375" style="20" customWidth="1"/>
    <col min="3073" max="3073" width="10.6328125" style="20" customWidth="1"/>
    <col min="3074" max="3074" width="2.08984375" style="20" customWidth="1"/>
    <col min="3075" max="3075" width="1.6328125" style="20" customWidth="1"/>
    <col min="3076" max="3076" width="7" style="20" customWidth="1"/>
    <col min="3077" max="3077" width="5.36328125" style="20" customWidth="1"/>
    <col min="3078" max="3083" width="0" style="20" hidden="1" customWidth="1"/>
    <col min="3084" max="3084" width="3.26953125" style="20" bestFit="1" customWidth="1"/>
    <col min="3085" max="3085" width="2.26953125" style="20" bestFit="1" customWidth="1"/>
    <col min="3086" max="3087" width="2.453125" style="20" customWidth="1"/>
    <col min="3088" max="3088" width="2.90625" style="20" customWidth="1"/>
    <col min="3089" max="3089" width="3.08984375" style="20" customWidth="1"/>
    <col min="3090" max="3090" width="2.453125" style="20" customWidth="1"/>
    <col min="3091" max="3094" width="0" style="20" hidden="1" customWidth="1"/>
    <col min="3095" max="3095" width="9.90625" style="20" customWidth="1"/>
    <col min="3096" max="3096" width="16.36328125" style="20" bestFit="1" customWidth="1"/>
    <col min="3097" max="3145" width="0" style="20" hidden="1" customWidth="1"/>
    <col min="3146" max="3322" width="9" style="20"/>
    <col min="3323" max="3323" width="3" style="20" customWidth="1"/>
    <col min="3324" max="3324" width="3.6328125" style="20" customWidth="1"/>
    <col min="3325" max="3325" width="6.90625" style="20" customWidth="1"/>
    <col min="3326" max="3326" width="3.08984375" style="20" customWidth="1"/>
    <col min="3327" max="3327" width="7.6328125" style="20" customWidth="1"/>
    <col min="3328" max="3328" width="3.08984375" style="20" customWidth="1"/>
    <col min="3329" max="3329" width="10.6328125" style="20" customWidth="1"/>
    <col min="3330" max="3330" width="2.08984375" style="20" customWidth="1"/>
    <col min="3331" max="3331" width="1.6328125" style="20" customWidth="1"/>
    <col min="3332" max="3332" width="7" style="20" customWidth="1"/>
    <col min="3333" max="3333" width="5.36328125" style="20" customWidth="1"/>
    <col min="3334" max="3339" width="0" style="20" hidden="1" customWidth="1"/>
    <col min="3340" max="3340" width="3.26953125" style="20" bestFit="1" customWidth="1"/>
    <col min="3341" max="3341" width="2.26953125" style="20" bestFit="1" customWidth="1"/>
    <col min="3342" max="3343" width="2.453125" style="20" customWidth="1"/>
    <col min="3344" max="3344" width="2.90625" style="20" customWidth="1"/>
    <col min="3345" max="3345" width="3.08984375" style="20" customWidth="1"/>
    <col min="3346" max="3346" width="2.453125" style="20" customWidth="1"/>
    <col min="3347" max="3350" width="0" style="20" hidden="1" customWidth="1"/>
    <col min="3351" max="3351" width="9.90625" style="20" customWidth="1"/>
    <col min="3352" max="3352" width="16.36328125" style="20" bestFit="1" customWidth="1"/>
    <col min="3353" max="3401" width="0" style="20" hidden="1" customWidth="1"/>
    <col min="3402" max="3578" width="9" style="20"/>
    <col min="3579" max="3579" width="3" style="20" customWidth="1"/>
    <col min="3580" max="3580" width="3.6328125" style="20" customWidth="1"/>
    <col min="3581" max="3581" width="6.90625" style="20" customWidth="1"/>
    <col min="3582" max="3582" width="3.08984375" style="20" customWidth="1"/>
    <col min="3583" max="3583" width="7.6328125" style="20" customWidth="1"/>
    <col min="3584" max="3584" width="3.08984375" style="20" customWidth="1"/>
    <col min="3585" max="3585" width="10.6328125" style="20" customWidth="1"/>
    <col min="3586" max="3586" width="2.08984375" style="20" customWidth="1"/>
    <col min="3587" max="3587" width="1.6328125" style="20" customWidth="1"/>
    <col min="3588" max="3588" width="7" style="20" customWidth="1"/>
    <col min="3589" max="3589" width="5.36328125" style="20" customWidth="1"/>
    <col min="3590" max="3595" width="0" style="20" hidden="1" customWidth="1"/>
    <col min="3596" max="3596" width="3.26953125" style="20" bestFit="1" customWidth="1"/>
    <col min="3597" max="3597" width="2.26953125" style="20" bestFit="1" customWidth="1"/>
    <col min="3598" max="3599" width="2.453125" style="20" customWidth="1"/>
    <col min="3600" max="3600" width="2.90625" style="20" customWidth="1"/>
    <col min="3601" max="3601" width="3.08984375" style="20" customWidth="1"/>
    <col min="3602" max="3602" width="2.453125" style="20" customWidth="1"/>
    <col min="3603" max="3606" width="0" style="20" hidden="1" customWidth="1"/>
    <col min="3607" max="3607" width="9.90625" style="20" customWidth="1"/>
    <col min="3608" max="3608" width="16.36328125" style="20" bestFit="1" customWidth="1"/>
    <col min="3609" max="3657" width="0" style="20" hidden="1" customWidth="1"/>
    <col min="3658" max="3834" width="9" style="20"/>
    <col min="3835" max="3835" width="3" style="20" customWidth="1"/>
    <col min="3836" max="3836" width="3.6328125" style="20" customWidth="1"/>
    <col min="3837" max="3837" width="6.90625" style="20" customWidth="1"/>
    <col min="3838" max="3838" width="3.08984375" style="20" customWidth="1"/>
    <col min="3839" max="3839" width="7.6328125" style="20" customWidth="1"/>
    <col min="3840" max="3840" width="3.08984375" style="20" customWidth="1"/>
    <col min="3841" max="3841" width="10.6328125" style="20" customWidth="1"/>
    <col min="3842" max="3842" width="2.08984375" style="20" customWidth="1"/>
    <col min="3843" max="3843" width="1.6328125" style="20" customWidth="1"/>
    <col min="3844" max="3844" width="7" style="20" customWidth="1"/>
    <col min="3845" max="3845" width="5.36328125" style="20" customWidth="1"/>
    <col min="3846" max="3851" width="0" style="20" hidden="1" customWidth="1"/>
    <col min="3852" max="3852" width="3.26953125" style="20" bestFit="1" customWidth="1"/>
    <col min="3853" max="3853" width="2.26953125" style="20" bestFit="1" customWidth="1"/>
    <col min="3854" max="3855" width="2.453125" style="20" customWidth="1"/>
    <col min="3856" max="3856" width="2.90625" style="20" customWidth="1"/>
    <col min="3857" max="3857" width="3.08984375" style="20" customWidth="1"/>
    <col min="3858" max="3858" width="2.453125" style="20" customWidth="1"/>
    <col min="3859" max="3862" width="0" style="20" hidden="1" customWidth="1"/>
    <col min="3863" max="3863" width="9.90625" style="20" customWidth="1"/>
    <col min="3864" max="3864" width="16.36328125" style="20" bestFit="1" customWidth="1"/>
    <col min="3865" max="3913" width="0" style="20" hidden="1" customWidth="1"/>
    <col min="3914" max="4090" width="9" style="20"/>
    <col min="4091" max="4091" width="3" style="20" customWidth="1"/>
    <col min="4092" max="4092" width="3.6328125" style="20" customWidth="1"/>
    <col min="4093" max="4093" width="6.90625" style="20" customWidth="1"/>
    <col min="4094" max="4094" width="3.08984375" style="20" customWidth="1"/>
    <col min="4095" max="4095" width="7.6328125" style="20" customWidth="1"/>
    <col min="4096" max="4096" width="3.08984375" style="20" customWidth="1"/>
    <col min="4097" max="4097" width="10.6328125" style="20" customWidth="1"/>
    <col min="4098" max="4098" width="2.08984375" style="20" customWidth="1"/>
    <col min="4099" max="4099" width="1.6328125" style="20" customWidth="1"/>
    <col min="4100" max="4100" width="7" style="20" customWidth="1"/>
    <col min="4101" max="4101" width="5.36328125" style="20" customWidth="1"/>
    <col min="4102" max="4107" width="0" style="20" hidden="1" customWidth="1"/>
    <col min="4108" max="4108" width="3.26953125" style="20" bestFit="1" customWidth="1"/>
    <col min="4109" max="4109" width="2.26953125" style="20" bestFit="1" customWidth="1"/>
    <col min="4110" max="4111" width="2.453125" style="20" customWidth="1"/>
    <col min="4112" max="4112" width="2.90625" style="20" customWidth="1"/>
    <col min="4113" max="4113" width="3.08984375" style="20" customWidth="1"/>
    <col min="4114" max="4114" width="2.453125" style="20" customWidth="1"/>
    <col min="4115" max="4118" width="0" style="20" hidden="1" customWidth="1"/>
    <col min="4119" max="4119" width="9.90625" style="20" customWidth="1"/>
    <col min="4120" max="4120" width="16.36328125" style="20" bestFit="1" customWidth="1"/>
    <col min="4121" max="4169" width="0" style="20" hidden="1" customWidth="1"/>
    <col min="4170" max="4346" width="9" style="20"/>
    <col min="4347" max="4347" width="3" style="20" customWidth="1"/>
    <col min="4348" max="4348" width="3.6328125" style="20" customWidth="1"/>
    <col min="4349" max="4349" width="6.90625" style="20" customWidth="1"/>
    <col min="4350" max="4350" width="3.08984375" style="20" customWidth="1"/>
    <col min="4351" max="4351" width="7.6328125" style="20" customWidth="1"/>
    <col min="4352" max="4352" width="3.08984375" style="20" customWidth="1"/>
    <col min="4353" max="4353" width="10.6328125" style="20" customWidth="1"/>
    <col min="4354" max="4354" width="2.08984375" style="20" customWidth="1"/>
    <col min="4355" max="4355" width="1.6328125" style="20" customWidth="1"/>
    <col min="4356" max="4356" width="7" style="20" customWidth="1"/>
    <col min="4357" max="4357" width="5.36328125" style="20" customWidth="1"/>
    <col min="4358" max="4363" width="0" style="20" hidden="1" customWidth="1"/>
    <col min="4364" max="4364" width="3.26953125" style="20" bestFit="1" customWidth="1"/>
    <col min="4365" max="4365" width="2.26953125" style="20" bestFit="1" customWidth="1"/>
    <col min="4366" max="4367" width="2.453125" style="20" customWidth="1"/>
    <col min="4368" max="4368" width="2.90625" style="20" customWidth="1"/>
    <col min="4369" max="4369" width="3.08984375" style="20" customWidth="1"/>
    <col min="4370" max="4370" width="2.453125" style="20" customWidth="1"/>
    <col min="4371" max="4374" width="0" style="20" hidden="1" customWidth="1"/>
    <col min="4375" max="4375" width="9.90625" style="20" customWidth="1"/>
    <col min="4376" max="4376" width="16.36328125" style="20" bestFit="1" customWidth="1"/>
    <col min="4377" max="4425" width="0" style="20" hidden="1" customWidth="1"/>
    <col min="4426" max="4602" width="9" style="20"/>
    <col min="4603" max="4603" width="3" style="20" customWidth="1"/>
    <col min="4604" max="4604" width="3.6328125" style="20" customWidth="1"/>
    <col min="4605" max="4605" width="6.90625" style="20" customWidth="1"/>
    <col min="4606" max="4606" width="3.08984375" style="20" customWidth="1"/>
    <col min="4607" max="4607" width="7.6328125" style="20" customWidth="1"/>
    <col min="4608" max="4608" width="3.08984375" style="20" customWidth="1"/>
    <col min="4609" max="4609" width="10.6328125" style="20" customWidth="1"/>
    <col min="4610" max="4610" width="2.08984375" style="20" customWidth="1"/>
    <col min="4611" max="4611" width="1.6328125" style="20" customWidth="1"/>
    <col min="4612" max="4612" width="7" style="20" customWidth="1"/>
    <col min="4613" max="4613" width="5.36328125" style="20" customWidth="1"/>
    <col min="4614" max="4619" width="0" style="20" hidden="1" customWidth="1"/>
    <col min="4620" max="4620" width="3.26953125" style="20" bestFit="1" customWidth="1"/>
    <col min="4621" max="4621" width="2.26953125" style="20" bestFit="1" customWidth="1"/>
    <col min="4622" max="4623" width="2.453125" style="20" customWidth="1"/>
    <col min="4624" max="4624" width="2.90625" style="20" customWidth="1"/>
    <col min="4625" max="4625" width="3.08984375" style="20" customWidth="1"/>
    <col min="4626" max="4626" width="2.453125" style="20" customWidth="1"/>
    <col min="4627" max="4630" width="0" style="20" hidden="1" customWidth="1"/>
    <col min="4631" max="4631" width="9.90625" style="20" customWidth="1"/>
    <col min="4632" max="4632" width="16.36328125" style="20" bestFit="1" customWidth="1"/>
    <col min="4633" max="4681" width="0" style="20" hidden="1" customWidth="1"/>
    <col min="4682" max="4858" width="9" style="20"/>
    <col min="4859" max="4859" width="3" style="20" customWidth="1"/>
    <col min="4860" max="4860" width="3.6328125" style="20" customWidth="1"/>
    <col min="4861" max="4861" width="6.90625" style="20" customWidth="1"/>
    <col min="4862" max="4862" width="3.08984375" style="20" customWidth="1"/>
    <col min="4863" max="4863" width="7.6328125" style="20" customWidth="1"/>
    <col min="4864" max="4864" width="3.08984375" style="20" customWidth="1"/>
    <col min="4865" max="4865" width="10.6328125" style="20" customWidth="1"/>
    <col min="4866" max="4866" width="2.08984375" style="20" customWidth="1"/>
    <col min="4867" max="4867" width="1.6328125" style="20" customWidth="1"/>
    <col min="4868" max="4868" width="7" style="20" customWidth="1"/>
    <col min="4869" max="4869" width="5.36328125" style="20" customWidth="1"/>
    <col min="4870" max="4875" width="0" style="20" hidden="1" customWidth="1"/>
    <col min="4876" max="4876" width="3.26953125" style="20" bestFit="1" customWidth="1"/>
    <col min="4877" max="4877" width="2.26953125" style="20" bestFit="1" customWidth="1"/>
    <col min="4878" max="4879" width="2.453125" style="20" customWidth="1"/>
    <col min="4880" max="4880" width="2.90625" style="20" customWidth="1"/>
    <col min="4881" max="4881" width="3.08984375" style="20" customWidth="1"/>
    <col min="4882" max="4882" width="2.453125" style="20" customWidth="1"/>
    <col min="4883" max="4886" width="0" style="20" hidden="1" customWidth="1"/>
    <col min="4887" max="4887" width="9.90625" style="20" customWidth="1"/>
    <col min="4888" max="4888" width="16.36328125" style="20" bestFit="1" customWidth="1"/>
    <col min="4889" max="4937" width="0" style="20" hidden="1" customWidth="1"/>
    <col min="4938" max="5114" width="9" style="20"/>
    <col min="5115" max="5115" width="3" style="20" customWidth="1"/>
    <col min="5116" max="5116" width="3.6328125" style="20" customWidth="1"/>
    <col min="5117" max="5117" width="6.90625" style="20" customWidth="1"/>
    <col min="5118" max="5118" width="3.08984375" style="20" customWidth="1"/>
    <col min="5119" max="5119" width="7.6328125" style="20" customWidth="1"/>
    <col min="5120" max="5120" width="3.08984375" style="20" customWidth="1"/>
    <col min="5121" max="5121" width="10.6328125" style="20" customWidth="1"/>
    <col min="5122" max="5122" width="2.08984375" style="20" customWidth="1"/>
    <col min="5123" max="5123" width="1.6328125" style="20" customWidth="1"/>
    <col min="5124" max="5124" width="7" style="20" customWidth="1"/>
    <col min="5125" max="5125" width="5.36328125" style="20" customWidth="1"/>
    <col min="5126" max="5131" width="0" style="20" hidden="1" customWidth="1"/>
    <col min="5132" max="5132" width="3.26953125" style="20" bestFit="1" customWidth="1"/>
    <col min="5133" max="5133" width="2.26953125" style="20" bestFit="1" customWidth="1"/>
    <col min="5134" max="5135" width="2.453125" style="20" customWidth="1"/>
    <col min="5136" max="5136" width="2.90625" style="20" customWidth="1"/>
    <col min="5137" max="5137" width="3.08984375" style="20" customWidth="1"/>
    <col min="5138" max="5138" width="2.453125" style="20" customWidth="1"/>
    <col min="5139" max="5142" width="0" style="20" hidden="1" customWidth="1"/>
    <col min="5143" max="5143" width="9.90625" style="20" customWidth="1"/>
    <col min="5144" max="5144" width="16.36328125" style="20" bestFit="1" customWidth="1"/>
    <col min="5145" max="5193" width="0" style="20" hidden="1" customWidth="1"/>
    <col min="5194" max="5370" width="9" style="20"/>
    <col min="5371" max="5371" width="3" style="20" customWidth="1"/>
    <col min="5372" max="5372" width="3.6328125" style="20" customWidth="1"/>
    <col min="5373" max="5373" width="6.90625" style="20" customWidth="1"/>
    <col min="5374" max="5374" width="3.08984375" style="20" customWidth="1"/>
    <col min="5375" max="5375" width="7.6328125" style="20" customWidth="1"/>
    <col min="5376" max="5376" width="3.08984375" style="20" customWidth="1"/>
    <col min="5377" max="5377" width="10.6328125" style="20" customWidth="1"/>
    <col min="5378" max="5378" width="2.08984375" style="20" customWidth="1"/>
    <col min="5379" max="5379" width="1.6328125" style="20" customWidth="1"/>
    <col min="5380" max="5380" width="7" style="20" customWidth="1"/>
    <col min="5381" max="5381" width="5.36328125" style="20" customWidth="1"/>
    <col min="5382" max="5387" width="0" style="20" hidden="1" customWidth="1"/>
    <col min="5388" max="5388" width="3.26953125" style="20" bestFit="1" customWidth="1"/>
    <col min="5389" max="5389" width="2.26953125" style="20" bestFit="1" customWidth="1"/>
    <col min="5390" max="5391" width="2.453125" style="20" customWidth="1"/>
    <col min="5392" max="5392" width="2.90625" style="20" customWidth="1"/>
    <col min="5393" max="5393" width="3.08984375" style="20" customWidth="1"/>
    <col min="5394" max="5394" width="2.453125" style="20" customWidth="1"/>
    <col min="5395" max="5398" width="0" style="20" hidden="1" customWidth="1"/>
    <col min="5399" max="5399" width="9.90625" style="20" customWidth="1"/>
    <col min="5400" max="5400" width="16.36328125" style="20" bestFit="1" customWidth="1"/>
    <col min="5401" max="5449" width="0" style="20" hidden="1" customWidth="1"/>
    <col min="5450" max="5626" width="9" style="20"/>
    <col min="5627" max="5627" width="3" style="20" customWidth="1"/>
    <col min="5628" max="5628" width="3.6328125" style="20" customWidth="1"/>
    <col min="5629" max="5629" width="6.90625" style="20" customWidth="1"/>
    <col min="5630" max="5630" width="3.08984375" style="20" customWidth="1"/>
    <col min="5631" max="5631" width="7.6328125" style="20" customWidth="1"/>
    <col min="5632" max="5632" width="3.08984375" style="20" customWidth="1"/>
    <col min="5633" max="5633" width="10.6328125" style="20" customWidth="1"/>
    <col min="5634" max="5634" width="2.08984375" style="20" customWidth="1"/>
    <col min="5635" max="5635" width="1.6328125" style="20" customWidth="1"/>
    <col min="5636" max="5636" width="7" style="20" customWidth="1"/>
    <col min="5637" max="5637" width="5.36328125" style="20" customWidth="1"/>
    <col min="5638" max="5643" width="0" style="20" hidden="1" customWidth="1"/>
    <col min="5644" max="5644" width="3.26953125" style="20" bestFit="1" customWidth="1"/>
    <col min="5645" max="5645" width="2.26953125" style="20" bestFit="1" customWidth="1"/>
    <col min="5646" max="5647" width="2.453125" style="20" customWidth="1"/>
    <col min="5648" max="5648" width="2.90625" style="20" customWidth="1"/>
    <col min="5649" max="5649" width="3.08984375" style="20" customWidth="1"/>
    <col min="5650" max="5650" width="2.453125" style="20" customWidth="1"/>
    <col min="5651" max="5654" width="0" style="20" hidden="1" customWidth="1"/>
    <col min="5655" max="5655" width="9.90625" style="20" customWidth="1"/>
    <col min="5656" max="5656" width="16.36328125" style="20" bestFit="1" customWidth="1"/>
    <col min="5657" max="5705" width="0" style="20" hidden="1" customWidth="1"/>
    <col min="5706" max="5882" width="9" style="20"/>
    <col min="5883" max="5883" width="3" style="20" customWidth="1"/>
    <col min="5884" max="5884" width="3.6328125" style="20" customWidth="1"/>
    <col min="5885" max="5885" width="6.90625" style="20" customWidth="1"/>
    <col min="5886" max="5886" width="3.08984375" style="20" customWidth="1"/>
    <col min="5887" max="5887" width="7.6328125" style="20" customWidth="1"/>
    <col min="5888" max="5888" width="3.08984375" style="20" customWidth="1"/>
    <col min="5889" max="5889" width="10.6328125" style="20" customWidth="1"/>
    <col min="5890" max="5890" width="2.08984375" style="20" customWidth="1"/>
    <col min="5891" max="5891" width="1.6328125" style="20" customWidth="1"/>
    <col min="5892" max="5892" width="7" style="20" customWidth="1"/>
    <col min="5893" max="5893" width="5.36328125" style="20" customWidth="1"/>
    <col min="5894" max="5899" width="0" style="20" hidden="1" customWidth="1"/>
    <col min="5900" max="5900" width="3.26953125" style="20" bestFit="1" customWidth="1"/>
    <col min="5901" max="5901" width="2.26953125" style="20" bestFit="1" customWidth="1"/>
    <col min="5902" max="5903" width="2.453125" style="20" customWidth="1"/>
    <col min="5904" max="5904" width="2.90625" style="20" customWidth="1"/>
    <col min="5905" max="5905" width="3.08984375" style="20" customWidth="1"/>
    <col min="5906" max="5906" width="2.453125" style="20" customWidth="1"/>
    <col min="5907" max="5910" width="0" style="20" hidden="1" customWidth="1"/>
    <col min="5911" max="5911" width="9.90625" style="20" customWidth="1"/>
    <col min="5912" max="5912" width="16.36328125" style="20" bestFit="1" customWidth="1"/>
    <col min="5913" max="5961" width="0" style="20" hidden="1" customWidth="1"/>
    <col min="5962" max="6138" width="9" style="20"/>
    <col min="6139" max="6139" width="3" style="20" customWidth="1"/>
    <col min="6140" max="6140" width="3.6328125" style="20" customWidth="1"/>
    <col min="6141" max="6141" width="6.90625" style="20" customWidth="1"/>
    <col min="6142" max="6142" width="3.08984375" style="20" customWidth="1"/>
    <col min="6143" max="6143" width="7.6328125" style="20" customWidth="1"/>
    <col min="6144" max="6144" width="3.08984375" style="20" customWidth="1"/>
    <col min="6145" max="6145" width="10.6328125" style="20" customWidth="1"/>
    <col min="6146" max="6146" width="2.08984375" style="20" customWidth="1"/>
    <col min="6147" max="6147" width="1.6328125" style="20" customWidth="1"/>
    <col min="6148" max="6148" width="7" style="20" customWidth="1"/>
    <col min="6149" max="6149" width="5.36328125" style="20" customWidth="1"/>
    <col min="6150" max="6155" width="0" style="20" hidden="1" customWidth="1"/>
    <col min="6156" max="6156" width="3.26953125" style="20" bestFit="1" customWidth="1"/>
    <col min="6157" max="6157" width="2.26953125" style="20" bestFit="1" customWidth="1"/>
    <col min="6158" max="6159" width="2.453125" style="20" customWidth="1"/>
    <col min="6160" max="6160" width="2.90625" style="20" customWidth="1"/>
    <col min="6161" max="6161" width="3.08984375" style="20" customWidth="1"/>
    <col min="6162" max="6162" width="2.453125" style="20" customWidth="1"/>
    <col min="6163" max="6166" width="0" style="20" hidden="1" customWidth="1"/>
    <col min="6167" max="6167" width="9.90625" style="20" customWidth="1"/>
    <col min="6168" max="6168" width="16.36328125" style="20" bestFit="1" customWidth="1"/>
    <col min="6169" max="6217" width="0" style="20" hidden="1" customWidth="1"/>
    <col min="6218" max="6394" width="9" style="20"/>
    <col min="6395" max="6395" width="3" style="20" customWidth="1"/>
    <col min="6396" max="6396" width="3.6328125" style="20" customWidth="1"/>
    <col min="6397" max="6397" width="6.90625" style="20" customWidth="1"/>
    <col min="6398" max="6398" width="3.08984375" style="20" customWidth="1"/>
    <col min="6399" max="6399" width="7.6328125" style="20" customWidth="1"/>
    <col min="6400" max="6400" width="3.08984375" style="20" customWidth="1"/>
    <col min="6401" max="6401" width="10.6328125" style="20" customWidth="1"/>
    <col min="6402" max="6402" width="2.08984375" style="20" customWidth="1"/>
    <col min="6403" max="6403" width="1.6328125" style="20" customWidth="1"/>
    <col min="6404" max="6404" width="7" style="20" customWidth="1"/>
    <col min="6405" max="6405" width="5.36328125" style="20" customWidth="1"/>
    <col min="6406" max="6411" width="0" style="20" hidden="1" customWidth="1"/>
    <col min="6412" max="6412" width="3.26953125" style="20" bestFit="1" customWidth="1"/>
    <col min="6413" max="6413" width="2.26953125" style="20" bestFit="1" customWidth="1"/>
    <col min="6414" max="6415" width="2.453125" style="20" customWidth="1"/>
    <col min="6416" max="6416" width="2.90625" style="20" customWidth="1"/>
    <col min="6417" max="6417" width="3.08984375" style="20" customWidth="1"/>
    <col min="6418" max="6418" width="2.453125" style="20" customWidth="1"/>
    <col min="6419" max="6422" width="0" style="20" hidden="1" customWidth="1"/>
    <col min="6423" max="6423" width="9.90625" style="20" customWidth="1"/>
    <col min="6424" max="6424" width="16.36328125" style="20" bestFit="1" customWidth="1"/>
    <col min="6425" max="6473" width="0" style="20" hidden="1" customWidth="1"/>
    <col min="6474" max="6650" width="9" style="20"/>
    <col min="6651" max="6651" width="3" style="20" customWidth="1"/>
    <col min="6652" max="6652" width="3.6328125" style="20" customWidth="1"/>
    <col min="6653" max="6653" width="6.90625" style="20" customWidth="1"/>
    <col min="6654" max="6654" width="3.08984375" style="20" customWidth="1"/>
    <col min="6655" max="6655" width="7.6328125" style="20" customWidth="1"/>
    <col min="6656" max="6656" width="3.08984375" style="20" customWidth="1"/>
    <col min="6657" max="6657" width="10.6328125" style="20" customWidth="1"/>
    <col min="6658" max="6658" width="2.08984375" style="20" customWidth="1"/>
    <col min="6659" max="6659" width="1.6328125" style="20" customWidth="1"/>
    <col min="6660" max="6660" width="7" style="20" customWidth="1"/>
    <col min="6661" max="6661" width="5.36328125" style="20" customWidth="1"/>
    <col min="6662" max="6667" width="0" style="20" hidden="1" customWidth="1"/>
    <col min="6668" max="6668" width="3.26953125" style="20" bestFit="1" customWidth="1"/>
    <col min="6669" max="6669" width="2.26953125" style="20" bestFit="1" customWidth="1"/>
    <col min="6670" max="6671" width="2.453125" style="20" customWidth="1"/>
    <col min="6672" max="6672" width="2.90625" style="20" customWidth="1"/>
    <col min="6673" max="6673" width="3.08984375" style="20" customWidth="1"/>
    <col min="6674" max="6674" width="2.453125" style="20" customWidth="1"/>
    <col min="6675" max="6678" width="0" style="20" hidden="1" customWidth="1"/>
    <col min="6679" max="6679" width="9.90625" style="20" customWidth="1"/>
    <col min="6680" max="6680" width="16.36328125" style="20" bestFit="1" customWidth="1"/>
    <col min="6681" max="6729" width="0" style="20" hidden="1" customWidth="1"/>
    <col min="6730" max="6906" width="9" style="20"/>
    <col min="6907" max="6907" width="3" style="20" customWidth="1"/>
    <col min="6908" max="6908" width="3.6328125" style="20" customWidth="1"/>
    <col min="6909" max="6909" width="6.90625" style="20" customWidth="1"/>
    <col min="6910" max="6910" width="3.08984375" style="20" customWidth="1"/>
    <col min="6911" max="6911" width="7.6328125" style="20" customWidth="1"/>
    <col min="6912" max="6912" width="3.08984375" style="20" customWidth="1"/>
    <col min="6913" max="6913" width="10.6328125" style="20" customWidth="1"/>
    <col min="6914" max="6914" width="2.08984375" style="20" customWidth="1"/>
    <col min="6915" max="6915" width="1.6328125" style="20" customWidth="1"/>
    <col min="6916" max="6916" width="7" style="20" customWidth="1"/>
    <col min="6917" max="6917" width="5.36328125" style="20" customWidth="1"/>
    <col min="6918" max="6923" width="0" style="20" hidden="1" customWidth="1"/>
    <col min="6924" max="6924" width="3.26953125" style="20" bestFit="1" customWidth="1"/>
    <col min="6925" max="6925" width="2.26953125" style="20" bestFit="1" customWidth="1"/>
    <col min="6926" max="6927" width="2.453125" style="20" customWidth="1"/>
    <col min="6928" max="6928" width="2.90625" style="20" customWidth="1"/>
    <col min="6929" max="6929" width="3.08984375" style="20" customWidth="1"/>
    <col min="6930" max="6930" width="2.453125" style="20" customWidth="1"/>
    <col min="6931" max="6934" width="0" style="20" hidden="1" customWidth="1"/>
    <col min="6935" max="6935" width="9.90625" style="20" customWidth="1"/>
    <col min="6936" max="6936" width="16.36328125" style="20" bestFit="1" customWidth="1"/>
    <col min="6937" max="6985" width="0" style="20" hidden="1" customWidth="1"/>
    <col min="6986" max="7162" width="9" style="20"/>
    <col min="7163" max="7163" width="3" style="20" customWidth="1"/>
    <col min="7164" max="7164" width="3.6328125" style="20" customWidth="1"/>
    <col min="7165" max="7165" width="6.90625" style="20" customWidth="1"/>
    <col min="7166" max="7166" width="3.08984375" style="20" customWidth="1"/>
    <col min="7167" max="7167" width="7.6328125" style="20" customWidth="1"/>
    <col min="7168" max="7168" width="3.08984375" style="20" customWidth="1"/>
    <col min="7169" max="7169" width="10.6328125" style="20" customWidth="1"/>
    <col min="7170" max="7170" width="2.08984375" style="20" customWidth="1"/>
    <col min="7171" max="7171" width="1.6328125" style="20" customWidth="1"/>
    <col min="7172" max="7172" width="7" style="20" customWidth="1"/>
    <col min="7173" max="7173" width="5.36328125" style="20" customWidth="1"/>
    <col min="7174" max="7179" width="0" style="20" hidden="1" customWidth="1"/>
    <col min="7180" max="7180" width="3.26953125" style="20" bestFit="1" customWidth="1"/>
    <col min="7181" max="7181" width="2.26953125" style="20" bestFit="1" customWidth="1"/>
    <col min="7182" max="7183" width="2.453125" style="20" customWidth="1"/>
    <col min="7184" max="7184" width="2.90625" style="20" customWidth="1"/>
    <col min="7185" max="7185" width="3.08984375" style="20" customWidth="1"/>
    <col min="7186" max="7186" width="2.453125" style="20" customWidth="1"/>
    <col min="7187" max="7190" width="0" style="20" hidden="1" customWidth="1"/>
    <col min="7191" max="7191" width="9.90625" style="20" customWidth="1"/>
    <col min="7192" max="7192" width="16.36328125" style="20" bestFit="1" customWidth="1"/>
    <col min="7193" max="7241" width="0" style="20" hidden="1" customWidth="1"/>
    <col min="7242" max="7418" width="9" style="20"/>
    <col min="7419" max="7419" width="3" style="20" customWidth="1"/>
    <col min="7420" max="7420" width="3.6328125" style="20" customWidth="1"/>
    <col min="7421" max="7421" width="6.90625" style="20" customWidth="1"/>
    <col min="7422" max="7422" width="3.08984375" style="20" customWidth="1"/>
    <col min="7423" max="7423" width="7.6328125" style="20" customWidth="1"/>
    <col min="7424" max="7424" width="3.08984375" style="20" customWidth="1"/>
    <col min="7425" max="7425" width="10.6328125" style="20" customWidth="1"/>
    <col min="7426" max="7426" width="2.08984375" style="20" customWidth="1"/>
    <col min="7427" max="7427" width="1.6328125" style="20" customWidth="1"/>
    <col min="7428" max="7428" width="7" style="20" customWidth="1"/>
    <col min="7429" max="7429" width="5.36328125" style="20" customWidth="1"/>
    <col min="7430" max="7435" width="0" style="20" hidden="1" customWidth="1"/>
    <col min="7436" max="7436" width="3.26953125" style="20" bestFit="1" customWidth="1"/>
    <col min="7437" max="7437" width="2.26953125" style="20" bestFit="1" customWidth="1"/>
    <col min="7438" max="7439" width="2.453125" style="20" customWidth="1"/>
    <col min="7440" max="7440" width="2.90625" style="20" customWidth="1"/>
    <col min="7441" max="7441" width="3.08984375" style="20" customWidth="1"/>
    <col min="7442" max="7442" width="2.453125" style="20" customWidth="1"/>
    <col min="7443" max="7446" width="0" style="20" hidden="1" customWidth="1"/>
    <col min="7447" max="7447" width="9.90625" style="20" customWidth="1"/>
    <col min="7448" max="7448" width="16.36328125" style="20" bestFit="1" customWidth="1"/>
    <col min="7449" max="7497" width="0" style="20" hidden="1" customWidth="1"/>
    <col min="7498" max="7674" width="9" style="20"/>
    <col min="7675" max="7675" width="3" style="20" customWidth="1"/>
    <col min="7676" max="7676" width="3.6328125" style="20" customWidth="1"/>
    <col min="7677" max="7677" width="6.90625" style="20" customWidth="1"/>
    <col min="7678" max="7678" width="3.08984375" style="20" customWidth="1"/>
    <col min="7679" max="7679" width="7.6328125" style="20" customWidth="1"/>
    <col min="7680" max="7680" width="3.08984375" style="20" customWidth="1"/>
    <col min="7681" max="7681" width="10.6328125" style="20" customWidth="1"/>
    <col min="7682" max="7682" width="2.08984375" style="20" customWidth="1"/>
    <col min="7683" max="7683" width="1.6328125" style="20" customWidth="1"/>
    <col min="7684" max="7684" width="7" style="20" customWidth="1"/>
    <col min="7685" max="7685" width="5.36328125" style="20" customWidth="1"/>
    <col min="7686" max="7691" width="0" style="20" hidden="1" customWidth="1"/>
    <col min="7692" max="7692" width="3.26953125" style="20" bestFit="1" customWidth="1"/>
    <col min="7693" max="7693" width="2.26953125" style="20" bestFit="1" customWidth="1"/>
    <col min="7694" max="7695" width="2.453125" style="20" customWidth="1"/>
    <col min="7696" max="7696" width="2.90625" style="20" customWidth="1"/>
    <col min="7697" max="7697" width="3.08984375" style="20" customWidth="1"/>
    <col min="7698" max="7698" width="2.453125" style="20" customWidth="1"/>
    <col min="7699" max="7702" width="0" style="20" hidden="1" customWidth="1"/>
    <col min="7703" max="7703" width="9.90625" style="20" customWidth="1"/>
    <col min="7704" max="7704" width="16.36328125" style="20" bestFit="1" customWidth="1"/>
    <col min="7705" max="7753" width="0" style="20" hidden="1" customWidth="1"/>
    <col min="7754" max="7930" width="9" style="20"/>
    <col min="7931" max="7931" width="3" style="20" customWidth="1"/>
    <col min="7932" max="7932" width="3.6328125" style="20" customWidth="1"/>
    <col min="7933" max="7933" width="6.90625" style="20" customWidth="1"/>
    <col min="7934" max="7934" width="3.08984375" style="20" customWidth="1"/>
    <col min="7935" max="7935" width="7.6328125" style="20" customWidth="1"/>
    <col min="7936" max="7936" width="3.08984375" style="20" customWidth="1"/>
    <col min="7937" max="7937" width="10.6328125" style="20" customWidth="1"/>
    <col min="7938" max="7938" width="2.08984375" style="20" customWidth="1"/>
    <col min="7939" max="7939" width="1.6328125" style="20" customWidth="1"/>
    <col min="7940" max="7940" width="7" style="20" customWidth="1"/>
    <col min="7941" max="7941" width="5.36328125" style="20" customWidth="1"/>
    <col min="7942" max="7947" width="0" style="20" hidden="1" customWidth="1"/>
    <col min="7948" max="7948" width="3.26953125" style="20" bestFit="1" customWidth="1"/>
    <col min="7949" max="7949" width="2.26953125" style="20" bestFit="1" customWidth="1"/>
    <col min="7950" max="7951" width="2.453125" style="20" customWidth="1"/>
    <col min="7952" max="7952" width="2.90625" style="20" customWidth="1"/>
    <col min="7953" max="7953" width="3.08984375" style="20" customWidth="1"/>
    <col min="7954" max="7954" width="2.453125" style="20" customWidth="1"/>
    <col min="7955" max="7958" width="0" style="20" hidden="1" customWidth="1"/>
    <col min="7959" max="7959" width="9.90625" style="20" customWidth="1"/>
    <col min="7960" max="7960" width="16.36328125" style="20" bestFit="1" customWidth="1"/>
    <col min="7961" max="8009" width="0" style="20" hidden="1" customWidth="1"/>
    <col min="8010" max="8186" width="9" style="20"/>
    <col min="8187" max="8187" width="3" style="20" customWidth="1"/>
    <col min="8188" max="8188" width="3.6328125" style="20" customWidth="1"/>
    <col min="8189" max="8189" width="6.90625" style="20" customWidth="1"/>
    <col min="8190" max="8190" width="3.08984375" style="20" customWidth="1"/>
    <col min="8191" max="8191" width="7.6328125" style="20" customWidth="1"/>
    <col min="8192" max="8192" width="3.08984375" style="20" customWidth="1"/>
    <col min="8193" max="8193" width="10.6328125" style="20" customWidth="1"/>
    <col min="8194" max="8194" width="2.08984375" style="20" customWidth="1"/>
    <col min="8195" max="8195" width="1.6328125" style="20" customWidth="1"/>
    <col min="8196" max="8196" width="7" style="20" customWidth="1"/>
    <col min="8197" max="8197" width="5.36328125" style="20" customWidth="1"/>
    <col min="8198" max="8203" width="0" style="20" hidden="1" customWidth="1"/>
    <col min="8204" max="8204" width="3.26953125" style="20" bestFit="1" customWidth="1"/>
    <col min="8205" max="8205" width="2.26953125" style="20" bestFit="1" customWidth="1"/>
    <col min="8206" max="8207" width="2.453125" style="20" customWidth="1"/>
    <col min="8208" max="8208" width="2.90625" style="20" customWidth="1"/>
    <col min="8209" max="8209" width="3.08984375" style="20" customWidth="1"/>
    <col min="8210" max="8210" width="2.453125" style="20" customWidth="1"/>
    <col min="8211" max="8214" width="0" style="20" hidden="1" customWidth="1"/>
    <col min="8215" max="8215" width="9.90625" style="20" customWidth="1"/>
    <col min="8216" max="8216" width="16.36328125" style="20" bestFit="1" customWidth="1"/>
    <col min="8217" max="8265" width="0" style="20" hidden="1" customWidth="1"/>
    <col min="8266" max="8442" width="9" style="20"/>
    <col min="8443" max="8443" width="3" style="20" customWidth="1"/>
    <col min="8444" max="8444" width="3.6328125" style="20" customWidth="1"/>
    <col min="8445" max="8445" width="6.90625" style="20" customWidth="1"/>
    <col min="8446" max="8446" width="3.08984375" style="20" customWidth="1"/>
    <col min="8447" max="8447" width="7.6328125" style="20" customWidth="1"/>
    <col min="8448" max="8448" width="3.08984375" style="20" customWidth="1"/>
    <col min="8449" max="8449" width="10.6328125" style="20" customWidth="1"/>
    <col min="8450" max="8450" width="2.08984375" style="20" customWidth="1"/>
    <col min="8451" max="8451" width="1.6328125" style="20" customWidth="1"/>
    <col min="8452" max="8452" width="7" style="20" customWidth="1"/>
    <col min="8453" max="8453" width="5.36328125" style="20" customWidth="1"/>
    <col min="8454" max="8459" width="0" style="20" hidden="1" customWidth="1"/>
    <col min="8460" max="8460" width="3.26953125" style="20" bestFit="1" customWidth="1"/>
    <col min="8461" max="8461" width="2.26953125" style="20" bestFit="1" customWidth="1"/>
    <col min="8462" max="8463" width="2.453125" style="20" customWidth="1"/>
    <col min="8464" max="8464" width="2.90625" style="20" customWidth="1"/>
    <col min="8465" max="8465" width="3.08984375" style="20" customWidth="1"/>
    <col min="8466" max="8466" width="2.453125" style="20" customWidth="1"/>
    <col min="8467" max="8470" width="0" style="20" hidden="1" customWidth="1"/>
    <col min="8471" max="8471" width="9.90625" style="20" customWidth="1"/>
    <col min="8472" max="8472" width="16.36328125" style="20" bestFit="1" customWidth="1"/>
    <col min="8473" max="8521" width="0" style="20" hidden="1" customWidth="1"/>
    <col min="8522" max="8698" width="9" style="20"/>
    <col min="8699" max="8699" width="3" style="20" customWidth="1"/>
    <col min="8700" max="8700" width="3.6328125" style="20" customWidth="1"/>
    <col min="8701" max="8701" width="6.90625" style="20" customWidth="1"/>
    <col min="8702" max="8702" width="3.08984375" style="20" customWidth="1"/>
    <col min="8703" max="8703" width="7.6328125" style="20" customWidth="1"/>
    <col min="8704" max="8704" width="3.08984375" style="20" customWidth="1"/>
    <col min="8705" max="8705" width="10.6328125" style="20" customWidth="1"/>
    <col min="8706" max="8706" width="2.08984375" style="20" customWidth="1"/>
    <col min="8707" max="8707" width="1.6328125" style="20" customWidth="1"/>
    <col min="8708" max="8708" width="7" style="20" customWidth="1"/>
    <col min="8709" max="8709" width="5.36328125" style="20" customWidth="1"/>
    <col min="8710" max="8715" width="0" style="20" hidden="1" customWidth="1"/>
    <col min="8716" max="8716" width="3.26953125" style="20" bestFit="1" customWidth="1"/>
    <col min="8717" max="8717" width="2.26953125" style="20" bestFit="1" customWidth="1"/>
    <col min="8718" max="8719" width="2.453125" style="20" customWidth="1"/>
    <col min="8720" max="8720" width="2.90625" style="20" customWidth="1"/>
    <col min="8721" max="8721" width="3.08984375" style="20" customWidth="1"/>
    <col min="8722" max="8722" width="2.453125" style="20" customWidth="1"/>
    <col min="8723" max="8726" width="0" style="20" hidden="1" customWidth="1"/>
    <col min="8727" max="8727" width="9.90625" style="20" customWidth="1"/>
    <col min="8728" max="8728" width="16.36328125" style="20" bestFit="1" customWidth="1"/>
    <col min="8729" max="8777" width="0" style="20" hidden="1" customWidth="1"/>
    <col min="8778" max="8954" width="9" style="20"/>
    <col min="8955" max="8955" width="3" style="20" customWidth="1"/>
    <col min="8956" max="8956" width="3.6328125" style="20" customWidth="1"/>
    <col min="8957" max="8957" width="6.90625" style="20" customWidth="1"/>
    <col min="8958" max="8958" width="3.08984375" style="20" customWidth="1"/>
    <col min="8959" max="8959" width="7.6328125" style="20" customWidth="1"/>
    <col min="8960" max="8960" width="3.08984375" style="20" customWidth="1"/>
    <col min="8961" max="8961" width="10.6328125" style="20" customWidth="1"/>
    <col min="8962" max="8962" width="2.08984375" style="20" customWidth="1"/>
    <col min="8963" max="8963" width="1.6328125" style="20" customWidth="1"/>
    <col min="8964" max="8964" width="7" style="20" customWidth="1"/>
    <col min="8965" max="8965" width="5.36328125" style="20" customWidth="1"/>
    <col min="8966" max="8971" width="0" style="20" hidden="1" customWidth="1"/>
    <col min="8972" max="8972" width="3.26953125" style="20" bestFit="1" customWidth="1"/>
    <col min="8973" max="8973" width="2.26953125" style="20" bestFit="1" customWidth="1"/>
    <col min="8974" max="8975" width="2.453125" style="20" customWidth="1"/>
    <col min="8976" max="8976" width="2.90625" style="20" customWidth="1"/>
    <col min="8977" max="8977" width="3.08984375" style="20" customWidth="1"/>
    <col min="8978" max="8978" width="2.453125" style="20" customWidth="1"/>
    <col min="8979" max="8982" width="0" style="20" hidden="1" customWidth="1"/>
    <col min="8983" max="8983" width="9.90625" style="20" customWidth="1"/>
    <col min="8984" max="8984" width="16.36328125" style="20" bestFit="1" customWidth="1"/>
    <col min="8985" max="9033" width="0" style="20" hidden="1" customWidth="1"/>
    <col min="9034" max="9210" width="9" style="20"/>
    <col min="9211" max="9211" width="3" style="20" customWidth="1"/>
    <col min="9212" max="9212" width="3.6328125" style="20" customWidth="1"/>
    <col min="9213" max="9213" width="6.90625" style="20" customWidth="1"/>
    <col min="9214" max="9214" width="3.08984375" style="20" customWidth="1"/>
    <col min="9215" max="9215" width="7.6328125" style="20" customWidth="1"/>
    <col min="9216" max="9216" width="3.08984375" style="20" customWidth="1"/>
    <col min="9217" max="9217" width="10.6328125" style="20" customWidth="1"/>
    <col min="9218" max="9218" width="2.08984375" style="20" customWidth="1"/>
    <col min="9219" max="9219" width="1.6328125" style="20" customWidth="1"/>
    <col min="9220" max="9220" width="7" style="20" customWidth="1"/>
    <col min="9221" max="9221" width="5.36328125" style="20" customWidth="1"/>
    <col min="9222" max="9227" width="0" style="20" hidden="1" customWidth="1"/>
    <col min="9228" max="9228" width="3.26953125" style="20" bestFit="1" customWidth="1"/>
    <col min="9229" max="9229" width="2.26953125" style="20" bestFit="1" customWidth="1"/>
    <col min="9230" max="9231" width="2.453125" style="20" customWidth="1"/>
    <col min="9232" max="9232" width="2.90625" style="20" customWidth="1"/>
    <col min="9233" max="9233" width="3.08984375" style="20" customWidth="1"/>
    <col min="9234" max="9234" width="2.453125" style="20" customWidth="1"/>
    <col min="9235" max="9238" width="0" style="20" hidden="1" customWidth="1"/>
    <col min="9239" max="9239" width="9.90625" style="20" customWidth="1"/>
    <col min="9240" max="9240" width="16.36328125" style="20" bestFit="1" customWidth="1"/>
    <col min="9241" max="9289" width="0" style="20" hidden="1" customWidth="1"/>
    <col min="9290" max="9466" width="9" style="20"/>
    <col min="9467" max="9467" width="3" style="20" customWidth="1"/>
    <col min="9468" max="9468" width="3.6328125" style="20" customWidth="1"/>
    <col min="9469" max="9469" width="6.90625" style="20" customWidth="1"/>
    <col min="9470" max="9470" width="3.08984375" style="20" customWidth="1"/>
    <col min="9471" max="9471" width="7.6328125" style="20" customWidth="1"/>
    <col min="9472" max="9472" width="3.08984375" style="20" customWidth="1"/>
    <col min="9473" max="9473" width="10.6328125" style="20" customWidth="1"/>
    <col min="9474" max="9474" width="2.08984375" style="20" customWidth="1"/>
    <col min="9475" max="9475" width="1.6328125" style="20" customWidth="1"/>
    <col min="9476" max="9476" width="7" style="20" customWidth="1"/>
    <col min="9477" max="9477" width="5.36328125" style="20" customWidth="1"/>
    <col min="9478" max="9483" width="0" style="20" hidden="1" customWidth="1"/>
    <col min="9484" max="9484" width="3.26953125" style="20" bestFit="1" customWidth="1"/>
    <col min="9485" max="9485" width="2.26953125" style="20" bestFit="1" customWidth="1"/>
    <col min="9486" max="9487" width="2.453125" style="20" customWidth="1"/>
    <col min="9488" max="9488" width="2.90625" style="20" customWidth="1"/>
    <col min="9489" max="9489" width="3.08984375" style="20" customWidth="1"/>
    <col min="9490" max="9490" width="2.453125" style="20" customWidth="1"/>
    <col min="9491" max="9494" width="0" style="20" hidden="1" customWidth="1"/>
    <col min="9495" max="9495" width="9.90625" style="20" customWidth="1"/>
    <col min="9496" max="9496" width="16.36328125" style="20" bestFit="1" customWidth="1"/>
    <col min="9497" max="9545" width="0" style="20" hidden="1" customWidth="1"/>
    <col min="9546" max="9722" width="9" style="20"/>
    <col min="9723" max="9723" width="3" style="20" customWidth="1"/>
    <col min="9724" max="9724" width="3.6328125" style="20" customWidth="1"/>
    <col min="9725" max="9725" width="6.90625" style="20" customWidth="1"/>
    <col min="9726" max="9726" width="3.08984375" style="20" customWidth="1"/>
    <col min="9727" max="9727" width="7.6328125" style="20" customWidth="1"/>
    <col min="9728" max="9728" width="3.08984375" style="20" customWidth="1"/>
    <col min="9729" max="9729" width="10.6328125" style="20" customWidth="1"/>
    <col min="9730" max="9730" width="2.08984375" style="20" customWidth="1"/>
    <col min="9731" max="9731" width="1.6328125" style="20" customWidth="1"/>
    <col min="9732" max="9732" width="7" style="20" customWidth="1"/>
    <col min="9733" max="9733" width="5.36328125" style="20" customWidth="1"/>
    <col min="9734" max="9739" width="0" style="20" hidden="1" customWidth="1"/>
    <col min="9740" max="9740" width="3.26953125" style="20" bestFit="1" customWidth="1"/>
    <col min="9741" max="9741" width="2.26953125" style="20" bestFit="1" customWidth="1"/>
    <col min="9742" max="9743" width="2.453125" style="20" customWidth="1"/>
    <col min="9744" max="9744" width="2.90625" style="20" customWidth="1"/>
    <col min="9745" max="9745" width="3.08984375" style="20" customWidth="1"/>
    <col min="9746" max="9746" width="2.453125" style="20" customWidth="1"/>
    <col min="9747" max="9750" width="0" style="20" hidden="1" customWidth="1"/>
    <col min="9751" max="9751" width="9.90625" style="20" customWidth="1"/>
    <col min="9752" max="9752" width="16.36328125" style="20" bestFit="1" customWidth="1"/>
    <col min="9753" max="9801" width="0" style="20" hidden="1" customWidth="1"/>
    <col min="9802" max="9978" width="9" style="20"/>
    <col min="9979" max="9979" width="3" style="20" customWidth="1"/>
    <col min="9980" max="9980" width="3.6328125" style="20" customWidth="1"/>
    <col min="9981" max="9981" width="6.90625" style="20" customWidth="1"/>
    <col min="9982" max="9982" width="3.08984375" style="20" customWidth="1"/>
    <col min="9983" max="9983" width="7.6328125" style="20" customWidth="1"/>
    <col min="9984" max="9984" width="3.08984375" style="20" customWidth="1"/>
    <col min="9985" max="9985" width="10.6328125" style="20" customWidth="1"/>
    <col min="9986" max="9986" width="2.08984375" style="20" customWidth="1"/>
    <col min="9987" max="9987" width="1.6328125" style="20" customWidth="1"/>
    <col min="9988" max="9988" width="7" style="20" customWidth="1"/>
    <col min="9989" max="9989" width="5.36328125" style="20" customWidth="1"/>
    <col min="9990" max="9995" width="0" style="20" hidden="1" customWidth="1"/>
    <col min="9996" max="9996" width="3.26953125" style="20" bestFit="1" customWidth="1"/>
    <col min="9997" max="9997" width="2.26953125" style="20" bestFit="1" customWidth="1"/>
    <col min="9998" max="9999" width="2.453125" style="20" customWidth="1"/>
    <col min="10000" max="10000" width="2.90625" style="20" customWidth="1"/>
    <col min="10001" max="10001" width="3.08984375" style="20" customWidth="1"/>
    <col min="10002" max="10002" width="2.453125" style="20" customWidth="1"/>
    <col min="10003" max="10006" width="0" style="20" hidden="1" customWidth="1"/>
    <col min="10007" max="10007" width="9.90625" style="20" customWidth="1"/>
    <col min="10008" max="10008" width="16.36328125" style="20" bestFit="1" customWidth="1"/>
    <col min="10009" max="10057" width="0" style="20" hidden="1" customWidth="1"/>
    <col min="10058" max="10234" width="9" style="20"/>
    <col min="10235" max="10235" width="3" style="20" customWidth="1"/>
    <col min="10236" max="10236" width="3.6328125" style="20" customWidth="1"/>
    <col min="10237" max="10237" width="6.90625" style="20" customWidth="1"/>
    <col min="10238" max="10238" width="3.08984375" style="20" customWidth="1"/>
    <col min="10239" max="10239" width="7.6328125" style="20" customWidth="1"/>
    <col min="10240" max="10240" width="3.08984375" style="20" customWidth="1"/>
    <col min="10241" max="10241" width="10.6328125" style="20" customWidth="1"/>
    <col min="10242" max="10242" width="2.08984375" style="20" customWidth="1"/>
    <col min="10243" max="10243" width="1.6328125" style="20" customWidth="1"/>
    <col min="10244" max="10244" width="7" style="20" customWidth="1"/>
    <col min="10245" max="10245" width="5.36328125" style="20" customWidth="1"/>
    <col min="10246" max="10251" width="0" style="20" hidden="1" customWidth="1"/>
    <col min="10252" max="10252" width="3.26953125" style="20" bestFit="1" customWidth="1"/>
    <col min="10253" max="10253" width="2.26953125" style="20" bestFit="1" customWidth="1"/>
    <col min="10254" max="10255" width="2.453125" style="20" customWidth="1"/>
    <col min="10256" max="10256" width="2.90625" style="20" customWidth="1"/>
    <col min="10257" max="10257" width="3.08984375" style="20" customWidth="1"/>
    <col min="10258" max="10258" width="2.453125" style="20" customWidth="1"/>
    <col min="10259" max="10262" width="0" style="20" hidden="1" customWidth="1"/>
    <col min="10263" max="10263" width="9.90625" style="20" customWidth="1"/>
    <col min="10264" max="10264" width="16.36328125" style="20" bestFit="1" customWidth="1"/>
    <col min="10265" max="10313" width="0" style="20" hidden="1" customWidth="1"/>
    <col min="10314" max="10490" width="9" style="20"/>
    <col min="10491" max="10491" width="3" style="20" customWidth="1"/>
    <col min="10492" max="10492" width="3.6328125" style="20" customWidth="1"/>
    <col min="10493" max="10493" width="6.90625" style="20" customWidth="1"/>
    <col min="10494" max="10494" width="3.08984375" style="20" customWidth="1"/>
    <col min="10495" max="10495" width="7.6328125" style="20" customWidth="1"/>
    <col min="10496" max="10496" width="3.08984375" style="20" customWidth="1"/>
    <col min="10497" max="10497" width="10.6328125" style="20" customWidth="1"/>
    <col min="10498" max="10498" width="2.08984375" style="20" customWidth="1"/>
    <col min="10499" max="10499" width="1.6328125" style="20" customWidth="1"/>
    <col min="10500" max="10500" width="7" style="20" customWidth="1"/>
    <col min="10501" max="10501" width="5.36328125" style="20" customWidth="1"/>
    <col min="10502" max="10507" width="0" style="20" hidden="1" customWidth="1"/>
    <col min="10508" max="10508" width="3.26953125" style="20" bestFit="1" customWidth="1"/>
    <col min="10509" max="10509" width="2.26953125" style="20" bestFit="1" customWidth="1"/>
    <col min="10510" max="10511" width="2.453125" style="20" customWidth="1"/>
    <col min="10512" max="10512" width="2.90625" style="20" customWidth="1"/>
    <col min="10513" max="10513" width="3.08984375" style="20" customWidth="1"/>
    <col min="10514" max="10514" width="2.453125" style="20" customWidth="1"/>
    <col min="10515" max="10518" width="0" style="20" hidden="1" customWidth="1"/>
    <col min="10519" max="10519" width="9.90625" style="20" customWidth="1"/>
    <col min="10520" max="10520" width="16.36328125" style="20" bestFit="1" customWidth="1"/>
    <col min="10521" max="10569" width="0" style="20" hidden="1" customWidth="1"/>
    <col min="10570" max="10746" width="9" style="20"/>
    <col min="10747" max="10747" width="3" style="20" customWidth="1"/>
    <col min="10748" max="10748" width="3.6328125" style="20" customWidth="1"/>
    <col min="10749" max="10749" width="6.90625" style="20" customWidth="1"/>
    <col min="10750" max="10750" width="3.08984375" style="20" customWidth="1"/>
    <col min="10751" max="10751" width="7.6328125" style="20" customWidth="1"/>
    <col min="10752" max="10752" width="3.08984375" style="20" customWidth="1"/>
    <col min="10753" max="10753" width="10.6328125" style="20" customWidth="1"/>
    <col min="10754" max="10754" width="2.08984375" style="20" customWidth="1"/>
    <col min="10755" max="10755" width="1.6328125" style="20" customWidth="1"/>
    <col min="10756" max="10756" width="7" style="20" customWidth="1"/>
    <col min="10757" max="10757" width="5.36328125" style="20" customWidth="1"/>
    <col min="10758" max="10763" width="0" style="20" hidden="1" customWidth="1"/>
    <col min="10764" max="10764" width="3.26953125" style="20" bestFit="1" customWidth="1"/>
    <col min="10765" max="10765" width="2.26953125" style="20" bestFit="1" customWidth="1"/>
    <col min="10766" max="10767" width="2.453125" style="20" customWidth="1"/>
    <col min="10768" max="10768" width="2.90625" style="20" customWidth="1"/>
    <col min="10769" max="10769" width="3.08984375" style="20" customWidth="1"/>
    <col min="10770" max="10770" width="2.453125" style="20" customWidth="1"/>
    <col min="10771" max="10774" width="0" style="20" hidden="1" customWidth="1"/>
    <col min="10775" max="10775" width="9.90625" style="20" customWidth="1"/>
    <col min="10776" max="10776" width="16.36328125" style="20" bestFit="1" customWidth="1"/>
    <col min="10777" max="10825" width="0" style="20" hidden="1" customWidth="1"/>
    <col min="10826" max="11002" width="9" style="20"/>
    <col min="11003" max="11003" width="3" style="20" customWidth="1"/>
    <col min="11004" max="11004" width="3.6328125" style="20" customWidth="1"/>
    <col min="11005" max="11005" width="6.90625" style="20" customWidth="1"/>
    <col min="11006" max="11006" width="3.08984375" style="20" customWidth="1"/>
    <col min="11007" max="11007" width="7.6328125" style="20" customWidth="1"/>
    <col min="11008" max="11008" width="3.08984375" style="20" customWidth="1"/>
    <col min="11009" max="11009" width="10.6328125" style="20" customWidth="1"/>
    <col min="11010" max="11010" width="2.08984375" style="20" customWidth="1"/>
    <col min="11011" max="11011" width="1.6328125" style="20" customWidth="1"/>
    <col min="11012" max="11012" width="7" style="20" customWidth="1"/>
    <col min="11013" max="11013" width="5.36328125" style="20" customWidth="1"/>
    <col min="11014" max="11019" width="0" style="20" hidden="1" customWidth="1"/>
    <col min="11020" max="11020" width="3.26953125" style="20" bestFit="1" customWidth="1"/>
    <col min="11021" max="11021" width="2.26953125" style="20" bestFit="1" customWidth="1"/>
    <col min="11022" max="11023" width="2.453125" style="20" customWidth="1"/>
    <col min="11024" max="11024" width="2.90625" style="20" customWidth="1"/>
    <col min="11025" max="11025" width="3.08984375" style="20" customWidth="1"/>
    <col min="11026" max="11026" width="2.453125" style="20" customWidth="1"/>
    <col min="11027" max="11030" width="0" style="20" hidden="1" customWidth="1"/>
    <col min="11031" max="11031" width="9.90625" style="20" customWidth="1"/>
    <col min="11032" max="11032" width="16.36328125" style="20" bestFit="1" customWidth="1"/>
    <col min="11033" max="11081" width="0" style="20" hidden="1" customWidth="1"/>
    <col min="11082" max="11258" width="9" style="20"/>
    <col min="11259" max="11259" width="3" style="20" customWidth="1"/>
    <col min="11260" max="11260" width="3.6328125" style="20" customWidth="1"/>
    <col min="11261" max="11261" width="6.90625" style="20" customWidth="1"/>
    <col min="11262" max="11262" width="3.08984375" style="20" customWidth="1"/>
    <col min="11263" max="11263" width="7.6328125" style="20" customWidth="1"/>
    <col min="11264" max="11264" width="3.08984375" style="20" customWidth="1"/>
    <col min="11265" max="11265" width="10.6328125" style="20" customWidth="1"/>
    <col min="11266" max="11266" width="2.08984375" style="20" customWidth="1"/>
    <col min="11267" max="11267" width="1.6328125" style="20" customWidth="1"/>
    <col min="11268" max="11268" width="7" style="20" customWidth="1"/>
    <col min="11269" max="11269" width="5.36328125" style="20" customWidth="1"/>
    <col min="11270" max="11275" width="0" style="20" hidden="1" customWidth="1"/>
    <col min="11276" max="11276" width="3.26953125" style="20" bestFit="1" customWidth="1"/>
    <col min="11277" max="11277" width="2.26953125" style="20" bestFit="1" customWidth="1"/>
    <col min="11278" max="11279" width="2.453125" style="20" customWidth="1"/>
    <col min="11280" max="11280" width="2.90625" style="20" customWidth="1"/>
    <col min="11281" max="11281" width="3.08984375" style="20" customWidth="1"/>
    <col min="11282" max="11282" width="2.453125" style="20" customWidth="1"/>
    <col min="11283" max="11286" width="0" style="20" hidden="1" customWidth="1"/>
    <col min="11287" max="11287" width="9.90625" style="20" customWidth="1"/>
    <col min="11288" max="11288" width="16.36328125" style="20" bestFit="1" customWidth="1"/>
    <col min="11289" max="11337" width="0" style="20" hidden="1" customWidth="1"/>
    <col min="11338" max="11514" width="9" style="20"/>
    <col min="11515" max="11515" width="3" style="20" customWidth="1"/>
    <col min="11516" max="11516" width="3.6328125" style="20" customWidth="1"/>
    <col min="11517" max="11517" width="6.90625" style="20" customWidth="1"/>
    <col min="11518" max="11518" width="3.08984375" style="20" customWidth="1"/>
    <col min="11519" max="11519" width="7.6328125" style="20" customWidth="1"/>
    <col min="11520" max="11520" width="3.08984375" style="20" customWidth="1"/>
    <col min="11521" max="11521" width="10.6328125" style="20" customWidth="1"/>
    <col min="11522" max="11522" width="2.08984375" style="20" customWidth="1"/>
    <col min="11523" max="11523" width="1.6328125" style="20" customWidth="1"/>
    <col min="11524" max="11524" width="7" style="20" customWidth="1"/>
    <col min="11525" max="11525" width="5.36328125" style="20" customWidth="1"/>
    <col min="11526" max="11531" width="0" style="20" hidden="1" customWidth="1"/>
    <col min="11532" max="11532" width="3.26953125" style="20" bestFit="1" customWidth="1"/>
    <col min="11533" max="11533" width="2.26953125" style="20" bestFit="1" customWidth="1"/>
    <col min="11534" max="11535" width="2.453125" style="20" customWidth="1"/>
    <col min="11536" max="11536" width="2.90625" style="20" customWidth="1"/>
    <col min="11537" max="11537" width="3.08984375" style="20" customWidth="1"/>
    <col min="11538" max="11538" width="2.453125" style="20" customWidth="1"/>
    <col min="11539" max="11542" width="0" style="20" hidden="1" customWidth="1"/>
    <col min="11543" max="11543" width="9.90625" style="20" customWidth="1"/>
    <col min="11544" max="11544" width="16.36328125" style="20" bestFit="1" customWidth="1"/>
    <col min="11545" max="11593" width="0" style="20" hidden="1" customWidth="1"/>
    <col min="11594" max="11770" width="9" style="20"/>
    <col min="11771" max="11771" width="3" style="20" customWidth="1"/>
    <col min="11772" max="11772" width="3.6328125" style="20" customWidth="1"/>
    <col min="11773" max="11773" width="6.90625" style="20" customWidth="1"/>
    <col min="11774" max="11774" width="3.08984375" style="20" customWidth="1"/>
    <col min="11775" max="11775" width="7.6328125" style="20" customWidth="1"/>
    <col min="11776" max="11776" width="3.08984375" style="20" customWidth="1"/>
    <col min="11777" max="11777" width="10.6328125" style="20" customWidth="1"/>
    <col min="11778" max="11778" width="2.08984375" style="20" customWidth="1"/>
    <col min="11779" max="11779" width="1.6328125" style="20" customWidth="1"/>
    <col min="11780" max="11780" width="7" style="20" customWidth="1"/>
    <col min="11781" max="11781" width="5.36328125" style="20" customWidth="1"/>
    <col min="11782" max="11787" width="0" style="20" hidden="1" customWidth="1"/>
    <col min="11788" max="11788" width="3.26953125" style="20" bestFit="1" customWidth="1"/>
    <col min="11789" max="11789" width="2.26953125" style="20" bestFit="1" customWidth="1"/>
    <col min="11790" max="11791" width="2.453125" style="20" customWidth="1"/>
    <col min="11792" max="11792" width="2.90625" style="20" customWidth="1"/>
    <col min="11793" max="11793" width="3.08984375" style="20" customWidth="1"/>
    <col min="11794" max="11794" width="2.453125" style="20" customWidth="1"/>
    <col min="11795" max="11798" width="0" style="20" hidden="1" customWidth="1"/>
    <col min="11799" max="11799" width="9.90625" style="20" customWidth="1"/>
    <col min="11800" max="11800" width="16.36328125" style="20" bestFit="1" customWidth="1"/>
    <col min="11801" max="11849" width="0" style="20" hidden="1" customWidth="1"/>
    <col min="11850" max="12026" width="9" style="20"/>
    <col min="12027" max="12027" width="3" style="20" customWidth="1"/>
    <col min="12028" max="12028" width="3.6328125" style="20" customWidth="1"/>
    <col min="12029" max="12029" width="6.90625" style="20" customWidth="1"/>
    <col min="12030" max="12030" width="3.08984375" style="20" customWidth="1"/>
    <col min="12031" max="12031" width="7.6328125" style="20" customWidth="1"/>
    <col min="12032" max="12032" width="3.08984375" style="20" customWidth="1"/>
    <col min="12033" max="12033" width="10.6328125" style="20" customWidth="1"/>
    <col min="12034" max="12034" width="2.08984375" style="20" customWidth="1"/>
    <col min="12035" max="12035" width="1.6328125" style="20" customWidth="1"/>
    <col min="12036" max="12036" width="7" style="20" customWidth="1"/>
    <col min="12037" max="12037" width="5.36328125" style="20" customWidth="1"/>
    <col min="12038" max="12043" width="0" style="20" hidden="1" customWidth="1"/>
    <col min="12044" max="12044" width="3.26953125" style="20" bestFit="1" customWidth="1"/>
    <col min="12045" max="12045" width="2.26953125" style="20" bestFit="1" customWidth="1"/>
    <col min="12046" max="12047" width="2.453125" style="20" customWidth="1"/>
    <col min="12048" max="12048" width="2.90625" style="20" customWidth="1"/>
    <col min="12049" max="12049" width="3.08984375" style="20" customWidth="1"/>
    <col min="12050" max="12050" width="2.453125" style="20" customWidth="1"/>
    <col min="12051" max="12054" width="0" style="20" hidden="1" customWidth="1"/>
    <col min="12055" max="12055" width="9.90625" style="20" customWidth="1"/>
    <col min="12056" max="12056" width="16.36328125" style="20" bestFit="1" customWidth="1"/>
    <col min="12057" max="12105" width="0" style="20" hidden="1" customWidth="1"/>
    <col min="12106" max="12282" width="9" style="20"/>
    <col min="12283" max="12283" width="3" style="20" customWidth="1"/>
    <col min="12284" max="12284" width="3.6328125" style="20" customWidth="1"/>
    <col min="12285" max="12285" width="6.90625" style="20" customWidth="1"/>
    <col min="12286" max="12286" width="3.08984375" style="20" customWidth="1"/>
    <col min="12287" max="12287" width="7.6328125" style="20" customWidth="1"/>
    <col min="12288" max="12288" width="3.08984375" style="20" customWidth="1"/>
    <col min="12289" max="12289" width="10.6328125" style="20" customWidth="1"/>
    <col min="12290" max="12290" width="2.08984375" style="20" customWidth="1"/>
    <col min="12291" max="12291" width="1.6328125" style="20" customWidth="1"/>
    <col min="12292" max="12292" width="7" style="20" customWidth="1"/>
    <col min="12293" max="12293" width="5.36328125" style="20" customWidth="1"/>
    <col min="12294" max="12299" width="0" style="20" hidden="1" customWidth="1"/>
    <col min="12300" max="12300" width="3.26953125" style="20" bestFit="1" customWidth="1"/>
    <col min="12301" max="12301" width="2.26953125" style="20" bestFit="1" customWidth="1"/>
    <col min="12302" max="12303" width="2.453125" style="20" customWidth="1"/>
    <col min="12304" max="12304" width="2.90625" style="20" customWidth="1"/>
    <col min="12305" max="12305" width="3.08984375" style="20" customWidth="1"/>
    <col min="12306" max="12306" width="2.453125" style="20" customWidth="1"/>
    <col min="12307" max="12310" width="0" style="20" hidden="1" customWidth="1"/>
    <col min="12311" max="12311" width="9.90625" style="20" customWidth="1"/>
    <col min="12312" max="12312" width="16.36328125" style="20" bestFit="1" customWidth="1"/>
    <col min="12313" max="12361" width="0" style="20" hidden="1" customWidth="1"/>
    <col min="12362" max="12538" width="9" style="20"/>
    <col min="12539" max="12539" width="3" style="20" customWidth="1"/>
    <col min="12540" max="12540" width="3.6328125" style="20" customWidth="1"/>
    <col min="12541" max="12541" width="6.90625" style="20" customWidth="1"/>
    <col min="12542" max="12542" width="3.08984375" style="20" customWidth="1"/>
    <col min="12543" max="12543" width="7.6328125" style="20" customWidth="1"/>
    <col min="12544" max="12544" width="3.08984375" style="20" customWidth="1"/>
    <col min="12545" max="12545" width="10.6328125" style="20" customWidth="1"/>
    <col min="12546" max="12546" width="2.08984375" style="20" customWidth="1"/>
    <col min="12547" max="12547" width="1.6328125" style="20" customWidth="1"/>
    <col min="12548" max="12548" width="7" style="20" customWidth="1"/>
    <col min="12549" max="12549" width="5.36328125" style="20" customWidth="1"/>
    <col min="12550" max="12555" width="0" style="20" hidden="1" customWidth="1"/>
    <col min="12556" max="12556" width="3.26953125" style="20" bestFit="1" customWidth="1"/>
    <col min="12557" max="12557" width="2.26953125" style="20" bestFit="1" customWidth="1"/>
    <col min="12558" max="12559" width="2.453125" style="20" customWidth="1"/>
    <col min="12560" max="12560" width="2.90625" style="20" customWidth="1"/>
    <col min="12561" max="12561" width="3.08984375" style="20" customWidth="1"/>
    <col min="12562" max="12562" width="2.453125" style="20" customWidth="1"/>
    <col min="12563" max="12566" width="0" style="20" hidden="1" customWidth="1"/>
    <col min="12567" max="12567" width="9.90625" style="20" customWidth="1"/>
    <col min="12568" max="12568" width="16.36328125" style="20" bestFit="1" customWidth="1"/>
    <col min="12569" max="12617" width="0" style="20" hidden="1" customWidth="1"/>
    <col min="12618" max="12794" width="9" style="20"/>
    <col min="12795" max="12795" width="3" style="20" customWidth="1"/>
    <col min="12796" max="12796" width="3.6328125" style="20" customWidth="1"/>
    <col min="12797" max="12797" width="6.90625" style="20" customWidth="1"/>
    <col min="12798" max="12798" width="3.08984375" style="20" customWidth="1"/>
    <col min="12799" max="12799" width="7.6328125" style="20" customWidth="1"/>
    <col min="12800" max="12800" width="3.08984375" style="20" customWidth="1"/>
    <col min="12801" max="12801" width="10.6328125" style="20" customWidth="1"/>
    <col min="12802" max="12802" width="2.08984375" style="20" customWidth="1"/>
    <col min="12803" max="12803" width="1.6328125" style="20" customWidth="1"/>
    <col min="12804" max="12804" width="7" style="20" customWidth="1"/>
    <col min="12805" max="12805" width="5.36328125" style="20" customWidth="1"/>
    <col min="12806" max="12811" width="0" style="20" hidden="1" customWidth="1"/>
    <col min="12812" max="12812" width="3.26953125" style="20" bestFit="1" customWidth="1"/>
    <col min="12813" max="12813" width="2.26953125" style="20" bestFit="1" customWidth="1"/>
    <col min="12814" max="12815" width="2.453125" style="20" customWidth="1"/>
    <col min="12816" max="12816" width="2.90625" style="20" customWidth="1"/>
    <col min="12817" max="12817" width="3.08984375" style="20" customWidth="1"/>
    <col min="12818" max="12818" width="2.453125" style="20" customWidth="1"/>
    <col min="12819" max="12822" width="0" style="20" hidden="1" customWidth="1"/>
    <col min="12823" max="12823" width="9.90625" style="20" customWidth="1"/>
    <col min="12824" max="12824" width="16.36328125" style="20" bestFit="1" customWidth="1"/>
    <col min="12825" max="12873" width="0" style="20" hidden="1" customWidth="1"/>
    <col min="12874" max="13050" width="9" style="20"/>
    <col min="13051" max="13051" width="3" style="20" customWidth="1"/>
    <col min="13052" max="13052" width="3.6328125" style="20" customWidth="1"/>
    <col min="13053" max="13053" width="6.90625" style="20" customWidth="1"/>
    <col min="13054" max="13054" width="3.08984375" style="20" customWidth="1"/>
    <col min="13055" max="13055" width="7.6328125" style="20" customWidth="1"/>
    <col min="13056" max="13056" width="3.08984375" style="20" customWidth="1"/>
    <col min="13057" max="13057" width="10.6328125" style="20" customWidth="1"/>
    <col min="13058" max="13058" width="2.08984375" style="20" customWidth="1"/>
    <col min="13059" max="13059" width="1.6328125" style="20" customWidth="1"/>
    <col min="13060" max="13060" width="7" style="20" customWidth="1"/>
    <col min="13061" max="13061" width="5.36328125" style="20" customWidth="1"/>
    <col min="13062" max="13067" width="0" style="20" hidden="1" customWidth="1"/>
    <col min="13068" max="13068" width="3.26953125" style="20" bestFit="1" customWidth="1"/>
    <col min="13069" max="13069" width="2.26953125" style="20" bestFit="1" customWidth="1"/>
    <col min="13070" max="13071" width="2.453125" style="20" customWidth="1"/>
    <col min="13072" max="13072" width="2.90625" style="20" customWidth="1"/>
    <col min="13073" max="13073" width="3.08984375" style="20" customWidth="1"/>
    <col min="13074" max="13074" width="2.453125" style="20" customWidth="1"/>
    <col min="13075" max="13078" width="0" style="20" hidden="1" customWidth="1"/>
    <col min="13079" max="13079" width="9.90625" style="20" customWidth="1"/>
    <col min="13080" max="13080" width="16.36328125" style="20" bestFit="1" customWidth="1"/>
    <col min="13081" max="13129" width="0" style="20" hidden="1" customWidth="1"/>
    <col min="13130" max="13306" width="9" style="20"/>
    <col min="13307" max="13307" width="3" style="20" customWidth="1"/>
    <col min="13308" max="13308" width="3.6328125" style="20" customWidth="1"/>
    <col min="13309" max="13309" width="6.90625" style="20" customWidth="1"/>
    <col min="13310" max="13310" width="3.08984375" style="20" customWidth="1"/>
    <col min="13311" max="13311" width="7.6328125" style="20" customWidth="1"/>
    <col min="13312" max="13312" width="3.08984375" style="20" customWidth="1"/>
    <col min="13313" max="13313" width="10.6328125" style="20" customWidth="1"/>
    <col min="13314" max="13314" width="2.08984375" style="20" customWidth="1"/>
    <col min="13315" max="13315" width="1.6328125" style="20" customWidth="1"/>
    <col min="13316" max="13316" width="7" style="20" customWidth="1"/>
    <col min="13317" max="13317" width="5.36328125" style="20" customWidth="1"/>
    <col min="13318" max="13323" width="0" style="20" hidden="1" customWidth="1"/>
    <col min="13324" max="13324" width="3.26953125" style="20" bestFit="1" customWidth="1"/>
    <col min="13325" max="13325" width="2.26953125" style="20" bestFit="1" customWidth="1"/>
    <col min="13326" max="13327" width="2.453125" style="20" customWidth="1"/>
    <col min="13328" max="13328" width="2.90625" style="20" customWidth="1"/>
    <col min="13329" max="13329" width="3.08984375" style="20" customWidth="1"/>
    <col min="13330" max="13330" width="2.453125" style="20" customWidth="1"/>
    <col min="13331" max="13334" width="0" style="20" hidden="1" customWidth="1"/>
    <col min="13335" max="13335" width="9.90625" style="20" customWidth="1"/>
    <col min="13336" max="13336" width="16.36328125" style="20" bestFit="1" customWidth="1"/>
    <col min="13337" max="13385" width="0" style="20" hidden="1" customWidth="1"/>
    <col min="13386" max="13562" width="9" style="20"/>
    <col min="13563" max="13563" width="3" style="20" customWidth="1"/>
    <col min="13564" max="13564" width="3.6328125" style="20" customWidth="1"/>
    <col min="13565" max="13565" width="6.90625" style="20" customWidth="1"/>
    <col min="13566" max="13566" width="3.08984375" style="20" customWidth="1"/>
    <col min="13567" max="13567" width="7.6328125" style="20" customWidth="1"/>
    <col min="13568" max="13568" width="3.08984375" style="20" customWidth="1"/>
    <col min="13569" max="13569" width="10.6328125" style="20" customWidth="1"/>
    <col min="13570" max="13570" width="2.08984375" style="20" customWidth="1"/>
    <col min="13571" max="13571" width="1.6328125" style="20" customWidth="1"/>
    <col min="13572" max="13572" width="7" style="20" customWidth="1"/>
    <col min="13573" max="13573" width="5.36328125" style="20" customWidth="1"/>
    <col min="13574" max="13579" width="0" style="20" hidden="1" customWidth="1"/>
    <col min="13580" max="13580" width="3.26953125" style="20" bestFit="1" customWidth="1"/>
    <col min="13581" max="13581" width="2.26953125" style="20" bestFit="1" customWidth="1"/>
    <col min="13582" max="13583" width="2.453125" style="20" customWidth="1"/>
    <col min="13584" max="13584" width="2.90625" style="20" customWidth="1"/>
    <col min="13585" max="13585" width="3.08984375" style="20" customWidth="1"/>
    <col min="13586" max="13586" width="2.453125" style="20" customWidth="1"/>
    <col min="13587" max="13590" width="0" style="20" hidden="1" customWidth="1"/>
    <col min="13591" max="13591" width="9.90625" style="20" customWidth="1"/>
    <col min="13592" max="13592" width="16.36328125" style="20" bestFit="1" customWidth="1"/>
    <col min="13593" max="13641" width="0" style="20" hidden="1" customWidth="1"/>
    <col min="13642" max="13818" width="9" style="20"/>
    <col min="13819" max="13819" width="3" style="20" customWidth="1"/>
    <col min="13820" max="13820" width="3.6328125" style="20" customWidth="1"/>
    <col min="13821" max="13821" width="6.90625" style="20" customWidth="1"/>
    <col min="13822" max="13822" width="3.08984375" style="20" customWidth="1"/>
    <col min="13823" max="13823" width="7.6328125" style="20" customWidth="1"/>
    <col min="13824" max="13824" width="3.08984375" style="20" customWidth="1"/>
    <col min="13825" max="13825" width="10.6328125" style="20" customWidth="1"/>
    <col min="13826" max="13826" width="2.08984375" style="20" customWidth="1"/>
    <col min="13827" max="13827" width="1.6328125" style="20" customWidth="1"/>
    <col min="13828" max="13828" width="7" style="20" customWidth="1"/>
    <col min="13829" max="13829" width="5.36328125" style="20" customWidth="1"/>
    <col min="13830" max="13835" width="0" style="20" hidden="1" customWidth="1"/>
    <col min="13836" max="13836" width="3.26953125" style="20" bestFit="1" customWidth="1"/>
    <col min="13837" max="13837" width="2.26953125" style="20" bestFit="1" customWidth="1"/>
    <col min="13838" max="13839" width="2.453125" style="20" customWidth="1"/>
    <col min="13840" max="13840" width="2.90625" style="20" customWidth="1"/>
    <col min="13841" max="13841" width="3.08984375" style="20" customWidth="1"/>
    <col min="13842" max="13842" width="2.453125" style="20" customWidth="1"/>
    <col min="13843" max="13846" width="0" style="20" hidden="1" customWidth="1"/>
    <col min="13847" max="13847" width="9.90625" style="20" customWidth="1"/>
    <col min="13848" max="13848" width="16.36328125" style="20" bestFit="1" customWidth="1"/>
    <col min="13849" max="13897" width="0" style="20" hidden="1" customWidth="1"/>
    <col min="13898" max="14074" width="9" style="20"/>
    <col min="14075" max="14075" width="3" style="20" customWidth="1"/>
    <col min="14076" max="14076" width="3.6328125" style="20" customWidth="1"/>
    <col min="14077" max="14077" width="6.90625" style="20" customWidth="1"/>
    <col min="14078" max="14078" width="3.08984375" style="20" customWidth="1"/>
    <col min="14079" max="14079" width="7.6328125" style="20" customWidth="1"/>
    <col min="14080" max="14080" width="3.08984375" style="20" customWidth="1"/>
    <col min="14081" max="14081" width="10.6328125" style="20" customWidth="1"/>
    <col min="14082" max="14082" width="2.08984375" style="20" customWidth="1"/>
    <col min="14083" max="14083" width="1.6328125" style="20" customWidth="1"/>
    <col min="14084" max="14084" width="7" style="20" customWidth="1"/>
    <col min="14085" max="14085" width="5.36328125" style="20" customWidth="1"/>
    <col min="14086" max="14091" width="0" style="20" hidden="1" customWidth="1"/>
    <col min="14092" max="14092" width="3.26953125" style="20" bestFit="1" customWidth="1"/>
    <col min="14093" max="14093" width="2.26953125" style="20" bestFit="1" customWidth="1"/>
    <col min="14094" max="14095" width="2.453125" style="20" customWidth="1"/>
    <col min="14096" max="14096" width="2.90625" style="20" customWidth="1"/>
    <col min="14097" max="14097" width="3.08984375" style="20" customWidth="1"/>
    <col min="14098" max="14098" width="2.453125" style="20" customWidth="1"/>
    <col min="14099" max="14102" width="0" style="20" hidden="1" customWidth="1"/>
    <col min="14103" max="14103" width="9.90625" style="20" customWidth="1"/>
    <col min="14104" max="14104" width="16.36328125" style="20" bestFit="1" customWidth="1"/>
    <col min="14105" max="14153" width="0" style="20" hidden="1" customWidth="1"/>
    <col min="14154" max="14330" width="9" style="20"/>
    <col min="14331" max="14331" width="3" style="20" customWidth="1"/>
    <col min="14332" max="14332" width="3.6328125" style="20" customWidth="1"/>
    <col min="14333" max="14333" width="6.90625" style="20" customWidth="1"/>
    <col min="14334" max="14334" width="3.08984375" style="20" customWidth="1"/>
    <col min="14335" max="14335" width="7.6328125" style="20" customWidth="1"/>
    <col min="14336" max="14336" width="3.08984375" style="20" customWidth="1"/>
    <col min="14337" max="14337" width="10.6328125" style="20" customWidth="1"/>
    <col min="14338" max="14338" width="2.08984375" style="20" customWidth="1"/>
    <col min="14339" max="14339" width="1.6328125" style="20" customWidth="1"/>
    <col min="14340" max="14340" width="7" style="20" customWidth="1"/>
    <col min="14341" max="14341" width="5.36328125" style="20" customWidth="1"/>
    <col min="14342" max="14347" width="0" style="20" hidden="1" customWidth="1"/>
    <col min="14348" max="14348" width="3.26953125" style="20" bestFit="1" customWidth="1"/>
    <col min="14349" max="14349" width="2.26953125" style="20" bestFit="1" customWidth="1"/>
    <col min="14350" max="14351" width="2.453125" style="20" customWidth="1"/>
    <col min="14352" max="14352" width="2.90625" style="20" customWidth="1"/>
    <col min="14353" max="14353" width="3.08984375" style="20" customWidth="1"/>
    <col min="14354" max="14354" width="2.453125" style="20" customWidth="1"/>
    <col min="14355" max="14358" width="0" style="20" hidden="1" customWidth="1"/>
    <col min="14359" max="14359" width="9.90625" style="20" customWidth="1"/>
    <col min="14360" max="14360" width="16.36328125" style="20" bestFit="1" customWidth="1"/>
    <col min="14361" max="14409" width="0" style="20" hidden="1" customWidth="1"/>
    <col min="14410" max="14586" width="9" style="20"/>
    <col min="14587" max="14587" width="3" style="20" customWidth="1"/>
    <col min="14588" max="14588" width="3.6328125" style="20" customWidth="1"/>
    <col min="14589" max="14589" width="6.90625" style="20" customWidth="1"/>
    <col min="14590" max="14590" width="3.08984375" style="20" customWidth="1"/>
    <col min="14591" max="14591" width="7.6328125" style="20" customWidth="1"/>
    <col min="14592" max="14592" width="3.08984375" style="20" customWidth="1"/>
    <col min="14593" max="14593" width="10.6328125" style="20" customWidth="1"/>
    <col min="14594" max="14594" width="2.08984375" style="20" customWidth="1"/>
    <col min="14595" max="14595" width="1.6328125" style="20" customWidth="1"/>
    <col min="14596" max="14596" width="7" style="20" customWidth="1"/>
    <col min="14597" max="14597" width="5.36328125" style="20" customWidth="1"/>
    <col min="14598" max="14603" width="0" style="20" hidden="1" customWidth="1"/>
    <col min="14604" max="14604" width="3.26953125" style="20" bestFit="1" customWidth="1"/>
    <col min="14605" max="14605" width="2.26953125" style="20" bestFit="1" customWidth="1"/>
    <col min="14606" max="14607" width="2.453125" style="20" customWidth="1"/>
    <col min="14608" max="14608" width="2.90625" style="20" customWidth="1"/>
    <col min="14609" max="14609" width="3.08984375" style="20" customWidth="1"/>
    <col min="14610" max="14610" width="2.453125" style="20" customWidth="1"/>
    <col min="14611" max="14614" width="0" style="20" hidden="1" customWidth="1"/>
    <col min="14615" max="14615" width="9.90625" style="20" customWidth="1"/>
    <col min="14616" max="14616" width="16.36328125" style="20" bestFit="1" customWidth="1"/>
    <col min="14617" max="14665" width="0" style="20" hidden="1" customWidth="1"/>
    <col min="14666" max="14842" width="9" style="20"/>
    <col min="14843" max="14843" width="3" style="20" customWidth="1"/>
    <col min="14844" max="14844" width="3.6328125" style="20" customWidth="1"/>
    <col min="14845" max="14845" width="6.90625" style="20" customWidth="1"/>
    <col min="14846" max="14846" width="3.08984375" style="20" customWidth="1"/>
    <col min="14847" max="14847" width="7.6328125" style="20" customWidth="1"/>
    <col min="14848" max="14848" width="3.08984375" style="20" customWidth="1"/>
    <col min="14849" max="14849" width="10.6328125" style="20" customWidth="1"/>
    <col min="14850" max="14850" width="2.08984375" style="20" customWidth="1"/>
    <col min="14851" max="14851" width="1.6328125" style="20" customWidth="1"/>
    <col min="14852" max="14852" width="7" style="20" customWidth="1"/>
    <col min="14853" max="14853" width="5.36328125" style="20" customWidth="1"/>
    <col min="14854" max="14859" width="0" style="20" hidden="1" customWidth="1"/>
    <col min="14860" max="14860" width="3.26953125" style="20" bestFit="1" customWidth="1"/>
    <col min="14861" max="14861" width="2.26953125" style="20" bestFit="1" customWidth="1"/>
    <col min="14862" max="14863" width="2.453125" style="20" customWidth="1"/>
    <col min="14864" max="14864" width="2.90625" style="20" customWidth="1"/>
    <col min="14865" max="14865" width="3.08984375" style="20" customWidth="1"/>
    <col min="14866" max="14866" width="2.453125" style="20" customWidth="1"/>
    <col min="14867" max="14870" width="0" style="20" hidden="1" customWidth="1"/>
    <col min="14871" max="14871" width="9.90625" style="20" customWidth="1"/>
    <col min="14872" max="14872" width="16.36328125" style="20" bestFit="1" customWidth="1"/>
    <col min="14873" max="14921" width="0" style="20" hidden="1" customWidth="1"/>
    <col min="14922" max="15098" width="9" style="20"/>
    <col min="15099" max="15099" width="3" style="20" customWidth="1"/>
    <col min="15100" max="15100" width="3.6328125" style="20" customWidth="1"/>
    <col min="15101" max="15101" width="6.90625" style="20" customWidth="1"/>
    <col min="15102" max="15102" width="3.08984375" style="20" customWidth="1"/>
    <col min="15103" max="15103" width="7.6328125" style="20" customWidth="1"/>
    <col min="15104" max="15104" width="3.08984375" style="20" customWidth="1"/>
    <col min="15105" max="15105" width="10.6328125" style="20" customWidth="1"/>
    <col min="15106" max="15106" width="2.08984375" style="20" customWidth="1"/>
    <col min="15107" max="15107" width="1.6328125" style="20" customWidth="1"/>
    <col min="15108" max="15108" width="7" style="20" customWidth="1"/>
    <col min="15109" max="15109" width="5.36328125" style="20" customWidth="1"/>
    <col min="15110" max="15115" width="0" style="20" hidden="1" customWidth="1"/>
    <col min="15116" max="15116" width="3.26953125" style="20" bestFit="1" customWidth="1"/>
    <col min="15117" max="15117" width="2.26953125" style="20" bestFit="1" customWidth="1"/>
    <col min="15118" max="15119" width="2.453125" style="20" customWidth="1"/>
    <col min="15120" max="15120" width="2.90625" style="20" customWidth="1"/>
    <col min="15121" max="15121" width="3.08984375" style="20" customWidth="1"/>
    <col min="15122" max="15122" width="2.453125" style="20" customWidth="1"/>
    <col min="15123" max="15126" width="0" style="20" hidden="1" customWidth="1"/>
    <col min="15127" max="15127" width="9.90625" style="20" customWidth="1"/>
    <col min="15128" max="15128" width="16.36328125" style="20" bestFit="1" customWidth="1"/>
    <col min="15129" max="15177" width="0" style="20" hidden="1" customWidth="1"/>
    <col min="15178" max="15354" width="9" style="20"/>
    <col min="15355" max="15355" width="3" style="20" customWidth="1"/>
    <col min="15356" max="15356" width="3.6328125" style="20" customWidth="1"/>
    <col min="15357" max="15357" width="6.90625" style="20" customWidth="1"/>
    <col min="15358" max="15358" width="3.08984375" style="20" customWidth="1"/>
    <col min="15359" max="15359" width="7.6328125" style="20" customWidth="1"/>
    <col min="15360" max="15360" width="3.08984375" style="20" customWidth="1"/>
    <col min="15361" max="15361" width="10.6328125" style="20" customWidth="1"/>
    <col min="15362" max="15362" width="2.08984375" style="20" customWidth="1"/>
    <col min="15363" max="15363" width="1.6328125" style="20" customWidth="1"/>
    <col min="15364" max="15364" width="7" style="20" customWidth="1"/>
    <col min="15365" max="15365" width="5.36328125" style="20" customWidth="1"/>
    <col min="15366" max="15371" width="0" style="20" hidden="1" customWidth="1"/>
    <col min="15372" max="15372" width="3.26953125" style="20" bestFit="1" customWidth="1"/>
    <col min="15373" max="15373" width="2.26953125" style="20" bestFit="1" customWidth="1"/>
    <col min="15374" max="15375" width="2.453125" style="20" customWidth="1"/>
    <col min="15376" max="15376" width="2.90625" style="20" customWidth="1"/>
    <col min="15377" max="15377" width="3.08984375" style="20" customWidth="1"/>
    <col min="15378" max="15378" width="2.453125" style="20" customWidth="1"/>
    <col min="15379" max="15382" width="0" style="20" hidden="1" customWidth="1"/>
    <col min="15383" max="15383" width="9.90625" style="20" customWidth="1"/>
    <col min="15384" max="15384" width="16.36328125" style="20" bestFit="1" customWidth="1"/>
    <col min="15385" max="15433" width="0" style="20" hidden="1" customWidth="1"/>
    <col min="15434" max="15610" width="9" style="20"/>
    <col min="15611" max="15611" width="3" style="20" customWidth="1"/>
    <col min="15612" max="15612" width="3.6328125" style="20" customWidth="1"/>
    <col min="15613" max="15613" width="6.90625" style="20" customWidth="1"/>
    <col min="15614" max="15614" width="3.08984375" style="20" customWidth="1"/>
    <col min="15615" max="15615" width="7.6328125" style="20" customWidth="1"/>
    <col min="15616" max="15616" width="3.08984375" style="20" customWidth="1"/>
    <col min="15617" max="15617" width="10.6328125" style="20" customWidth="1"/>
    <col min="15618" max="15618" width="2.08984375" style="20" customWidth="1"/>
    <col min="15619" max="15619" width="1.6328125" style="20" customWidth="1"/>
    <col min="15620" max="15620" width="7" style="20" customWidth="1"/>
    <col min="15621" max="15621" width="5.36328125" style="20" customWidth="1"/>
    <col min="15622" max="15627" width="0" style="20" hidden="1" customWidth="1"/>
    <col min="15628" max="15628" width="3.26953125" style="20" bestFit="1" customWidth="1"/>
    <col min="15629" max="15629" width="2.26953125" style="20" bestFit="1" customWidth="1"/>
    <col min="15630" max="15631" width="2.453125" style="20" customWidth="1"/>
    <col min="15632" max="15632" width="2.90625" style="20" customWidth="1"/>
    <col min="15633" max="15633" width="3.08984375" style="20" customWidth="1"/>
    <col min="15634" max="15634" width="2.453125" style="20" customWidth="1"/>
    <col min="15635" max="15638" width="0" style="20" hidden="1" customWidth="1"/>
    <col min="15639" max="15639" width="9.90625" style="20" customWidth="1"/>
    <col min="15640" max="15640" width="16.36328125" style="20" bestFit="1" customWidth="1"/>
    <col min="15641" max="15689" width="0" style="20" hidden="1" customWidth="1"/>
    <col min="15690" max="15866" width="9" style="20"/>
    <col min="15867" max="15867" width="3" style="20" customWidth="1"/>
    <col min="15868" max="15868" width="3.6328125" style="20" customWidth="1"/>
    <col min="15869" max="15869" width="6.90625" style="20" customWidth="1"/>
    <col min="15870" max="15870" width="3.08984375" style="20" customWidth="1"/>
    <col min="15871" max="15871" width="7.6328125" style="20" customWidth="1"/>
    <col min="15872" max="15872" width="3.08984375" style="20" customWidth="1"/>
    <col min="15873" max="15873" width="10.6328125" style="20" customWidth="1"/>
    <col min="15874" max="15874" width="2.08984375" style="20" customWidth="1"/>
    <col min="15875" max="15875" width="1.6328125" style="20" customWidth="1"/>
    <col min="15876" max="15876" width="7" style="20" customWidth="1"/>
    <col min="15877" max="15877" width="5.36328125" style="20" customWidth="1"/>
    <col min="15878" max="15883" width="0" style="20" hidden="1" customWidth="1"/>
    <col min="15884" max="15884" width="3.26953125" style="20" bestFit="1" customWidth="1"/>
    <col min="15885" max="15885" width="2.26953125" style="20" bestFit="1" customWidth="1"/>
    <col min="15886" max="15887" width="2.453125" style="20" customWidth="1"/>
    <col min="15888" max="15888" width="2.90625" style="20" customWidth="1"/>
    <col min="15889" max="15889" width="3.08984375" style="20" customWidth="1"/>
    <col min="15890" max="15890" width="2.453125" style="20" customWidth="1"/>
    <col min="15891" max="15894" width="0" style="20" hidden="1" customWidth="1"/>
    <col min="15895" max="15895" width="9.90625" style="20" customWidth="1"/>
    <col min="15896" max="15896" width="16.36328125" style="20" bestFit="1" customWidth="1"/>
    <col min="15897" max="15945" width="0" style="20" hidden="1" customWidth="1"/>
    <col min="15946" max="16122" width="9" style="20"/>
    <col min="16123" max="16123" width="3" style="20" customWidth="1"/>
    <col min="16124" max="16124" width="3.6328125" style="20" customWidth="1"/>
    <col min="16125" max="16125" width="6.90625" style="20" customWidth="1"/>
    <col min="16126" max="16126" width="3.08984375" style="20" customWidth="1"/>
    <col min="16127" max="16127" width="7.6328125" style="20" customWidth="1"/>
    <col min="16128" max="16128" width="3.08984375" style="20" customWidth="1"/>
    <col min="16129" max="16129" width="10.6328125" style="20" customWidth="1"/>
    <col min="16130" max="16130" width="2.08984375" style="20" customWidth="1"/>
    <col min="16131" max="16131" width="1.6328125" style="20" customWidth="1"/>
    <col min="16132" max="16132" width="7" style="20" customWidth="1"/>
    <col min="16133" max="16133" width="5.36328125" style="20" customWidth="1"/>
    <col min="16134" max="16139" width="0" style="20" hidden="1" customWidth="1"/>
    <col min="16140" max="16140" width="3.26953125" style="20" bestFit="1" customWidth="1"/>
    <col min="16141" max="16141" width="2.26953125" style="20" bestFit="1" customWidth="1"/>
    <col min="16142" max="16143" width="2.453125" style="20" customWidth="1"/>
    <col min="16144" max="16144" width="2.90625" style="20" customWidth="1"/>
    <col min="16145" max="16145" width="3.08984375" style="20" customWidth="1"/>
    <col min="16146" max="16146" width="2.453125" style="20" customWidth="1"/>
    <col min="16147" max="16150" width="0" style="20" hidden="1" customWidth="1"/>
    <col min="16151" max="16151" width="9.90625" style="20" customWidth="1"/>
    <col min="16152" max="16152" width="16.36328125" style="20" bestFit="1" customWidth="1"/>
    <col min="16153" max="16201" width="0" style="20" hidden="1" customWidth="1"/>
    <col min="16202" max="16384" width="9" style="20"/>
  </cols>
  <sheetData>
    <row r="1" spans="1:79" s="72" customFormat="1" ht="28.5" customHeight="1" thickBot="1">
      <c r="A1" s="359" t="s">
        <v>86</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E1" s="93"/>
      <c r="AF1" s="93"/>
    </row>
    <row r="2" spans="1:79" s="72" customFormat="1" ht="25.5" customHeight="1">
      <c r="A2" s="360" t="s">
        <v>73</v>
      </c>
      <c r="B2" s="361"/>
      <c r="C2" s="362" t="str">
        <f>_xlfn.CONCAT('様式２（記入例）'!C4,"  ",'様式２（記入例）'!D4)</f>
        <v>埼玉  太郎</v>
      </c>
      <c r="D2" s="363"/>
      <c r="E2" s="363"/>
      <c r="F2" s="363"/>
      <c r="G2" s="364"/>
      <c r="H2" s="365" t="s">
        <v>72</v>
      </c>
      <c r="I2" s="366"/>
      <c r="J2" s="367"/>
      <c r="K2" s="368"/>
      <c r="L2" s="369"/>
      <c r="M2" s="369"/>
      <c r="N2" s="369"/>
      <c r="O2" s="369"/>
      <c r="P2" s="369"/>
      <c r="Q2" s="369"/>
      <c r="R2" s="369"/>
      <c r="S2" s="369"/>
      <c r="T2" s="369"/>
      <c r="U2" s="369"/>
      <c r="V2" s="369"/>
      <c r="W2" s="369"/>
      <c r="X2" s="369"/>
      <c r="Y2" s="131"/>
      <c r="Z2" s="131"/>
      <c r="AA2" s="131"/>
      <c r="AB2" s="131"/>
      <c r="AC2" s="132" t="s">
        <v>74</v>
      </c>
      <c r="AE2" s="20"/>
      <c r="AF2" s="20"/>
      <c r="AG2" s="20"/>
      <c r="AH2" s="20"/>
      <c r="AI2" s="20"/>
      <c r="AJ2" s="20"/>
      <c r="AK2" s="20"/>
      <c r="AL2" s="20"/>
      <c r="AM2" s="20"/>
      <c r="AN2" s="20"/>
      <c r="AO2" s="20"/>
      <c r="AP2" s="20"/>
      <c r="AQ2" s="20"/>
      <c r="AR2" s="20"/>
    </row>
    <row r="3" spans="1:79" s="72" customFormat="1" ht="25.5" customHeight="1" thickBot="1">
      <c r="A3" s="372" t="s">
        <v>71</v>
      </c>
      <c r="B3" s="373"/>
      <c r="C3" s="374">
        <f>'様式２（記入例）'!C9</f>
        <v>17831</v>
      </c>
      <c r="D3" s="375"/>
      <c r="E3" s="375"/>
      <c r="F3" s="375"/>
      <c r="G3" s="376"/>
      <c r="H3" s="377" t="str">
        <f>IF(C3="","",CONCATENATE("",AD3,"歳"))</f>
        <v>78歳</v>
      </c>
      <c r="I3" s="378"/>
      <c r="J3" s="379"/>
      <c r="K3" s="370"/>
      <c r="L3" s="371"/>
      <c r="M3" s="371"/>
      <c r="N3" s="371"/>
      <c r="O3" s="371"/>
      <c r="P3" s="371"/>
      <c r="Q3" s="371"/>
      <c r="R3" s="371"/>
      <c r="S3" s="371"/>
      <c r="T3" s="371"/>
      <c r="U3" s="371"/>
      <c r="V3" s="371"/>
      <c r="W3" s="371"/>
      <c r="X3" s="371"/>
      <c r="Y3" s="133"/>
      <c r="Z3" s="133"/>
      <c r="AA3" s="133"/>
      <c r="AB3" s="133"/>
      <c r="AC3" s="134">
        <v>46329</v>
      </c>
      <c r="AD3" s="101">
        <f>DATEDIF(C3,AC3+1,"y")</f>
        <v>78</v>
      </c>
      <c r="AF3" s="93"/>
      <c r="BS3" s="100"/>
    </row>
    <row r="4" spans="1:79" s="72" customFormat="1" ht="21" customHeight="1">
      <c r="A4" s="99" t="s">
        <v>70</v>
      </c>
      <c r="B4" s="394" t="s">
        <v>69</v>
      </c>
      <c r="C4" s="373"/>
      <c r="D4" s="373"/>
      <c r="E4" s="373"/>
      <c r="F4" s="373"/>
      <c r="G4" s="395"/>
      <c r="H4" s="394" t="s">
        <v>68</v>
      </c>
      <c r="I4" s="373"/>
      <c r="J4" s="373"/>
      <c r="K4" s="357"/>
      <c r="L4" s="396" t="s">
        <v>67</v>
      </c>
      <c r="M4" s="397"/>
      <c r="N4" s="398"/>
      <c r="O4" s="356" t="s">
        <v>66</v>
      </c>
      <c r="P4" s="356"/>
      <c r="Q4" s="357"/>
      <c r="R4" s="355" t="s">
        <v>66</v>
      </c>
      <c r="S4" s="356"/>
      <c r="T4" s="357"/>
      <c r="U4" s="98" t="s">
        <v>65</v>
      </c>
      <c r="V4" s="356" t="s">
        <v>64</v>
      </c>
      <c r="W4" s="356"/>
      <c r="X4" s="358"/>
      <c r="Y4" s="97"/>
      <c r="Z4" s="96"/>
      <c r="AA4" s="95"/>
      <c r="AB4" s="95"/>
      <c r="AC4" s="94" t="s">
        <v>63</v>
      </c>
      <c r="AD4" s="93"/>
      <c r="AE4" s="93"/>
      <c r="AF4" s="93"/>
      <c r="AG4" s="92" t="s">
        <v>62</v>
      </c>
      <c r="AH4" s="91"/>
      <c r="AI4" s="91"/>
      <c r="AJ4" s="91"/>
      <c r="AK4" s="91"/>
      <c r="AL4" s="90"/>
      <c r="AM4" s="89" t="s">
        <v>61</v>
      </c>
      <c r="AN4" s="88"/>
      <c r="AO4" s="88"/>
      <c r="AP4" s="88"/>
      <c r="AQ4" s="88"/>
      <c r="AR4" s="87"/>
      <c r="AS4" s="86" t="s">
        <v>60</v>
      </c>
      <c r="AT4" s="85"/>
      <c r="AU4" s="85"/>
      <c r="AV4" s="85"/>
      <c r="AW4" s="85"/>
      <c r="AX4" s="84"/>
      <c r="AY4" s="83" t="s">
        <v>59</v>
      </c>
      <c r="AZ4" s="82"/>
      <c r="BA4" s="82"/>
      <c r="BB4" s="82"/>
      <c r="BC4" s="82"/>
      <c r="BD4" s="81"/>
      <c r="BF4" s="72" t="s">
        <v>58</v>
      </c>
      <c r="BH4" s="72" t="s">
        <v>56</v>
      </c>
      <c r="BI4" s="72" t="s">
        <v>57</v>
      </c>
      <c r="BK4" s="72" t="s">
        <v>56</v>
      </c>
      <c r="BL4" s="72" t="s">
        <v>55</v>
      </c>
      <c r="BO4" s="80" t="s">
        <v>36</v>
      </c>
      <c r="BP4" s="79" t="s">
        <v>54</v>
      </c>
      <c r="BQ4" s="79" t="s">
        <v>53</v>
      </c>
      <c r="BR4" s="79"/>
      <c r="BS4" s="79" t="s">
        <v>52</v>
      </c>
      <c r="BT4" s="79" t="s">
        <v>51</v>
      </c>
      <c r="BU4" s="78" t="s">
        <v>50</v>
      </c>
      <c r="BV4" s="80" t="s">
        <v>36</v>
      </c>
      <c r="BW4" s="79" t="s">
        <v>54</v>
      </c>
      <c r="BX4" s="79" t="s">
        <v>53</v>
      </c>
      <c r="BY4" s="79" t="s">
        <v>52</v>
      </c>
      <c r="BZ4" s="79" t="s">
        <v>51</v>
      </c>
      <c r="CA4" s="78" t="s">
        <v>50</v>
      </c>
    </row>
    <row r="5" spans="1:79" ht="12.75" customHeight="1">
      <c r="A5" s="463" t="s">
        <v>87</v>
      </c>
      <c r="B5" s="384" t="str">
        <f>IF('様式２（記入例）'!H7&lt;&gt;"",'様式２（記入例）'!H7,"")</f>
        <v>○○市医師会理事</v>
      </c>
      <c r="C5" s="385"/>
      <c r="D5" s="385"/>
      <c r="E5" s="385"/>
      <c r="F5" s="385"/>
      <c r="G5" s="386"/>
      <c r="H5" s="77" t="s">
        <v>41</v>
      </c>
      <c r="I5" s="76"/>
      <c r="J5" s="390">
        <f>IF('様式２（記入例）'!K7&lt;&gt;"",'様式２（記入例）'!K7,"")</f>
        <v>34060</v>
      </c>
      <c r="K5" s="391"/>
      <c r="L5" s="392">
        <f>AG5</f>
        <v>7</v>
      </c>
      <c r="M5" s="399">
        <f>AH5</f>
        <v>5</v>
      </c>
      <c r="N5" s="380">
        <f>AI5</f>
        <v>0</v>
      </c>
      <c r="O5" s="401">
        <f>IF($J5&lt;&gt;"",IF($AC5="0-",AM5,IF($AC5="+0",AS5,IF($AC5="+-",AY5,AG5))),"")</f>
        <v>7</v>
      </c>
      <c r="P5" s="403">
        <f>IF($J5&lt;&gt;"",IF($AC5="0-",AN5,IF($AC5="+0",AT5,IF($AC5="+-",AZ5,AH5))),"")</f>
        <v>4</v>
      </c>
      <c r="Q5" s="401" t="str">
        <f>IF($J5&lt;&gt;"",IF($AC5="0-",AO5,IF($AC5="+0",AU5,IF($AC5="+-",BA5,AI5))),"")</f>
        <v>半</v>
      </c>
      <c r="R5" s="410">
        <f>IF($U6="","",ROUNDDOWN($AA5/12,0))</f>
        <v>7</v>
      </c>
      <c r="S5" s="412">
        <f>IF($U6="","",ROUNDDOWN(MOD($AA5,12),0))</f>
        <v>4</v>
      </c>
      <c r="T5" s="419" t="str">
        <f>IF($U6="","", IF( (MOD($AA5,12)-$S5)&gt;=0.5,"半",0))</f>
        <v>半</v>
      </c>
      <c r="U5" s="135" t="str">
        <f>IF(B5&lt;&gt; "", "1", "")</f>
        <v>1</v>
      </c>
      <c r="V5" s="410">
        <f>IF($U6="","",ROUNDDOWN($AA5*($U5/$U6)/12,0))</f>
        <v>7</v>
      </c>
      <c r="W5" s="412">
        <f>IF($U6="","",ROUNDDOWN(MOD($AA5*($U5/$U6),12),0))</f>
        <v>4</v>
      </c>
      <c r="X5" s="414" t="str">
        <f>IF(U6="","",IF( (MOD($AA5*($U5/$U6),12)-$W5)&gt;=0.5,"半",0) )</f>
        <v>半</v>
      </c>
      <c r="Y5" s="416">
        <v>1</v>
      </c>
      <c r="Z5" s="417"/>
      <c r="AA5" s="418">
        <f>IF(OR($Y5&lt;&gt;$Y7,$Y7=""), SUMIF($Y$5:$Y$28,$Y5,$AB$5:$AB$28),"" )</f>
        <v>88.5</v>
      </c>
      <c r="AB5" s="405">
        <f>IF(Z5=2,0,O5*12+P5+COUNTIF(Q5:Q5,"半")*0.5)</f>
        <v>88.5</v>
      </c>
      <c r="AC5" s="406" t="s">
        <v>104</v>
      </c>
      <c r="AD5" s="408" t="str">
        <f>IF(AC5&lt;&gt;"",VLOOKUP(AC5,$AE$5:$AF$8,2),"")</f>
        <v>至が半月前</v>
      </c>
      <c r="AE5" s="74"/>
      <c r="AF5" s="75" t="s">
        <v>49</v>
      </c>
      <c r="AG5" s="68">
        <f>IF(AK5&gt;=12,DATEDIF(BH5,BK5,"y")+1,DATEDIF(BH5,BK5,"y"))</f>
        <v>7</v>
      </c>
      <c r="AH5" s="68">
        <f>IF(AK5&gt;=12,AK5-12,AK5)</f>
        <v>5</v>
      </c>
      <c r="AI5" s="67">
        <f>IF(AL5&lt;=15,"半",0)</f>
        <v>0</v>
      </c>
      <c r="AJ5" s="30">
        <f>DATEDIF(BH5,BK5,"y")</f>
        <v>7</v>
      </c>
      <c r="AK5" s="27">
        <f>IF(AL5&gt;=16,DATEDIF(BH5,BK5,"ym")+1,DATEDIF(BH5,BK5,"ym"))</f>
        <v>5</v>
      </c>
      <c r="AL5" s="29">
        <f>DATEDIF(BH5,BK5,"md")</f>
        <v>30</v>
      </c>
      <c r="AM5" s="38">
        <f>IF(AQ5&gt;=12,DATEDIF(BH5,BL5,"y")+1,DATEDIF(BH5,BL5,"y"))</f>
        <v>7</v>
      </c>
      <c r="AN5" s="38">
        <f>IF(AQ5&gt;=12,AQ5-12,AQ5)</f>
        <v>4</v>
      </c>
      <c r="AO5" s="37" t="str">
        <f>IF(AR5&lt;=15,"半",0)</f>
        <v>半</v>
      </c>
      <c r="AP5" s="71">
        <f>DATEDIF(BH5,BL5,"y")</f>
        <v>7</v>
      </c>
      <c r="AQ5" s="70">
        <f>IF(AR5&gt;=16,DATEDIF(BH5,BL5,"ym")+1,DATEDIF(BH5,BL5,"ym"))</f>
        <v>4</v>
      </c>
      <c r="AR5" s="69">
        <f>DATEDIF(BH5,BL5,"md")</f>
        <v>14</v>
      </c>
      <c r="AS5" s="38">
        <f>IF(AW5&gt;=12,DATEDIF(BI5,BK5,"y")+1,DATEDIF(BI5,BK5,"y"))</f>
        <v>7</v>
      </c>
      <c r="AT5" s="38">
        <f>IF(AW5&gt;=12,AW5-12,AW5)</f>
        <v>4</v>
      </c>
      <c r="AU5" s="37" t="str">
        <f>IF(AX5&lt;=15,"半",0)</f>
        <v>半</v>
      </c>
      <c r="AV5" s="71">
        <f>DATEDIF(BI5,BK5,"y")</f>
        <v>7</v>
      </c>
      <c r="AW5" s="70">
        <f>IF(AX5&gt;=16,DATEDIF(BI5,BK5,"ym")+1,DATEDIF(BI5,BK5,"ym"))</f>
        <v>4</v>
      </c>
      <c r="AX5" s="70">
        <f>DATEDIF(BI5,BK5,"md")</f>
        <v>15</v>
      </c>
      <c r="AY5" s="38">
        <f>IF(BC5&gt;=12,DATEDIF(BI5,BL5,"y")+1,DATEDIF(BI5,BL5,"y"))</f>
        <v>7</v>
      </c>
      <c r="AZ5" s="38">
        <f>IF(BC5&gt;=12,BC5-12,BC5)</f>
        <v>4</v>
      </c>
      <c r="BA5" s="37">
        <f>IF(BD5&lt;=15,"半",0)</f>
        <v>0</v>
      </c>
      <c r="BB5" s="71">
        <f>DATEDIF(BI5,BL5,"y")</f>
        <v>7</v>
      </c>
      <c r="BC5" s="70">
        <f>IF(BD5&gt;=16,DATEDIF(BI5,BL5,"ym")+1,DATEDIF(BI5,BL5,"ym"))</f>
        <v>4</v>
      </c>
      <c r="BD5" s="69">
        <f>DATEDIF(BI5,BL5,"md")</f>
        <v>30</v>
      </c>
      <c r="BE5" s="27"/>
      <c r="BF5" s="28">
        <f>IF(J6="現在",$AC$3,J6)</f>
        <v>36762</v>
      </c>
      <c r="BG5" s="20">
        <v>0</v>
      </c>
      <c r="BH5" s="26">
        <f>IF(DAY(J5)&lt;=15,J5-DAY(J5)+1,J5-DAY(J5)+16)</f>
        <v>34060</v>
      </c>
      <c r="BI5" s="26">
        <f>IF(DAY(BH5)=1,BH5+15,BR5)</f>
        <v>34075</v>
      </c>
      <c r="BJ5" s="24"/>
      <c r="BK5" s="36">
        <f>IF(CA5&gt;=16,BY5,IF(J6="現在",$AC$3-CA5+15,J6-CA5+15))</f>
        <v>36769</v>
      </c>
      <c r="BL5" s="25">
        <f>IF(DAY(BK5)=15,BK5-DAY(BK5),BK5-DAY(BK5)+15)</f>
        <v>36753</v>
      </c>
      <c r="BM5" s="24"/>
      <c r="BN5" s="24"/>
      <c r="BO5" s="20">
        <f>YEAR(J5)</f>
        <v>1993</v>
      </c>
      <c r="BP5" s="20">
        <f>MONTH(J5)+1</f>
        <v>5</v>
      </c>
      <c r="BQ5" s="23" t="str">
        <f>CONCATENATE(BO5,"/",BP5,"/",1)</f>
        <v>1993/5/1</v>
      </c>
      <c r="BR5" s="23">
        <f>BQ5+1-1</f>
        <v>34090</v>
      </c>
      <c r="BS5" s="23">
        <f>BQ5-1</f>
        <v>34089</v>
      </c>
      <c r="BT5" s="20">
        <f>DAY(BS5)</f>
        <v>30</v>
      </c>
      <c r="BU5" s="20">
        <f>DAY(J5)</f>
        <v>1</v>
      </c>
      <c r="BV5" s="20">
        <f>YEAR(BF5)</f>
        <v>2000</v>
      </c>
      <c r="BW5" s="20">
        <f>IF(MONTH(BF5)=12,MONTH(BF5)-12+1,MONTH(BF5)+1)</f>
        <v>9</v>
      </c>
      <c r="BX5" s="23" t="str">
        <f>IF(BW5=1,CONCATENATE(BV5+1,"/",BW5,"/",1),CONCATENATE(BV5,"/",BW5,"/",1))</f>
        <v>2000/9/1</v>
      </c>
      <c r="BY5" s="23">
        <f>BX5-1</f>
        <v>36769</v>
      </c>
      <c r="BZ5" s="20">
        <f>DAY(BY5)</f>
        <v>31</v>
      </c>
      <c r="CA5" s="20">
        <f>DAY(BF5)</f>
        <v>24</v>
      </c>
    </row>
    <row r="6" spans="1:79" ht="12.75" customHeight="1">
      <c r="A6" s="464"/>
      <c r="B6" s="387"/>
      <c r="C6" s="388"/>
      <c r="D6" s="388"/>
      <c r="E6" s="388"/>
      <c r="F6" s="388"/>
      <c r="G6" s="389"/>
      <c r="H6" s="43" t="s">
        <v>40</v>
      </c>
      <c r="I6" s="43"/>
      <c r="J6" s="382">
        <f>IF('様式２（記入例）'!L7&lt;&gt;"",'様式２（記入例）'!L7,"")</f>
        <v>36762</v>
      </c>
      <c r="K6" s="383"/>
      <c r="L6" s="393"/>
      <c r="M6" s="400"/>
      <c r="N6" s="381"/>
      <c r="O6" s="402"/>
      <c r="P6" s="404"/>
      <c r="Q6" s="402"/>
      <c r="R6" s="411"/>
      <c r="S6" s="413"/>
      <c r="T6" s="420"/>
      <c r="U6" s="136" t="str">
        <f>IF(B5&lt;&gt; "", "1", "")</f>
        <v>1</v>
      </c>
      <c r="V6" s="411"/>
      <c r="W6" s="413"/>
      <c r="X6" s="415"/>
      <c r="Y6" s="416"/>
      <c r="Z6" s="417"/>
      <c r="AA6" s="418"/>
      <c r="AB6" s="405"/>
      <c r="AC6" s="407"/>
      <c r="AD6" s="408"/>
      <c r="AE6" s="74" t="s">
        <v>48</v>
      </c>
      <c r="AF6" s="73" t="s">
        <v>47</v>
      </c>
      <c r="AG6" s="68"/>
      <c r="AH6" s="68"/>
      <c r="AI6" s="67"/>
      <c r="AJ6" s="30"/>
      <c r="AK6" s="27"/>
      <c r="AL6" s="29"/>
      <c r="AM6" s="38"/>
      <c r="AN6" s="38"/>
      <c r="AO6" s="37"/>
      <c r="AP6" s="30"/>
      <c r="AQ6" s="27"/>
      <c r="AR6" s="29"/>
      <c r="AS6" s="38"/>
      <c r="AT6" s="38"/>
      <c r="AU6" s="37"/>
      <c r="AV6" s="30"/>
      <c r="AW6" s="27"/>
      <c r="AX6" s="27"/>
      <c r="AY6" s="38"/>
      <c r="AZ6" s="38"/>
      <c r="BA6" s="37"/>
      <c r="BB6" s="30"/>
      <c r="BC6" s="27"/>
      <c r="BD6" s="29"/>
      <c r="BE6" s="27"/>
      <c r="BF6" s="28"/>
      <c r="BH6" s="26"/>
      <c r="BI6" s="26"/>
      <c r="BJ6" s="24"/>
      <c r="BK6" s="25"/>
      <c r="BL6" s="25"/>
      <c r="BM6" s="24"/>
      <c r="BN6" s="24"/>
      <c r="BQ6" s="23"/>
      <c r="BR6" s="23"/>
      <c r="BS6" s="23"/>
      <c r="BX6" s="23"/>
      <c r="BY6" s="23"/>
    </row>
    <row r="7" spans="1:79" ht="12.75" customHeight="1">
      <c r="A7" s="464"/>
      <c r="B7" s="384" t="str">
        <f>IF('様式２（記入例）'!H8&lt;&gt;"",'様式２（記入例）'!H8,"")</f>
        <v>（社）○○医師会理事（名称変更）</v>
      </c>
      <c r="C7" s="385"/>
      <c r="D7" s="385"/>
      <c r="E7" s="385"/>
      <c r="F7" s="385"/>
      <c r="G7" s="386"/>
      <c r="H7" s="47" t="s">
        <v>41</v>
      </c>
      <c r="I7" s="46"/>
      <c r="J7" s="390">
        <f>IF('様式２（記入例）'!K8&lt;&gt;"",'様式２（記入例）'!K8,"")</f>
        <v>36763</v>
      </c>
      <c r="K7" s="391"/>
      <c r="L7" s="392">
        <f>AG7</f>
        <v>2</v>
      </c>
      <c r="M7" s="399">
        <f>AH7</f>
        <v>7</v>
      </c>
      <c r="N7" s="380">
        <f>AI7</f>
        <v>0</v>
      </c>
      <c r="O7" s="401">
        <f>IF($J7&lt;&gt;"",IF($AC7="0-",AM7,IF($AC7="+0",AS7,IF($AC7="+-",AY7,AG7))),"")</f>
        <v>2</v>
      </c>
      <c r="P7" s="403">
        <f>IF($J7&lt;&gt;"",IF($AC7="0-",AN7,IF($AC7="+0",AT7,IF($AC7="+-",AZ7,AH7))),"")</f>
        <v>6</v>
      </c>
      <c r="Q7" s="401" t="str">
        <f>IF($J7&lt;&gt;"",IF($AC7="0-",AO7,IF($AC7="+0",AU7,IF($AC7="+-",BA7,AI7))),"")</f>
        <v>半</v>
      </c>
      <c r="R7" s="410">
        <f>IF($U8="","",ROUNDDOWN($AA7/12,0))</f>
        <v>2</v>
      </c>
      <c r="S7" s="412">
        <f>IF($U8="","",ROUNDDOWN(MOD($AA7,12),0))</f>
        <v>6</v>
      </c>
      <c r="T7" s="419" t="str">
        <f>IF($U8="","", IF( (MOD($AA7,12)-$S7)&gt;=0.5,"半",0))</f>
        <v>半</v>
      </c>
      <c r="U7" s="135" t="str">
        <f t="shared" ref="U7" si="0">IF(B7&lt;&gt; "", "1", "")</f>
        <v>1</v>
      </c>
      <c r="V7" s="410">
        <f>IF($U8="","",ROUNDDOWN($AA7*($U7/$U8)/12,0))</f>
        <v>2</v>
      </c>
      <c r="W7" s="412">
        <f>IF($U8="","",ROUNDDOWN(MOD($AA7*($U7/$U8),12),0))</f>
        <v>6</v>
      </c>
      <c r="X7" s="414" t="str">
        <f>IF(U8="","",IF( (MOD($AA7*($U7/$U8),12)-$W7)&gt;=0.5,"半",0) )</f>
        <v>半</v>
      </c>
      <c r="Y7" s="416">
        <v>2</v>
      </c>
      <c r="Z7" s="417"/>
      <c r="AA7" s="418">
        <f>IF(OR($Y7&lt;&gt;$Y9,$Y9=""), SUMIF($Y$5:$Y$28,$Y7,$AB$5:$AB$28),"" )</f>
        <v>30.5</v>
      </c>
      <c r="AB7" s="405">
        <f>IF(Z7=2,0,O7*12+P7+COUNTIF(Q7:Q7,"半")*0.5)</f>
        <v>30.5</v>
      </c>
      <c r="AC7" s="406" t="s">
        <v>104</v>
      </c>
      <c r="AD7" s="408" t="str">
        <f>IF(AC7&lt;&gt;"",VLOOKUP(AC7,$AE$5:$AF$8,2),"")</f>
        <v>至が半月前</v>
      </c>
      <c r="AE7" s="74" t="s">
        <v>46</v>
      </c>
      <c r="AF7" s="73" t="s">
        <v>45</v>
      </c>
      <c r="AG7" s="38">
        <f>IF(AK7&gt;=12,DATEDIF(BH7,BK7,"y")+1,DATEDIF(BH7,BK7,"y"))</f>
        <v>2</v>
      </c>
      <c r="AH7" s="38">
        <f>IF(AK7&gt;=12,AK7-12,AK7)</f>
        <v>7</v>
      </c>
      <c r="AI7" s="37">
        <f>IF(AL7&lt;=15,"半",0)</f>
        <v>0</v>
      </c>
      <c r="AJ7" s="30">
        <f>DATEDIF(BH7,BK7,"y")</f>
        <v>2</v>
      </c>
      <c r="AK7" s="27">
        <f>IF(AL7&gt;=16,DATEDIF(BH7,BK7,"ym")+1,DATEDIF(BH7,BK7,"ym"))</f>
        <v>7</v>
      </c>
      <c r="AL7" s="29">
        <f>DATEDIF(BH7,BK7,"md")</f>
        <v>27</v>
      </c>
      <c r="AM7" s="38">
        <f>IF(AQ7&gt;=12,DATEDIF(BH7,BL7,"y")+1,DATEDIF(BH7,BL7,"y"))</f>
        <v>2</v>
      </c>
      <c r="AN7" s="38">
        <f>IF(AQ7&gt;=12,AQ7-12,AQ7)</f>
        <v>6</v>
      </c>
      <c r="AO7" s="37" t="str">
        <f>IF(AR7&lt;=15,"半",0)</f>
        <v>半</v>
      </c>
      <c r="AP7" s="30">
        <f>DATEDIF(BH7,BL7,"y")</f>
        <v>2</v>
      </c>
      <c r="AQ7" s="27">
        <f>IF(AR7&gt;=16,DATEDIF(BH7,BL7,"ym")+1,DATEDIF(BH7,BL7,"ym"))</f>
        <v>6</v>
      </c>
      <c r="AR7" s="29">
        <f>DATEDIF(BH7,BL7,"md")</f>
        <v>12</v>
      </c>
      <c r="AS7" s="38">
        <f>IF(AW7&gt;=12,DATEDIF(BI7,BK7,"y")+1,DATEDIF(BI7,BK7,"y"))</f>
        <v>2</v>
      </c>
      <c r="AT7" s="38">
        <f>IF(AW7&gt;=12,AW7-12,AW7)</f>
        <v>6</v>
      </c>
      <c r="AU7" s="37" t="str">
        <f>IF(AX7&lt;=15,"半",0)</f>
        <v>半</v>
      </c>
      <c r="AV7" s="30">
        <f>DATEDIF(BI7,BK7,"y")</f>
        <v>2</v>
      </c>
      <c r="AW7" s="27">
        <f>IF(AX7&gt;=16,DATEDIF(BI7,BK7,"ym")+1,DATEDIF(BI7,BK7,"ym"))</f>
        <v>6</v>
      </c>
      <c r="AX7" s="27">
        <f>DATEDIF(BI7,BK7,"md")</f>
        <v>14</v>
      </c>
      <c r="AY7" s="38">
        <f>IF(BC7&gt;=12,DATEDIF(BI7,BL7,"y")+1,DATEDIF(BI7,BL7,"y"))</f>
        <v>2</v>
      </c>
      <c r="AZ7" s="38">
        <f>IF(BC7&gt;=12,BC7-12,BC7)</f>
        <v>6</v>
      </c>
      <c r="BA7" s="37">
        <f>IF(BD7&lt;=15,"半",0)</f>
        <v>0</v>
      </c>
      <c r="BB7" s="30">
        <f>DATEDIF(BI7,BL7,"y")</f>
        <v>2</v>
      </c>
      <c r="BC7" s="27">
        <f>IF(BD7&gt;=16,DATEDIF(BI7,BL7,"ym")+1,DATEDIF(BI7,BL7,"ym"))</f>
        <v>6</v>
      </c>
      <c r="BD7" s="29">
        <f>DATEDIF(BI7,BL7,"md")</f>
        <v>27</v>
      </c>
      <c r="BE7" s="27"/>
      <c r="BF7" s="28">
        <f>IF(J8="現在",$AC$3,J8)</f>
        <v>37691</v>
      </c>
      <c r="BG7" s="27">
        <v>1</v>
      </c>
      <c r="BH7" s="26">
        <f>IF(DAY(J7)&lt;=15,J7-DAY(J7)+1,J7-DAY(J7)+16)</f>
        <v>36754</v>
      </c>
      <c r="BI7" s="26">
        <f>IF(DAY(BH7)=1,BH7+15,BR7)</f>
        <v>36770</v>
      </c>
      <c r="BJ7" s="24"/>
      <c r="BK7" s="36">
        <f>IF(CA7&gt;=16,BY7,IF(J8="現在",$AC$3-CA7+15,J8-CA7+15))</f>
        <v>37695</v>
      </c>
      <c r="BL7" s="25">
        <f>IF(DAY(BK7)=15,BK7-DAY(BK7),BK7-DAY(BK7)+15)</f>
        <v>37680</v>
      </c>
      <c r="BM7" s="24"/>
      <c r="BN7" s="24"/>
      <c r="BO7" s="20">
        <f>YEAR(J7)</f>
        <v>2000</v>
      </c>
      <c r="BP7" s="20">
        <f>MONTH(J7)+1</f>
        <v>9</v>
      </c>
      <c r="BQ7" s="23" t="str">
        <f>CONCATENATE(BO7,"/",BP7,"/",1)</f>
        <v>2000/9/1</v>
      </c>
      <c r="BR7" s="23">
        <f>BQ7+1-1</f>
        <v>36770</v>
      </c>
      <c r="BS7" s="23">
        <f>BQ7-1</f>
        <v>36769</v>
      </c>
      <c r="BT7" s="20">
        <f>DAY(BS7)</f>
        <v>31</v>
      </c>
      <c r="BU7" s="20">
        <f>DAY(J7)</f>
        <v>25</v>
      </c>
      <c r="BV7" s="20">
        <f>YEAR(BF7)</f>
        <v>2003</v>
      </c>
      <c r="BW7" s="20">
        <f>IF(MONTH(BF7)=12,MONTH(BF7)-12+1,MONTH(BF7)+1)</f>
        <v>4</v>
      </c>
      <c r="BX7" s="23" t="str">
        <f>IF(BW7=1,CONCATENATE(BV7+1,"/",BW7,"/",1),CONCATENATE(BV7,"/",BW7,"/",1))</f>
        <v>2003/4/1</v>
      </c>
      <c r="BY7" s="23">
        <f>BX7-1</f>
        <v>37711</v>
      </c>
      <c r="BZ7" s="20">
        <f>DAY(BY7)</f>
        <v>31</v>
      </c>
      <c r="CA7" s="20">
        <f>DAY(BF7)</f>
        <v>11</v>
      </c>
    </row>
    <row r="8" spans="1:79" ht="12.75" customHeight="1">
      <c r="A8" s="464"/>
      <c r="B8" s="387"/>
      <c r="C8" s="388"/>
      <c r="D8" s="388"/>
      <c r="E8" s="388"/>
      <c r="F8" s="388"/>
      <c r="G8" s="389"/>
      <c r="H8" s="43" t="s">
        <v>40</v>
      </c>
      <c r="I8" s="43"/>
      <c r="J8" s="382">
        <f>IF('様式２（記入例）'!L8&lt;&gt;"",'様式２（記入例）'!L8,"")</f>
        <v>37691</v>
      </c>
      <c r="K8" s="383"/>
      <c r="L8" s="393"/>
      <c r="M8" s="400"/>
      <c r="N8" s="381"/>
      <c r="O8" s="402"/>
      <c r="P8" s="404"/>
      <c r="Q8" s="402"/>
      <c r="R8" s="411"/>
      <c r="S8" s="413"/>
      <c r="T8" s="420"/>
      <c r="U8" s="136" t="str">
        <f t="shared" ref="U8" si="1">IF(B7&lt;&gt; "", "1", "")</f>
        <v>1</v>
      </c>
      <c r="V8" s="411"/>
      <c r="W8" s="413"/>
      <c r="X8" s="415"/>
      <c r="Y8" s="416"/>
      <c r="Z8" s="417"/>
      <c r="AA8" s="418"/>
      <c r="AB8" s="405"/>
      <c r="AC8" s="407"/>
      <c r="AD8" s="409"/>
      <c r="AE8" s="74" t="s">
        <v>44</v>
      </c>
      <c r="AF8" s="73" t="s">
        <v>43</v>
      </c>
      <c r="AG8" s="38"/>
      <c r="AH8" s="38"/>
      <c r="AI8" s="37"/>
      <c r="AJ8" s="30"/>
      <c r="AK8" s="27"/>
      <c r="AL8" s="29"/>
      <c r="AM8" s="38"/>
      <c r="AN8" s="38"/>
      <c r="AO8" s="37"/>
      <c r="AP8" s="30"/>
      <c r="AQ8" s="27"/>
      <c r="AR8" s="29"/>
      <c r="AS8" s="38"/>
      <c r="AT8" s="38"/>
      <c r="AU8" s="37"/>
      <c r="AV8" s="30"/>
      <c r="AW8" s="27"/>
      <c r="AX8" s="27"/>
      <c r="AY8" s="38"/>
      <c r="AZ8" s="38"/>
      <c r="BA8" s="37"/>
      <c r="BB8" s="30"/>
      <c r="BC8" s="27"/>
      <c r="BD8" s="29"/>
      <c r="BE8" s="27"/>
      <c r="BF8" s="28"/>
      <c r="BG8" s="27"/>
      <c r="BH8" s="26"/>
      <c r="BI8" s="26"/>
      <c r="BJ8" s="24"/>
      <c r="BK8" s="25"/>
      <c r="BL8" s="25"/>
      <c r="BM8" s="24"/>
      <c r="BN8" s="24"/>
      <c r="BQ8" s="23"/>
      <c r="BR8" s="23"/>
      <c r="BS8" s="23"/>
      <c r="BX8" s="23"/>
      <c r="BY8" s="23"/>
    </row>
    <row r="9" spans="1:79" ht="12.75" customHeight="1">
      <c r="A9" s="464"/>
      <c r="B9" s="384" t="str">
        <f>IF('様式２（記入例）'!H9&lt;&gt;"",'様式２（記入例）'!H9,"")</f>
        <v>同　　　　　　　　　副会長</v>
      </c>
      <c r="C9" s="385"/>
      <c r="D9" s="385"/>
      <c r="E9" s="385"/>
      <c r="F9" s="385"/>
      <c r="G9" s="386"/>
      <c r="H9" s="47" t="s">
        <v>41</v>
      </c>
      <c r="I9" s="46"/>
      <c r="J9" s="390">
        <f>IF('様式２（記入例）'!K9&lt;&gt;"",'様式２（記入例）'!K9,"")</f>
        <v>37692</v>
      </c>
      <c r="K9" s="391"/>
      <c r="L9" s="392">
        <f>AG9</f>
        <v>6</v>
      </c>
      <c r="M9" s="399">
        <f>AH9</f>
        <v>1</v>
      </c>
      <c r="N9" s="380">
        <f>AI9</f>
        <v>0</v>
      </c>
      <c r="O9" s="401">
        <f>IF($J9&lt;&gt;"",IF($AC9="0-",AM9,IF($AC9="+0",AS9,IF($AC9="+-",AY9,AG9))),"")</f>
        <v>6</v>
      </c>
      <c r="P9" s="403">
        <f>IF($J9&lt;&gt;"",IF($AC9="0-",AN9,IF($AC9="+0",AT9,IF($AC9="+-",AZ9,AH9))),"")</f>
        <v>1</v>
      </c>
      <c r="Q9" s="401">
        <f>IF($J9&lt;&gt;"",IF($AC9="0-",AO9,IF($AC9="+0",AU9,IF($AC9="+-",BA9,AI9))),"")</f>
        <v>0</v>
      </c>
      <c r="R9" s="410">
        <f>IF($U10="","",ROUNDDOWN($AA9/12,0))</f>
        <v>6</v>
      </c>
      <c r="S9" s="412">
        <f>IF($U10="","",ROUNDDOWN(MOD($AA9,12),0))</f>
        <v>1</v>
      </c>
      <c r="T9" s="419">
        <f>IF($U10="","", IF( (MOD($AA9,12)-$S9)&gt;=0.5,"半",0))</f>
        <v>0</v>
      </c>
      <c r="U9" s="135" t="str">
        <f t="shared" ref="U9" si="2">IF(B9&lt;&gt; "", "1", "")</f>
        <v>1</v>
      </c>
      <c r="V9" s="410">
        <f>IF($U10="","",ROUNDDOWN($AA9*($U9/$U10)/12,0))</f>
        <v>6</v>
      </c>
      <c r="W9" s="412">
        <f>IF($U10="","",ROUNDDOWN(MOD($AA9*($U9/$U10),12),0))</f>
        <v>1</v>
      </c>
      <c r="X9" s="414">
        <f>IF(U10="","",IF( (MOD($AA9*($U9/$U10),12)-$W9)&gt;=0.5,"半",0) )</f>
        <v>0</v>
      </c>
      <c r="Y9" s="416">
        <v>3</v>
      </c>
      <c r="Z9" s="417"/>
      <c r="AA9" s="418">
        <f>IF(OR($Y9&lt;&gt;$Y11,$Y11=""), SUMIF($Y$5:$Y$28,$Y9,$AB$5:$AB$28),"" )</f>
        <v>73</v>
      </c>
      <c r="AB9" s="405">
        <f>IF(Z9=2,0,O9*12+P9+COUNTIF(Q9:Q9,"半")*0.5)</f>
        <v>73</v>
      </c>
      <c r="AC9" s="406"/>
      <c r="AD9" s="408" t="str">
        <f>IF(AC9&lt;&gt;"",VLOOKUP(AC9,$AE$5:$AF$8,2),"")</f>
        <v/>
      </c>
      <c r="AE9" s="72"/>
      <c r="AF9" s="72"/>
      <c r="AG9" s="38">
        <f>IF(AK9&gt;=12,DATEDIF(BH9,BK9,"y")+1,DATEDIF(BH9,BK9,"y"))</f>
        <v>6</v>
      </c>
      <c r="AH9" s="38">
        <f>IF(AK9&gt;=12,AK9-12,AK9)</f>
        <v>1</v>
      </c>
      <c r="AI9" s="37">
        <f>IF(AL9&lt;=15,"半",0)</f>
        <v>0</v>
      </c>
      <c r="AJ9" s="30">
        <f>DATEDIF(BH9,BK9,"y")</f>
        <v>6</v>
      </c>
      <c r="AK9" s="27">
        <f>IF(AL9&gt;=16,DATEDIF(BH9,BK9,"ym")+1,DATEDIF(BH9,BK9,"ym"))</f>
        <v>1</v>
      </c>
      <c r="AL9" s="29">
        <f>DATEDIF(BH9,BK9,"md")</f>
        <v>30</v>
      </c>
      <c r="AM9" s="38">
        <f>IF(AQ9&gt;=12,DATEDIF(BH9,BL9,"y")+1,DATEDIF(BH9,BL9,"y"))</f>
        <v>6</v>
      </c>
      <c r="AN9" s="38">
        <f>IF(AQ9&gt;=12,AQ9-12,AQ9)</f>
        <v>0</v>
      </c>
      <c r="AO9" s="37" t="str">
        <f>IF(AR9&lt;=15,"半",0)</f>
        <v>半</v>
      </c>
      <c r="AP9" s="30">
        <f>DATEDIF(BH9,BL9,"y")</f>
        <v>6</v>
      </c>
      <c r="AQ9" s="27">
        <f>IF(AR9&gt;=16,DATEDIF(BH9,BL9,"ym")+1,DATEDIF(BH9,BL9,"ym"))</f>
        <v>0</v>
      </c>
      <c r="AR9" s="29">
        <f>DATEDIF(BH9,BL9,"md")</f>
        <v>14</v>
      </c>
      <c r="AS9" s="38">
        <f>IF(AW9&gt;=12,DATEDIF(BI9,BK9,"y")+1,DATEDIF(BI9,BK9,"y"))</f>
        <v>6</v>
      </c>
      <c r="AT9" s="38">
        <f>IF(AW9&gt;=12,AW9-12,AW9)</f>
        <v>0</v>
      </c>
      <c r="AU9" s="37" t="str">
        <f>IF(AX9&lt;=15,"半",0)</f>
        <v>半</v>
      </c>
      <c r="AV9" s="30">
        <f>DATEDIF(BI9,BK9,"y")</f>
        <v>6</v>
      </c>
      <c r="AW9" s="27">
        <f>IF(AX9&gt;=16,DATEDIF(BI9,BK9,"ym")+1,DATEDIF(BI9,BK9,"ym"))</f>
        <v>0</v>
      </c>
      <c r="AX9" s="27">
        <f>DATEDIF(BI9,BK9,"md")</f>
        <v>15</v>
      </c>
      <c r="AY9" s="38">
        <f>IF(BC9&gt;=12,DATEDIF(BI9,BL9,"y")+1,DATEDIF(BI9,BL9,"y"))</f>
        <v>6</v>
      </c>
      <c r="AZ9" s="38">
        <f>IF(BC9&gt;=12,BC9-12,BC9)</f>
        <v>0</v>
      </c>
      <c r="BA9" s="37">
        <f>IF(BD9&lt;=15,"半",0)</f>
        <v>0</v>
      </c>
      <c r="BB9" s="30">
        <f>DATEDIF(BI9,BL9,"y")</f>
        <v>5</v>
      </c>
      <c r="BC9" s="27">
        <f>IF(BD9&gt;=16,DATEDIF(BI9,BL9,"ym")+1,DATEDIF(BI9,BL9,"ym"))</f>
        <v>12</v>
      </c>
      <c r="BD9" s="29">
        <f>DATEDIF(BI9,BL9,"md")</f>
        <v>27</v>
      </c>
      <c r="BE9" s="27"/>
      <c r="BF9" s="28">
        <f>IF(J10="現在",$AC$3,J10)</f>
        <v>39903</v>
      </c>
      <c r="BG9" s="27">
        <v>2</v>
      </c>
      <c r="BH9" s="26">
        <f>IF(DAY(J9)&lt;=15,J9-DAY(J9)+1,J9-DAY(J9)+16)</f>
        <v>37681</v>
      </c>
      <c r="BI9" s="26">
        <f>IF(DAY(BH9)=1,BH9+15,BR9)</f>
        <v>37696</v>
      </c>
      <c r="BJ9" s="24"/>
      <c r="BK9" s="36">
        <f>IF(CA9&gt;=16,BY9,IF(J10="現在",$AC$3-CA9+15,J10-CA9+15))</f>
        <v>39903</v>
      </c>
      <c r="BL9" s="25">
        <f>IF(DAY(BK9)=15,BK9-DAY(BK9),BK9-DAY(BK9)+15)</f>
        <v>39887</v>
      </c>
      <c r="BM9" s="24"/>
      <c r="BN9" s="24"/>
      <c r="BO9" s="20">
        <f>YEAR(J9)</f>
        <v>2003</v>
      </c>
      <c r="BP9" s="20">
        <f>MONTH(J9)+1</f>
        <v>4</v>
      </c>
      <c r="BQ9" s="23" t="str">
        <f>CONCATENATE(BO9,"/",BP9,"/",1)</f>
        <v>2003/4/1</v>
      </c>
      <c r="BR9" s="23">
        <f>BQ9+1-1</f>
        <v>37712</v>
      </c>
      <c r="BS9" s="23">
        <f>BQ9-1</f>
        <v>37711</v>
      </c>
      <c r="BT9" s="20">
        <f>DAY(BS9)</f>
        <v>31</v>
      </c>
      <c r="BU9" s="20">
        <f>DAY(J9)</f>
        <v>12</v>
      </c>
      <c r="BV9" s="20">
        <f>YEAR(BF9)</f>
        <v>2009</v>
      </c>
      <c r="BW9" s="20">
        <f>IF(MONTH(BF9)=12,MONTH(BF9)-12+1,MONTH(BF9)+1)</f>
        <v>4</v>
      </c>
      <c r="BX9" s="23" t="str">
        <f>IF(BW9=1,CONCATENATE(BV9+1,"/",BW9,"/",1),CONCATENATE(BV9,"/",BW9,"/",1))</f>
        <v>2009/4/1</v>
      </c>
      <c r="BY9" s="23">
        <f>BX9-1</f>
        <v>39903</v>
      </c>
      <c r="BZ9" s="20">
        <f>DAY(BY9)</f>
        <v>31</v>
      </c>
      <c r="CA9" s="20">
        <f>DAY(BF9)</f>
        <v>31</v>
      </c>
    </row>
    <row r="10" spans="1:79" ht="12.75" customHeight="1">
      <c r="A10" s="464"/>
      <c r="B10" s="387"/>
      <c r="C10" s="388"/>
      <c r="D10" s="388"/>
      <c r="E10" s="388"/>
      <c r="F10" s="388"/>
      <c r="G10" s="389"/>
      <c r="H10" s="43" t="s">
        <v>40</v>
      </c>
      <c r="I10" s="43"/>
      <c r="J10" s="382">
        <f>IF('様式２（記入例）'!L9&lt;&gt;"",'様式２（記入例）'!L9,"")</f>
        <v>39903</v>
      </c>
      <c r="K10" s="383"/>
      <c r="L10" s="393"/>
      <c r="M10" s="400"/>
      <c r="N10" s="381"/>
      <c r="O10" s="402"/>
      <c r="P10" s="404"/>
      <c r="Q10" s="402"/>
      <c r="R10" s="411"/>
      <c r="S10" s="413"/>
      <c r="T10" s="420"/>
      <c r="U10" s="136" t="str">
        <f t="shared" ref="U10" si="3">IF(B9&lt;&gt; "", "1", "")</f>
        <v>1</v>
      </c>
      <c r="V10" s="411"/>
      <c r="W10" s="413"/>
      <c r="X10" s="415"/>
      <c r="Y10" s="416"/>
      <c r="Z10" s="417"/>
      <c r="AA10" s="418"/>
      <c r="AB10" s="405"/>
      <c r="AC10" s="406"/>
      <c r="AD10" s="409"/>
      <c r="AE10" s="33"/>
      <c r="AF10" s="33"/>
      <c r="AG10" s="38"/>
      <c r="AH10" s="38"/>
      <c r="AI10" s="37"/>
      <c r="AJ10" s="30"/>
      <c r="AK10" s="27"/>
      <c r="AL10" s="29"/>
      <c r="AM10" s="38"/>
      <c r="AN10" s="38"/>
      <c r="AO10" s="37"/>
      <c r="AP10" s="30"/>
      <c r="AQ10" s="27"/>
      <c r="AR10" s="29"/>
      <c r="AS10" s="38"/>
      <c r="AT10" s="38"/>
      <c r="AU10" s="37"/>
      <c r="AV10" s="30"/>
      <c r="AW10" s="27"/>
      <c r="AX10" s="27"/>
      <c r="AY10" s="38"/>
      <c r="AZ10" s="38"/>
      <c r="BA10" s="37"/>
      <c r="BB10" s="30"/>
      <c r="BC10" s="27"/>
      <c r="BD10" s="29"/>
      <c r="BE10" s="27"/>
      <c r="BF10" s="28"/>
      <c r="BG10" s="27"/>
      <c r="BH10" s="26"/>
      <c r="BI10" s="26"/>
      <c r="BJ10" s="24"/>
      <c r="BK10" s="25"/>
      <c r="BL10" s="25"/>
      <c r="BM10" s="24"/>
      <c r="BN10" s="24"/>
      <c r="BQ10" s="23"/>
      <c r="BR10" s="23"/>
      <c r="BS10" s="23"/>
      <c r="BX10" s="23"/>
      <c r="BY10" s="23"/>
    </row>
    <row r="11" spans="1:79" ht="12.75" customHeight="1">
      <c r="A11" s="464"/>
      <c r="B11" s="384" t="str">
        <f>IF('様式２（記入例）'!H10&lt;&gt;"",'様式２（記入例）'!H10,"")</f>
        <v>（一社）○○医師会会長（一般社団法人化）</v>
      </c>
      <c r="C11" s="385"/>
      <c r="D11" s="385"/>
      <c r="E11" s="385"/>
      <c r="F11" s="385"/>
      <c r="G11" s="386"/>
      <c r="H11" s="47" t="s">
        <v>41</v>
      </c>
      <c r="I11" s="46"/>
      <c r="J11" s="390">
        <f>IF('様式２（記入例）'!K10&lt;&gt;"",'様式２（記入例）'!K10,"")</f>
        <v>39904</v>
      </c>
      <c r="K11" s="391"/>
      <c r="L11" s="392">
        <f>AG11</f>
        <v>11</v>
      </c>
      <c r="M11" s="399">
        <f>AH11</f>
        <v>7</v>
      </c>
      <c r="N11" s="380" t="str">
        <f>AI11</f>
        <v>半</v>
      </c>
      <c r="O11" s="401">
        <f>IF($J11&lt;&gt;"",IF($AC11="0-",AM11,IF($AC11="+0",AS11,IF($AC11="+-",AY11,AG11))),"")</f>
        <v>11</v>
      </c>
      <c r="P11" s="403">
        <f>IF($J11&lt;&gt;"",IF($AC11="0-",AN11,IF($AC11="+0",AT11,IF($AC11="+-",AZ11,AH11))),"")</f>
        <v>7</v>
      </c>
      <c r="Q11" s="401" t="str">
        <f>IF($J11&lt;&gt;"",IF($AC11="0-",AO11,IF($AC11="+0",AU11,IF($AC11="+-",BA11,AI11))),"")</f>
        <v>半</v>
      </c>
      <c r="R11" s="410">
        <f>IF($U12="","",ROUNDDOWN($AA11/12,0))</f>
        <v>11</v>
      </c>
      <c r="S11" s="412">
        <f>IF($U12="","",ROUNDDOWN(MOD($AA11,12),0))</f>
        <v>7</v>
      </c>
      <c r="T11" s="419" t="str">
        <f>IF($U12="","", IF( (MOD($AA11,12)-$S11)&gt;=0.5,"半",0))</f>
        <v>半</v>
      </c>
      <c r="U11" s="135" t="str">
        <f t="shared" ref="U11" si="4">IF(B11&lt;&gt; "", "1", "")</f>
        <v>1</v>
      </c>
      <c r="V11" s="410">
        <f>IF($U12="","",ROUNDDOWN($AA11*($U11/$U12)/12,0))</f>
        <v>11</v>
      </c>
      <c r="W11" s="412">
        <f>IF($U12="","",ROUNDDOWN(MOD($AA11*($U11/$U12),12),0))</f>
        <v>7</v>
      </c>
      <c r="X11" s="414" t="str">
        <f>IF(U12="","",IF( (MOD($AA11*($U11/$U12),12)-$W11)&gt;=0.5,"半",0) )</f>
        <v>半</v>
      </c>
      <c r="Y11" s="416">
        <v>4</v>
      </c>
      <c r="Z11" s="417"/>
      <c r="AA11" s="418">
        <f>IF(OR($Y11&lt;&gt;$Y13,$Y13=""), SUMIF($Y$5:$Y$28,$Y11,$AB$5:$AB$28),"" )</f>
        <v>139.5</v>
      </c>
      <c r="AB11" s="405">
        <f>IF(Z11=2,0,O11*12+P11+COUNTIF(Q11:Q11,"半")*0.5)</f>
        <v>139.5</v>
      </c>
      <c r="AC11" s="406"/>
      <c r="AD11" s="408" t="str">
        <f>IF(AC11&lt;&gt;"",VLOOKUP(AC11,$AE$5:$AF$8,2),"")</f>
        <v/>
      </c>
      <c r="AE11" s="33"/>
      <c r="AF11" s="33"/>
      <c r="AG11" s="38">
        <f>IF(AK11&gt;=12,DATEDIF(BH11,BK11,"y")+1,DATEDIF(BH11,BK11,"y"))</f>
        <v>11</v>
      </c>
      <c r="AH11" s="38">
        <f>IF(AK11&gt;=12,AK11-12,AK11)</f>
        <v>7</v>
      </c>
      <c r="AI11" s="37" t="str">
        <f>IF(AL11&lt;=15,"半",0)</f>
        <v>半</v>
      </c>
      <c r="AJ11" s="66">
        <f>DATEDIF(BH11,BK11,"y")</f>
        <v>11</v>
      </c>
      <c r="AK11" s="65">
        <f>IF(AL11&gt;=16,DATEDIF(BH11,BK11,"ym")+1,DATEDIF(BH11,BK11,"ym"))</f>
        <v>7</v>
      </c>
      <c r="AL11" s="64">
        <f>DATEDIF(BH11,BK11,"md")</f>
        <v>14</v>
      </c>
      <c r="AM11" s="38">
        <f>IF(AQ11&gt;=12,DATEDIF(BH11,BL11,"y")+1,DATEDIF(BH11,BL11,"y"))</f>
        <v>11</v>
      </c>
      <c r="AN11" s="38">
        <f>IF(AQ11&gt;=12,AQ11-12,AQ11)</f>
        <v>7</v>
      </c>
      <c r="AO11" s="37">
        <f>IF(AR11&lt;=15,"半",0)</f>
        <v>0</v>
      </c>
      <c r="AP11" s="66">
        <f>DATEDIF(BH11,BL11,"y")</f>
        <v>11</v>
      </c>
      <c r="AQ11" s="65">
        <f>IF(AR11&gt;=16,DATEDIF(BH11,BL11,"ym")+1,DATEDIF(BH11,BL11,"ym"))</f>
        <v>7</v>
      </c>
      <c r="AR11" s="64">
        <f>DATEDIF(BH11,BL11,"md")</f>
        <v>30</v>
      </c>
      <c r="AS11" s="38">
        <f>IF(AW11&gt;=12,DATEDIF(BI11,BK11,"y")+1,DATEDIF(BI11,BK11,"y"))</f>
        <v>11</v>
      </c>
      <c r="AT11" s="38">
        <f>IF(AW11&gt;=12,AW11-12,AW11)</f>
        <v>7</v>
      </c>
      <c r="AU11" s="37">
        <f>IF(AX11&lt;=15,"半",0)</f>
        <v>0</v>
      </c>
      <c r="AV11" s="66">
        <f>DATEDIF(BI11,BK11,"y")</f>
        <v>11</v>
      </c>
      <c r="AW11" s="65">
        <f>IF(AX11&gt;=16,DATEDIF(BI11,BK11,"ym")+1,DATEDIF(BI11,BK11,"ym"))</f>
        <v>7</v>
      </c>
      <c r="AX11" s="65">
        <f>DATEDIF(BI11,BK11,"md")</f>
        <v>30</v>
      </c>
      <c r="AY11" s="38">
        <f>IF(BC11&gt;=12,DATEDIF(BI11,BL11,"y")+1,DATEDIF(BI11,BL11,"y"))</f>
        <v>11</v>
      </c>
      <c r="AZ11" s="38">
        <f>IF(BC11&gt;=12,BC11-12,BC11)</f>
        <v>6</v>
      </c>
      <c r="BA11" s="37" t="str">
        <f>IF(BD11&lt;=15,"半",0)</f>
        <v>半</v>
      </c>
      <c r="BB11" s="66">
        <f>DATEDIF(BI11,BL11,"y")</f>
        <v>11</v>
      </c>
      <c r="BC11" s="65">
        <f>IF(BD11&gt;=16,DATEDIF(BI11,BL11,"ym")+1,DATEDIF(BI11,BL11,"ym"))</f>
        <v>6</v>
      </c>
      <c r="BD11" s="64">
        <f>DATEDIF(BI11,BL11,"md")</f>
        <v>15</v>
      </c>
      <c r="BE11" s="27"/>
      <c r="BF11" s="28">
        <f>IF(J12="現在",$AC$3,J12)</f>
        <v>44141</v>
      </c>
      <c r="BG11" s="27">
        <v>0</v>
      </c>
      <c r="BH11" s="26">
        <f>IF(DAY(J11)&lt;=15,J11-DAY(J11)+1,J11-DAY(J11)+16)</f>
        <v>39904</v>
      </c>
      <c r="BI11" s="26">
        <f>IF(DAY(BH11)=1,BH11+15,BR11)</f>
        <v>39919</v>
      </c>
      <c r="BJ11" s="24"/>
      <c r="BK11" s="36">
        <f>IF(CA11&gt;=16,BY11,IF(J12="現在",$AC$3-CA11+15,J12-CA11+15))</f>
        <v>44150</v>
      </c>
      <c r="BL11" s="25">
        <f>IF(DAY(BK11)=15,BK11-DAY(BK11),BK11-DAY(BK11)+15)</f>
        <v>44135</v>
      </c>
      <c r="BM11" s="24"/>
      <c r="BN11" s="24"/>
      <c r="BO11" s="20">
        <f>YEAR(J11)</f>
        <v>2009</v>
      </c>
      <c r="BP11" s="20">
        <f>MONTH(J11)+1</f>
        <v>5</v>
      </c>
      <c r="BQ11" s="23" t="str">
        <f>CONCATENATE(BO11,"/",BP11,"/",1)</f>
        <v>2009/5/1</v>
      </c>
      <c r="BR11" s="23">
        <f>BQ11+1-1</f>
        <v>39934</v>
      </c>
      <c r="BS11" s="23">
        <f>BQ11-1</f>
        <v>39933</v>
      </c>
      <c r="BT11" s="20">
        <f>DAY(BS11)</f>
        <v>30</v>
      </c>
      <c r="BU11" s="20">
        <f>DAY(J11)</f>
        <v>1</v>
      </c>
      <c r="BV11" s="20">
        <f>YEAR(BF11)</f>
        <v>2020</v>
      </c>
      <c r="BW11" s="20">
        <f>IF(MONTH(BF11)=12,MONTH(BF11)-12+1,MONTH(BF11)+1)</f>
        <v>12</v>
      </c>
      <c r="BX11" s="23" t="str">
        <f>IF(BW11=1,CONCATENATE(BV11+1,"/",BW11,"/",1),CONCATENATE(BV11,"/",BW11,"/",1))</f>
        <v>2020/12/1</v>
      </c>
      <c r="BY11" s="23">
        <f>BX11-1</f>
        <v>44165</v>
      </c>
      <c r="BZ11" s="20">
        <f>DAY(BY11)</f>
        <v>30</v>
      </c>
      <c r="CA11" s="20">
        <f>DAY(BF11)</f>
        <v>6</v>
      </c>
    </row>
    <row r="12" spans="1:79" ht="12.75" customHeight="1">
      <c r="A12" s="464"/>
      <c r="B12" s="387"/>
      <c r="C12" s="388"/>
      <c r="D12" s="388"/>
      <c r="E12" s="388"/>
      <c r="F12" s="388"/>
      <c r="G12" s="389"/>
      <c r="H12" s="43" t="s">
        <v>40</v>
      </c>
      <c r="I12" s="43"/>
      <c r="J12" s="382">
        <f>IF('様式２（記入例）'!L10&lt;&gt;"",'様式２（記入例）'!L10,"")</f>
        <v>44141</v>
      </c>
      <c r="K12" s="383"/>
      <c r="L12" s="393"/>
      <c r="M12" s="400"/>
      <c r="N12" s="381"/>
      <c r="O12" s="402"/>
      <c r="P12" s="404"/>
      <c r="Q12" s="402"/>
      <c r="R12" s="411"/>
      <c r="S12" s="413"/>
      <c r="T12" s="420"/>
      <c r="U12" s="136" t="str">
        <f t="shared" ref="U12" si="5">IF(B11&lt;&gt; "", "1", "")</f>
        <v>1</v>
      </c>
      <c r="V12" s="411"/>
      <c r="W12" s="413"/>
      <c r="X12" s="415"/>
      <c r="Y12" s="416"/>
      <c r="Z12" s="417"/>
      <c r="AA12" s="418"/>
      <c r="AB12" s="405"/>
      <c r="AC12" s="407"/>
      <c r="AD12" s="409"/>
      <c r="AE12" s="33"/>
      <c r="AF12" s="33"/>
      <c r="AG12" s="68"/>
      <c r="AH12" s="68"/>
      <c r="AI12" s="67"/>
      <c r="AJ12" s="30"/>
      <c r="AK12" s="27"/>
      <c r="AL12" s="29"/>
      <c r="AM12" s="38"/>
      <c r="AN12" s="38"/>
      <c r="AO12" s="37"/>
      <c r="AP12" s="30"/>
      <c r="AQ12" s="27"/>
      <c r="AR12" s="29"/>
      <c r="AS12" s="38"/>
      <c r="AT12" s="38"/>
      <c r="AU12" s="37"/>
      <c r="AV12" s="30"/>
      <c r="AW12" s="27"/>
      <c r="AX12" s="27"/>
      <c r="AY12" s="38"/>
      <c r="AZ12" s="38"/>
      <c r="BA12" s="37"/>
      <c r="BB12" s="30"/>
      <c r="BC12" s="27"/>
      <c r="BD12" s="29"/>
      <c r="BE12" s="27"/>
      <c r="BF12" s="28"/>
      <c r="BG12" s="27"/>
      <c r="BH12" s="26"/>
      <c r="BI12" s="26"/>
      <c r="BJ12" s="24"/>
      <c r="BK12" s="25"/>
      <c r="BL12" s="25"/>
      <c r="BM12" s="24"/>
      <c r="BN12" s="24"/>
      <c r="BQ12" s="23"/>
      <c r="BR12" s="23"/>
      <c r="BS12" s="23"/>
      <c r="BX12" s="23"/>
      <c r="BY12" s="23"/>
    </row>
    <row r="13" spans="1:79" ht="12.75" customHeight="1">
      <c r="A13" s="464"/>
      <c r="B13" s="384" t="str">
        <f>IF('様式２（記入例）'!H11&lt;&gt;"",'様式２（記入例）'!H11,"")</f>
        <v/>
      </c>
      <c r="C13" s="385"/>
      <c r="D13" s="385"/>
      <c r="E13" s="385"/>
      <c r="F13" s="385"/>
      <c r="G13" s="386"/>
      <c r="H13" s="47" t="s">
        <v>41</v>
      </c>
      <c r="I13" s="46"/>
      <c r="J13" s="390" t="str">
        <f>IF('様式２（記入例）'!K11&lt;&gt;"",'様式２（記入例）'!K11,"")</f>
        <v/>
      </c>
      <c r="K13" s="391"/>
      <c r="L13" s="392" t="e">
        <f>AG13</f>
        <v>#VALUE!</v>
      </c>
      <c r="M13" s="399" t="e">
        <f>AH13</f>
        <v>#VALUE!</v>
      </c>
      <c r="N13" s="380" t="e">
        <f>AI13</f>
        <v>#VALUE!</v>
      </c>
      <c r="O13" s="401" t="str">
        <f>IF($J13&lt;&gt;"",IF($AC13="0-",AM13,IF($AC13="+0",AS13,IF($AC13="+-",AY13,AG13))),"")</f>
        <v/>
      </c>
      <c r="P13" s="403" t="str">
        <f>IF($J13&lt;&gt;"",IF($AC13="0-",AN13,IF($AC13="+0",AT13,IF($AC13="+-",AZ13,AH13))),"")</f>
        <v/>
      </c>
      <c r="Q13" s="401" t="str">
        <f>IF($J13&lt;&gt;"",IF($AC13="0-",AO13,IF($AC13="+0",AU13,IF($AC13="+-",BA13,AI13))),"")</f>
        <v/>
      </c>
      <c r="R13" s="410" t="str">
        <f>IF($U14="","",ROUNDDOWN($AA13/12,0))</f>
        <v/>
      </c>
      <c r="S13" s="412" t="str">
        <f>IF($U14="","",ROUNDDOWN(MOD($AA13,12),0))</f>
        <v/>
      </c>
      <c r="T13" s="419" t="str">
        <f>IF($U14="","", IF( (MOD($AA13,12)-$S13)&gt;=0.5,"半",0))</f>
        <v/>
      </c>
      <c r="U13" s="135" t="str">
        <f t="shared" ref="U13" si="6">IF(B13&lt;&gt; "", "1", "")</f>
        <v/>
      </c>
      <c r="V13" s="410" t="str">
        <f>IF($U14="","",ROUNDDOWN($AA13*($U13/$U14)/12,0))</f>
        <v/>
      </c>
      <c r="W13" s="412" t="str">
        <f>IF($U14="","",ROUNDDOWN(MOD($AA13*($U13/$U14),12),0))</f>
        <v/>
      </c>
      <c r="X13" s="414" t="str">
        <f>IF(U14="","",IF( (MOD($AA13*($U13/$U14),12)-$W13)&gt;=0.5,"半",0) )</f>
        <v/>
      </c>
      <c r="Y13" s="416">
        <v>5</v>
      </c>
      <c r="Z13" s="417"/>
      <c r="AA13" s="418" t="e">
        <f>IF(OR($Y13&lt;&gt;$Y15,$Y15=""), SUMIF($Y$5:$Y$28,$Y13,$AB$5:$AB$28),"" )</f>
        <v>#VALUE!</v>
      </c>
      <c r="AB13" s="405" t="e">
        <f>IF(Z13=2,0,O13*12+P13+COUNTIF(Q13:Q13,"半")*0.5)</f>
        <v>#VALUE!</v>
      </c>
      <c r="AC13" s="406"/>
      <c r="AD13" s="408" t="str">
        <f>IF(AC13&lt;&gt;"",VLOOKUP(AC13,$AE$5:$AF$8,2),"")</f>
        <v/>
      </c>
      <c r="AE13" s="33"/>
      <c r="AF13" s="33"/>
      <c r="AG13" s="68" t="e">
        <f>IF(AK13&gt;=12,DATEDIF(BH13,BK13,"y")+1,DATEDIF(BH13,BK13,"y"))</f>
        <v>#VALUE!</v>
      </c>
      <c r="AH13" s="68" t="e">
        <f>IF(AK13&gt;=12,AK13-12,AK13)</f>
        <v>#VALUE!</v>
      </c>
      <c r="AI13" s="67" t="e">
        <f>IF(AL13&lt;=15,"半",0)</f>
        <v>#VALUE!</v>
      </c>
      <c r="AJ13" s="30" t="e">
        <f>DATEDIF(BH13,BK13,"y")</f>
        <v>#VALUE!</v>
      </c>
      <c r="AK13" s="27" t="e">
        <f>IF(AL13&gt;=16,DATEDIF(BH13,BK13,"ym")+1,DATEDIF(BH13,BK13,"ym"))</f>
        <v>#VALUE!</v>
      </c>
      <c r="AL13" s="29" t="e">
        <f>DATEDIF(BH13,BK13,"md")</f>
        <v>#VALUE!</v>
      </c>
      <c r="AM13" s="38" t="e">
        <f>IF(AQ13&gt;=12,DATEDIF(BH13,BL13,"y")+1,DATEDIF(BH13,BL13,"y"))</f>
        <v>#VALUE!</v>
      </c>
      <c r="AN13" s="38" t="e">
        <f>IF(AQ13&gt;=12,AQ13-12,AQ13)</f>
        <v>#VALUE!</v>
      </c>
      <c r="AO13" s="37" t="e">
        <f>IF(AR13&lt;=15,"半",0)</f>
        <v>#VALUE!</v>
      </c>
      <c r="AP13" s="71" t="e">
        <f>DATEDIF(BH13,BL13,"y")</f>
        <v>#VALUE!</v>
      </c>
      <c r="AQ13" s="70" t="e">
        <f>IF(AR13&gt;=16,DATEDIF(BH13,BL13,"ym")+1,DATEDIF(BH13,BL13,"ym"))</f>
        <v>#VALUE!</v>
      </c>
      <c r="AR13" s="69" t="e">
        <f>DATEDIF(BH13,BL13,"md")</f>
        <v>#VALUE!</v>
      </c>
      <c r="AS13" s="38" t="e">
        <f>IF(AW13&gt;=12,DATEDIF(BI13,BK13,"y")+1,DATEDIF(BI13,BK13,"y"))</f>
        <v>#VALUE!</v>
      </c>
      <c r="AT13" s="38" t="e">
        <f>IF(AW13&gt;=12,AW13-12,AW13)</f>
        <v>#VALUE!</v>
      </c>
      <c r="AU13" s="37" t="e">
        <f>IF(AX13&lt;=15,"半",0)</f>
        <v>#VALUE!</v>
      </c>
      <c r="AV13" s="71" t="e">
        <f>DATEDIF(BI13,BK13,"y")</f>
        <v>#VALUE!</v>
      </c>
      <c r="AW13" s="70" t="e">
        <f>IF(AX13&gt;=16,DATEDIF(BI13,BK13,"ym")+1,DATEDIF(BI13,BK13,"ym"))</f>
        <v>#VALUE!</v>
      </c>
      <c r="AX13" s="70" t="e">
        <f>DATEDIF(BI13,BK13,"md")</f>
        <v>#VALUE!</v>
      </c>
      <c r="AY13" s="38" t="e">
        <f>IF(BC13&gt;=12,DATEDIF(BI13,BL13,"y")+1,DATEDIF(BI13,BL13,"y"))</f>
        <v>#VALUE!</v>
      </c>
      <c r="AZ13" s="38" t="e">
        <f>IF(BC13&gt;=12,BC13-12,BC13)</f>
        <v>#VALUE!</v>
      </c>
      <c r="BA13" s="37" t="e">
        <f>IF(BD13&lt;=15,"半",0)</f>
        <v>#VALUE!</v>
      </c>
      <c r="BB13" s="71" t="e">
        <f>DATEDIF(BI13,BL13,"y")</f>
        <v>#VALUE!</v>
      </c>
      <c r="BC13" s="70" t="e">
        <f>IF(BD13&gt;=16,DATEDIF(BI13,BL13,"ym")+1,DATEDIF(BI13,BL13,"ym"))</f>
        <v>#VALUE!</v>
      </c>
      <c r="BD13" s="69" t="e">
        <f>DATEDIF(BI13,BL13,"md")</f>
        <v>#VALUE!</v>
      </c>
      <c r="BE13" s="27"/>
      <c r="BF13" s="28" t="str">
        <f>IF(J14="現在",$AC$3,J14)</f>
        <v/>
      </c>
      <c r="BG13" s="20">
        <v>0</v>
      </c>
      <c r="BH13" s="26" t="e">
        <f>IF(DAY(J13)&lt;=15,J13-DAY(J13)+1,J13-DAY(J13)+16)</f>
        <v>#VALUE!</v>
      </c>
      <c r="BI13" s="26" t="e">
        <f>IF(DAY(BH13)=1,BH13+15,BR13)</f>
        <v>#VALUE!</v>
      </c>
      <c r="BJ13" s="24"/>
      <c r="BK13" s="36" t="e">
        <f>IF(CA13&gt;=16,BY13,IF(J14="現在",$AC$3-CA13+15,J14-CA13+15))</f>
        <v>#VALUE!</v>
      </c>
      <c r="BL13" s="25" t="e">
        <f>IF(DAY(BK13)=15,BK13-DAY(BK13),BK13-DAY(BK13)+15)</f>
        <v>#VALUE!</v>
      </c>
      <c r="BM13" s="24"/>
      <c r="BN13" s="24"/>
      <c r="BO13" s="20" t="e">
        <f>YEAR(J13)</f>
        <v>#VALUE!</v>
      </c>
      <c r="BP13" s="20" t="e">
        <f>MONTH(J13)+1</f>
        <v>#VALUE!</v>
      </c>
      <c r="BQ13" s="23" t="e">
        <f>CONCATENATE(BO13,"/",BP13,"/",1)</f>
        <v>#VALUE!</v>
      </c>
      <c r="BR13" s="23" t="e">
        <f>BQ13+1-1</f>
        <v>#VALUE!</v>
      </c>
      <c r="BS13" s="23" t="e">
        <f>BQ13-1</f>
        <v>#VALUE!</v>
      </c>
      <c r="BT13" s="20" t="e">
        <f>DAY(BS13)</f>
        <v>#VALUE!</v>
      </c>
      <c r="BU13" s="20" t="e">
        <f>DAY(J13)</f>
        <v>#VALUE!</v>
      </c>
      <c r="BV13" s="20" t="e">
        <f>YEAR(BF13)</f>
        <v>#VALUE!</v>
      </c>
      <c r="BW13" s="20" t="e">
        <f>IF(MONTH(BF13)=12,MONTH(BF13)-12+1,MONTH(BF13)+1)</f>
        <v>#VALUE!</v>
      </c>
      <c r="BX13" s="23" t="e">
        <f>IF(BW13=1,CONCATENATE(BV13+1,"/",BW13,"/",1),CONCATENATE(BV13,"/",BW13,"/",1))</f>
        <v>#VALUE!</v>
      </c>
      <c r="BY13" s="23" t="e">
        <f>BX13-1</f>
        <v>#VALUE!</v>
      </c>
      <c r="BZ13" s="20" t="e">
        <f>DAY(BY13)</f>
        <v>#VALUE!</v>
      </c>
      <c r="CA13" s="20" t="e">
        <f>DAY(BF13)</f>
        <v>#VALUE!</v>
      </c>
    </row>
    <row r="14" spans="1:79" ht="12.75" customHeight="1">
      <c r="A14" s="464"/>
      <c r="B14" s="387"/>
      <c r="C14" s="388"/>
      <c r="D14" s="388"/>
      <c r="E14" s="388"/>
      <c r="F14" s="388"/>
      <c r="G14" s="389"/>
      <c r="H14" s="43" t="s">
        <v>40</v>
      </c>
      <c r="I14" s="43"/>
      <c r="J14" s="382" t="str">
        <f>IF('様式２（記入例）'!L11&lt;&gt;"",'様式２（記入例）'!L11,"")</f>
        <v/>
      </c>
      <c r="K14" s="383"/>
      <c r="L14" s="393"/>
      <c r="M14" s="400"/>
      <c r="N14" s="381"/>
      <c r="O14" s="402"/>
      <c r="P14" s="404"/>
      <c r="Q14" s="402"/>
      <c r="R14" s="411"/>
      <c r="S14" s="413"/>
      <c r="T14" s="420"/>
      <c r="U14" s="136" t="str">
        <f t="shared" ref="U14" si="7">IF(B13&lt;&gt; "", "1", "")</f>
        <v/>
      </c>
      <c r="V14" s="411"/>
      <c r="W14" s="413"/>
      <c r="X14" s="415"/>
      <c r="Y14" s="416"/>
      <c r="Z14" s="417"/>
      <c r="AA14" s="418"/>
      <c r="AB14" s="405"/>
      <c r="AC14" s="407"/>
      <c r="AD14" s="409"/>
      <c r="AE14" s="33"/>
      <c r="AF14" s="33"/>
      <c r="AG14" s="68"/>
      <c r="AH14" s="68"/>
      <c r="AI14" s="67"/>
      <c r="AJ14" s="30"/>
      <c r="AK14" s="27"/>
      <c r="AL14" s="29"/>
      <c r="AM14" s="38"/>
      <c r="AN14" s="38"/>
      <c r="AO14" s="37"/>
      <c r="AP14" s="30"/>
      <c r="AQ14" s="27"/>
      <c r="AR14" s="29"/>
      <c r="AS14" s="38"/>
      <c r="AT14" s="38"/>
      <c r="AU14" s="37"/>
      <c r="AV14" s="30"/>
      <c r="AW14" s="27"/>
      <c r="AX14" s="27"/>
      <c r="AY14" s="38"/>
      <c r="AZ14" s="38"/>
      <c r="BA14" s="37"/>
      <c r="BB14" s="30"/>
      <c r="BC14" s="27"/>
      <c r="BD14" s="29"/>
      <c r="BE14" s="27"/>
      <c r="BF14" s="28"/>
      <c r="BH14" s="26"/>
      <c r="BI14" s="26"/>
      <c r="BJ14" s="24"/>
      <c r="BK14" s="25"/>
      <c r="BL14" s="25"/>
      <c r="BM14" s="24"/>
      <c r="BN14" s="24"/>
      <c r="BQ14" s="23"/>
      <c r="BR14" s="23"/>
      <c r="BS14" s="23"/>
      <c r="BX14" s="23"/>
      <c r="BY14" s="23"/>
    </row>
    <row r="15" spans="1:79" ht="12.75" customHeight="1">
      <c r="A15" s="464"/>
      <c r="B15" s="384" t="str">
        <f>IF('様式２（記入例）'!H12&lt;&gt;"",'様式２（記入例）'!H12,"")</f>
        <v/>
      </c>
      <c r="C15" s="385"/>
      <c r="D15" s="385"/>
      <c r="E15" s="385"/>
      <c r="F15" s="385"/>
      <c r="G15" s="386"/>
      <c r="H15" s="47" t="s">
        <v>41</v>
      </c>
      <c r="I15" s="46"/>
      <c r="J15" s="390" t="str">
        <f>IF('様式２（記入例）'!K12&lt;&gt;"",'様式２（記入例）'!K12,"")</f>
        <v/>
      </c>
      <c r="K15" s="391"/>
      <c r="L15" s="392" t="e">
        <f>AG15</f>
        <v>#VALUE!</v>
      </c>
      <c r="M15" s="399" t="e">
        <f>AH15</f>
        <v>#VALUE!</v>
      </c>
      <c r="N15" s="380" t="e">
        <f>AI15</f>
        <v>#VALUE!</v>
      </c>
      <c r="O15" s="401" t="str">
        <f>IF($J15&lt;&gt;"",IF($AC15="0-",AM15,IF($AC15="+0",AS15,IF($AC15="+-",AY15,AG15))),"")</f>
        <v/>
      </c>
      <c r="P15" s="403" t="str">
        <f>IF($J15&lt;&gt;"",IF($AC15="0-",AN15,IF($AC15="+0",AT15,IF($AC15="+-",AZ15,AH15))),"")</f>
        <v/>
      </c>
      <c r="Q15" s="401" t="str">
        <f>IF($J15&lt;&gt;"",IF($AC15="0-",AO15,IF($AC15="+0",AU15,IF($AC15="+-",BA15,AI15))),"")</f>
        <v/>
      </c>
      <c r="R15" s="410" t="str">
        <f>IF($U16="","",ROUNDDOWN($AA15/12,0))</f>
        <v/>
      </c>
      <c r="S15" s="412" t="str">
        <f>IF($U16="","",ROUNDDOWN(MOD($AA15,12),0))</f>
        <v/>
      </c>
      <c r="T15" s="419" t="str">
        <f>IF($U16="","", IF( (MOD($AA15,12)-$S15)&gt;=0.5,"半",0))</f>
        <v/>
      </c>
      <c r="U15" s="135" t="str">
        <f t="shared" ref="U15" si="8">IF(B15&lt;&gt; "", "1", "")</f>
        <v/>
      </c>
      <c r="V15" s="410" t="str">
        <f>IF($U16="","",ROUNDDOWN($AA15*($U15/$U16)/12,0))</f>
        <v/>
      </c>
      <c r="W15" s="412" t="str">
        <f>IF($U16="","",ROUNDDOWN(MOD($AA15*($U15/$U16),12),0))</f>
        <v/>
      </c>
      <c r="X15" s="414" t="str">
        <f>IF(U16="","",IF( (MOD($AA15*($U15/$U16),12)-$W15)&gt;=0.5,"半",0) )</f>
        <v/>
      </c>
      <c r="Y15" s="416">
        <v>6</v>
      </c>
      <c r="Z15" s="417"/>
      <c r="AA15" s="418" t="e">
        <f>IF(OR($Y15&lt;&gt;$Y17,$Y17=""), SUMIF($Y$5:$Y$28,$Y15,$AB$5:$AB$28),"" )</f>
        <v>#VALUE!</v>
      </c>
      <c r="AB15" s="405" t="e">
        <f>IF(Z15=2,0,O15*12+P15+COUNTIF(Q15:Q15,"半")*0.5)</f>
        <v>#VALUE!</v>
      </c>
      <c r="AC15" s="406"/>
      <c r="AD15" s="408" t="str">
        <f>IF(AC15&lt;&gt;"",VLOOKUP(AC15,$AE$5:$AF$8,2),"")</f>
        <v/>
      </c>
      <c r="AE15" s="33"/>
      <c r="AF15" s="33"/>
      <c r="AG15" s="38" t="e">
        <f>IF(AK15&gt;=12,DATEDIF(BH15,BK15,"y")+1,DATEDIF(BH15,BK15,"y"))</f>
        <v>#VALUE!</v>
      </c>
      <c r="AH15" s="38" t="e">
        <f>IF(AK15&gt;=12,AK15-12,AK15)</f>
        <v>#VALUE!</v>
      </c>
      <c r="AI15" s="37" t="e">
        <f>IF(AL15&lt;=15,"半",0)</f>
        <v>#VALUE!</v>
      </c>
      <c r="AJ15" s="30" t="e">
        <f>DATEDIF(BH15,BK15,"y")</f>
        <v>#VALUE!</v>
      </c>
      <c r="AK15" s="27" t="e">
        <f>IF(AL15&gt;=16,DATEDIF(BH15,BK15,"ym")+1,DATEDIF(BH15,BK15,"ym"))</f>
        <v>#VALUE!</v>
      </c>
      <c r="AL15" s="29" t="e">
        <f>DATEDIF(BH15,BK15,"md")</f>
        <v>#VALUE!</v>
      </c>
      <c r="AM15" s="38" t="e">
        <f>IF(AQ15&gt;=12,DATEDIF(BH15,BL15,"y")+1,DATEDIF(BH15,BL15,"y"))</f>
        <v>#VALUE!</v>
      </c>
      <c r="AN15" s="38" t="e">
        <f>IF(AQ15&gt;=12,AQ15-12,AQ15)</f>
        <v>#VALUE!</v>
      </c>
      <c r="AO15" s="37" t="e">
        <f>IF(AR15&lt;=15,"半",0)</f>
        <v>#VALUE!</v>
      </c>
      <c r="AP15" s="30" t="e">
        <f>DATEDIF(BH15,BL15,"y")</f>
        <v>#VALUE!</v>
      </c>
      <c r="AQ15" s="27" t="e">
        <f>IF(AR15&gt;=16,DATEDIF(BH15,BL15,"ym")+1,DATEDIF(BH15,BL15,"ym"))</f>
        <v>#VALUE!</v>
      </c>
      <c r="AR15" s="29" t="e">
        <f>DATEDIF(BH15,BL15,"md")</f>
        <v>#VALUE!</v>
      </c>
      <c r="AS15" s="38" t="e">
        <f>IF(AW15&gt;=12,DATEDIF(BI15,BK15,"y")+1,DATEDIF(BI15,BK15,"y"))</f>
        <v>#VALUE!</v>
      </c>
      <c r="AT15" s="38" t="e">
        <f>IF(AW15&gt;=12,AW15-12,AW15)</f>
        <v>#VALUE!</v>
      </c>
      <c r="AU15" s="37" t="e">
        <f>IF(AX15&lt;=15,"半",0)</f>
        <v>#VALUE!</v>
      </c>
      <c r="AV15" s="30" t="e">
        <f>DATEDIF(BI15,BK15,"y")</f>
        <v>#VALUE!</v>
      </c>
      <c r="AW15" s="27" t="e">
        <f>IF(AX15&gt;=16,DATEDIF(BI15,BK15,"ym")+1,DATEDIF(BI15,BK15,"ym"))</f>
        <v>#VALUE!</v>
      </c>
      <c r="AX15" s="27" t="e">
        <f>DATEDIF(BI15,BK15,"md")</f>
        <v>#VALUE!</v>
      </c>
      <c r="AY15" s="38" t="e">
        <f>IF(BC15&gt;=12,DATEDIF(BI15,BL15,"y")+1,DATEDIF(BI15,BL15,"y"))</f>
        <v>#VALUE!</v>
      </c>
      <c r="AZ15" s="38" t="e">
        <f>IF(BC15&gt;=12,BC15-12,BC15)</f>
        <v>#VALUE!</v>
      </c>
      <c r="BA15" s="37" t="e">
        <f>IF(BD15&lt;=15,"半",0)</f>
        <v>#VALUE!</v>
      </c>
      <c r="BB15" s="30" t="e">
        <f>DATEDIF(BI15,BL15,"y")</f>
        <v>#VALUE!</v>
      </c>
      <c r="BC15" s="27" t="e">
        <f>IF(BD15&gt;=16,DATEDIF(BI15,BL15,"ym")+1,DATEDIF(BI15,BL15,"ym"))</f>
        <v>#VALUE!</v>
      </c>
      <c r="BD15" s="29" t="e">
        <f>DATEDIF(BI15,BL15,"md")</f>
        <v>#VALUE!</v>
      </c>
      <c r="BE15" s="27"/>
      <c r="BF15" s="28" t="str">
        <f>IF(J16="現在",$AC$3,J16)</f>
        <v/>
      </c>
      <c r="BG15" s="27">
        <v>1</v>
      </c>
      <c r="BH15" s="26" t="e">
        <f>IF(DAY(J15)&lt;=15,J15-DAY(J15)+1,J15-DAY(J15)+16)</f>
        <v>#VALUE!</v>
      </c>
      <c r="BI15" s="26" t="e">
        <f>IF(DAY(BH15)=1,BH15+15,BR15)</f>
        <v>#VALUE!</v>
      </c>
      <c r="BJ15" s="24"/>
      <c r="BK15" s="36" t="e">
        <f>IF(CA15&gt;=16,BY15,IF(J16="現在",$AC$3-CA15+15,J16-CA15+15))</f>
        <v>#VALUE!</v>
      </c>
      <c r="BL15" s="25" t="e">
        <f>IF(DAY(BK15)=15,BK15-DAY(BK15),BK15-DAY(BK15)+15)</f>
        <v>#VALUE!</v>
      </c>
      <c r="BM15" s="24"/>
      <c r="BN15" s="24"/>
      <c r="BO15" s="20" t="e">
        <f>YEAR(J15)</f>
        <v>#VALUE!</v>
      </c>
      <c r="BP15" s="20" t="e">
        <f>MONTH(J15)+1</f>
        <v>#VALUE!</v>
      </c>
      <c r="BQ15" s="23" t="e">
        <f>CONCATENATE(BO15,"/",BP15,"/",1)</f>
        <v>#VALUE!</v>
      </c>
      <c r="BR15" s="23" t="e">
        <f>BQ15+1-1</f>
        <v>#VALUE!</v>
      </c>
      <c r="BS15" s="23" t="e">
        <f>BQ15-1</f>
        <v>#VALUE!</v>
      </c>
      <c r="BT15" s="20" t="e">
        <f>DAY(BS15)</f>
        <v>#VALUE!</v>
      </c>
      <c r="BU15" s="20" t="e">
        <f>DAY(J15)</f>
        <v>#VALUE!</v>
      </c>
      <c r="BV15" s="20" t="e">
        <f>YEAR(BF15)</f>
        <v>#VALUE!</v>
      </c>
      <c r="BW15" s="20" t="e">
        <f>IF(MONTH(BF15)=12,MONTH(BF15)-12+1,MONTH(BF15)+1)</f>
        <v>#VALUE!</v>
      </c>
      <c r="BX15" s="23" t="e">
        <f>IF(BW15=1,CONCATENATE(BV15+1,"/",BW15,"/",1),CONCATENATE(BV15,"/",BW15,"/",1))</f>
        <v>#VALUE!</v>
      </c>
      <c r="BY15" s="23" t="e">
        <f>BX15-1</f>
        <v>#VALUE!</v>
      </c>
      <c r="BZ15" s="20" t="e">
        <f>DAY(BY15)</f>
        <v>#VALUE!</v>
      </c>
      <c r="CA15" s="20" t="e">
        <f>DAY(BF15)</f>
        <v>#VALUE!</v>
      </c>
    </row>
    <row r="16" spans="1:79" ht="12.75" customHeight="1">
      <c r="A16" s="464"/>
      <c r="B16" s="387"/>
      <c r="C16" s="388"/>
      <c r="D16" s="388"/>
      <c r="E16" s="388"/>
      <c r="F16" s="388"/>
      <c r="G16" s="389"/>
      <c r="H16" s="43" t="s">
        <v>40</v>
      </c>
      <c r="I16" s="43"/>
      <c r="J16" s="382" t="str">
        <f>IF('様式２（記入例）'!L12&lt;&gt;"",'様式２（記入例）'!L12,"")</f>
        <v/>
      </c>
      <c r="K16" s="383"/>
      <c r="L16" s="393"/>
      <c r="M16" s="400"/>
      <c r="N16" s="381"/>
      <c r="O16" s="402"/>
      <c r="P16" s="404"/>
      <c r="Q16" s="402"/>
      <c r="R16" s="411"/>
      <c r="S16" s="413"/>
      <c r="T16" s="420"/>
      <c r="U16" s="136" t="str">
        <f t="shared" ref="U16" si="9">IF(B15&lt;&gt; "", "1", "")</f>
        <v/>
      </c>
      <c r="V16" s="411"/>
      <c r="W16" s="413"/>
      <c r="X16" s="415"/>
      <c r="Y16" s="416"/>
      <c r="Z16" s="417"/>
      <c r="AA16" s="418"/>
      <c r="AB16" s="405"/>
      <c r="AC16" s="407"/>
      <c r="AD16" s="409"/>
      <c r="AE16" s="33"/>
      <c r="AF16" s="33"/>
      <c r="AG16" s="38"/>
      <c r="AH16" s="38"/>
      <c r="AI16" s="37"/>
      <c r="AJ16" s="30"/>
      <c r="AK16" s="27"/>
      <c r="AL16" s="29"/>
      <c r="AM16" s="38"/>
      <c r="AN16" s="38"/>
      <c r="AO16" s="37"/>
      <c r="AP16" s="30"/>
      <c r="AQ16" s="27"/>
      <c r="AR16" s="29"/>
      <c r="AS16" s="38"/>
      <c r="AT16" s="38"/>
      <c r="AU16" s="37"/>
      <c r="AV16" s="30"/>
      <c r="AW16" s="27"/>
      <c r="AX16" s="27"/>
      <c r="AY16" s="38"/>
      <c r="AZ16" s="38"/>
      <c r="BA16" s="37"/>
      <c r="BB16" s="30"/>
      <c r="BC16" s="27"/>
      <c r="BD16" s="29"/>
      <c r="BE16" s="27"/>
      <c r="BF16" s="28"/>
      <c r="BG16" s="27"/>
      <c r="BH16" s="26"/>
      <c r="BI16" s="26"/>
      <c r="BJ16" s="24"/>
      <c r="BK16" s="25"/>
      <c r="BL16" s="25"/>
      <c r="BM16" s="24"/>
      <c r="BN16" s="24"/>
      <c r="BQ16" s="23"/>
      <c r="BR16" s="23"/>
      <c r="BS16" s="23"/>
      <c r="BX16" s="23"/>
      <c r="BY16" s="23"/>
    </row>
    <row r="17" spans="1:79" ht="12.75" customHeight="1">
      <c r="A17" s="464"/>
      <c r="B17" s="384" t="str">
        <f>IF('様式２（記入例）'!H13&lt;&gt;"",'様式２（記入例）'!H13,"")</f>
        <v/>
      </c>
      <c r="C17" s="385"/>
      <c r="D17" s="385"/>
      <c r="E17" s="385"/>
      <c r="F17" s="385"/>
      <c r="G17" s="386"/>
      <c r="H17" s="47" t="s">
        <v>41</v>
      </c>
      <c r="I17" s="46"/>
      <c r="J17" s="390" t="str">
        <f>IF('様式２（記入例）'!K13&lt;&gt;"",'様式２（記入例）'!K13,"")</f>
        <v/>
      </c>
      <c r="K17" s="391"/>
      <c r="L17" s="392" t="e">
        <f>AG17</f>
        <v>#VALUE!</v>
      </c>
      <c r="M17" s="399" t="e">
        <f>AH17</f>
        <v>#VALUE!</v>
      </c>
      <c r="N17" s="380" t="e">
        <f>AI17</f>
        <v>#VALUE!</v>
      </c>
      <c r="O17" s="401" t="str">
        <f>IF($J17&lt;&gt;"",IF($AC17="0-",AM17,IF($AC17="+0",AS17,IF($AC17="+-",AY17,AG17))),"")</f>
        <v/>
      </c>
      <c r="P17" s="403" t="str">
        <f>IF($J17&lt;&gt;"",IF($AC17="0-",AN17,IF($AC17="+0",AT17,IF($AC17="+-",AZ17,AH17))),"")</f>
        <v/>
      </c>
      <c r="Q17" s="401" t="str">
        <f>IF($J17&lt;&gt;"",IF($AC17="0-",AO17,IF($AC17="+0",AU17,IF($AC17="+-",BA17,AI17))),"")</f>
        <v/>
      </c>
      <c r="R17" s="410" t="str">
        <f>IF($U18="","",ROUNDDOWN($AA17/12,0))</f>
        <v/>
      </c>
      <c r="S17" s="412" t="str">
        <f>IF($U18="","",ROUNDDOWN(MOD($AA17,12),0))</f>
        <v/>
      </c>
      <c r="T17" s="419" t="str">
        <f>IF($U18="","", IF( (MOD($AA17,12)-$S17)&gt;=0.5,"半",0))</f>
        <v/>
      </c>
      <c r="U17" s="135" t="str">
        <f t="shared" ref="U17" si="10">IF(B17&lt;&gt; "", "1", "")</f>
        <v/>
      </c>
      <c r="V17" s="410" t="str">
        <f>IF($U18="","",ROUNDDOWN($AA17*($U17/$U18)/12,0))</f>
        <v/>
      </c>
      <c r="W17" s="412" t="str">
        <f>IF($U18="","",ROUNDDOWN(MOD($AA17*($U17/$U18),12),0))</f>
        <v/>
      </c>
      <c r="X17" s="414" t="str">
        <f>IF(U18="","",IF( (MOD($AA17*($U17/$U18),12)-$W17)&gt;=0.5,"半",0) )</f>
        <v/>
      </c>
      <c r="Y17" s="417">
        <v>7</v>
      </c>
      <c r="Z17" s="417"/>
      <c r="AA17" s="418" t="e">
        <f>IF(OR($Y17&lt;&gt;$Y19,$Y19=""), SUMIF($Y$5:$Y$28,$Y17,$AB$5:$AB$28),"" )</f>
        <v>#VALUE!</v>
      </c>
      <c r="AB17" s="405" t="e">
        <f>IF(Z17=2,0,O17*12+P17+COUNTIF(Q17:Q17,"半")*0.5)</f>
        <v>#VALUE!</v>
      </c>
      <c r="AC17" s="406"/>
      <c r="AD17" s="408" t="str">
        <f>IF(AC17&lt;&gt;"",VLOOKUP(AC17,$AE$5:$AF$8,2),"")</f>
        <v/>
      </c>
      <c r="AE17" s="33"/>
      <c r="AF17" s="33"/>
      <c r="AG17" s="38" t="e">
        <f>IF(AK17&gt;=12,DATEDIF(BH17,BK17,"y")+1,DATEDIF(BH17,BK17,"y"))</f>
        <v>#VALUE!</v>
      </c>
      <c r="AH17" s="38" t="e">
        <f>IF(AK17&gt;=12,AK17-12,AK17)</f>
        <v>#VALUE!</v>
      </c>
      <c r="AI17" s="37" t="e">
        <f>IF(AL17&lt;=15,"半",0)</f>
        <v>#VALUE!</v>
      </c>
      <c r="AJ17" s="30" t="e">
        <f>DATEDIF(BH17,BK17,"y")</f>
        <v>#VALUE!</v>
      </c>
      <c r="AK17" s="27" t="e">
        <f>IF(AL17&gt;=16,DATEDIF(BH17,BK17,"ym")+1,DATEDIF(BH17,BK17,"ym"))</f>
        <v>#VALUE!</v>
      </c>
      <c r="AL17" s="29" t="e">
        <f>DATEDIF(BH17,BK17,"md")</f>
        <v>#VALUE!</v>
      </c>
      <c r="AM17" s="38" t="e">
        <f>IF(AQ17&gt;=12,DATEDIF(BH17,BL17,"y")+1,DATEDIF(BH17,BL17,"y"))</f>
        <v>#VALUE!</v>
      </c>
      <c r="AN17" s="38" t="e">
        <f>IF(AQ17&gt;=12,AQ17-12,AQ17)</f>
        <v>#VALUE!</v>
      </c>
      <c r="AO17" s="37" t="e">
        <f>IF(AR17&lt;=15,"半",0)</f>
        <v>#VALUE!</v>
      </c>
      <c r="AP17" s="30" t="e">
        <f>DATEDIF(BH17,BL17,"y")</f>
        <v>#VALUE!</v>
      </c>
      <c r="AQ17" s="27" t="e">
        <f>IF(AR17&gt;=16,DATEDIF(BH17,BL17,"ym")+1,DATEDIF(BH17,BL17,"ym"))</f>
        <v>#VALUE!</v>
      </c>
      <c r="AR17" s="29" t="e">
        <f>DATEDIF(BH17,BL17,"md")</f>
        <v>#VALUE!</v>
      </c>
      <c r="AS17" s="38" t="e">
        <f>IF(AW17&gt;=12,DATEDIF(BI17,BK17,"y")+1,DATEDIF(BI17,BK17,"y"))</f>
        <v>#VALUE!</v>
      </c>
      <c r="AT17" s="38" t="e">
        <f>IF(AW17&gt;=12,AW17-12,AW17)</f>
        <v>#VALUE!</v>
      </c>
      <c r="AU17" s="37" t="e">
        <f>IF(AX17&lt;=15,"半",0)</f>
        <v>#VALUE!</v>
      </c>
      <c r="AV17" s="30" t="e">
        <f>DATEDIF(BI17,BK17,"y")</f>
        <v>#VALUE!</v>
      </c>
      <c r="AW17" s="27" t="e">
        <f>IF(AX17&gt;=16,DATEDIF(BI17,BK17,"ym")+1,DATEDIF(BI17,BK17,"ym"))</f>
        <v>#VALUE!</v>
      </c>
      <c r="AX17" s="27" t="e">
        <f>DATEDIF(BI17,BK17,"md")</f>
        <v>#VALUE!</v>
      </c>
      <c r="AY17" s="38" t="e">
        <f>IF(BC17&gt;=12,DATEDIF(BI17,BL17,"y")+1,DATEDIF(BI17,BL17,"y"))</f>
        <v>#VALUE!</v>
      </c>
      <c r="AZ17" s="38" t="e">
        <f>IF(BC17&gt;=12,BC17-12,BC17)</f>
        <v>#VALUE!</v>
      </c>
      <c r="BA17" s="37" t="e">
        <f>IF(BD17&lt;=15,"半",0)</f>
        <v>#VALUE!</v>
      </c>
      <c r="BB17" s="30" t="e">
        <f>DATEDIF(BI17,BL17,"y")</f>
        <v>#VALUE!</v>
      </c>
      <c r="BC17" s="27" t="e">
        <f>IF(BD17&gt;=16,DATEDIF(BI17,BL17,"ym")+1,DATEDIF(BI17,BL17,"ym"))</f>
        <v>#VALUE!</v>
      </c>
      <c r="BD17" s="29" t="e">
        <f>DATEDIF(BI17,BL17,"md")</f>
        <v>#VALUE!</v>
      </c>
      <c r="BE17" s="27"/>
      <c r="BF17" s="28" t="str">
        <f>IF(J18="現在",$AC$3,J18)</f>
        <v/>
      </c>
      <c r="BG17" s="27">
        <v>2</v>
      </c>
      <c r="BH17" s="26" t="e">
        <f>IF(DAY(J17)&lt;=15,J17-DAY(J17)+1,J17-DAY(J17)+16)</f>
        <v>#VALUE!</v>
      </c>
      <c r="BI17" s="26" t="e">
        <f>IF(DAY(BH17)=1,BH17+15,BR17)</f>
        <v>#VALUE!</v>
      </c>
      <c r="BJ17" s="24"/>
      <c r="BK17" s="36" t="e">
        <f>IF(CA17&gt;=16,BY17,IF(J18="現在",$AC$3-CA17+15,J18-CA17+15))</f>
        <v>#VALUE!</v>
      </c>
      <c r="BL17" s="25" t="e">
        <f>IF(DAY(BK17)=15,BK17-DAY(BK17),BK17-DAY(BK17)+15)</f>
        <v>#VALUE!</v>
      </c>
      <c r="BM17" s="24"/>
      <c r="BN17" s="24"/>
      <c r="BO17" s="20" t="e">
        <f>YEAR(J17)</f>
        <v>#VALUE!</v>
      </c>
      <c r="BP17" s="20" t="e">
        <f>MONTH(J17)+1</f>
        <v>#VALUE!</v>
      </c>
      <c r="BQ17" s="23" t="e">
        <f>CONCATENATE(BO17,"/",BP17,"/",1)</f>
        <v>#VALUE!</v>
      </c>
      <c r="BR17" s="23" t="e">
        <f>BQ17+1-1</f>
        <v>#VALUE!</v>
      </c>
      <c r="BS17" s="23" t="e">
        <f>BQ17-1</f>
        <v>#VALUE!</v>
      </c>
      <c r="BT17" s="20" t="e">
        <f>DAY(BS17)</f>
        <v>#VALUE!</v>
      </c>
      <c r="BU17" s="20" t="e">
        <f>DAY(J17)</f>
        <v>#VALUE!</v>
      </c>
      <c r="BV17" s="20" t="e">
        <f>YEAR(BF17)</f>
        <v>#VALUE!</v>
      </c>
      <c r="BW17" s="20" t="e">
        <f>IF(MONTH(BF17)=12,MONTH(BF17)-12+1,MONTH(BF17)+1)</f>
        <v>#VALUE!</v>
      </c>
      <c r="BX17" s="23" t="e">
        <f>IF(BW17=1,CONCATENATE(BV17+1,"/",BW17,"/",1),CONCATENATE(BV17,"/",BW17,"/",1))</f>
        <v>#VALUE!</v>
      </c>
      <c r="BY17" s="23" t="e">
        <f>BX17-1</f>
        <v>#VALUE!</v>
      </c>
      <c r="BZ17" s="20" t="e">
        <f>DAY(BY17)</f>
        <v>#VALUE!</v>
      </c>
      <c r="CA17" s="20" t="e">
        <f>DAY(BF17)</f>
        <v>#VALUE!</v>
      </c>
    </row>
    <row r="18" spans="1:79" ht="12.75" customHeight="1">
      <c r="A18" s="464"/>
      <c r="B18" s="387"/>
      <c r="C18" s="388"/>
      <c r="D18" s="388"/>
      <c r="E18" s="388"/>
      <c r="F18" s="388"/>
      <c r="G18" s="389"/>
      <c r="H18" s="43" t="s">
        <v>40</v>
      </c>
      <c r="I18" s="43"/>
      <c r="J18" s="382" t="str">
        <f>IF('様式２（記入例）'!L13&lt;&gt;"",'様式２（記入例）'!L13,"")</f>
        <v/>
      </c>
      <c r="K18" s="383"/>
      <c r="L18" s="393"/>
      <c r="M18" s="400"/>
      <c r="N18" s="381"/>
      <c r="O18" s="402"/>
      <c r="P18" s="404"/>
      <c r="Q18" s="402"/>
      <c r="R18" s="411"/>
      <c r="S18" s="413"/>
      <c r="T18" s="420"/>
      <c r="U18" s="136" t="str">
        <f t="shared" ref="U18" si="11">IF(B17&lt;&gt; "", "1", "")</f>
        <v/>
      </c>
      <c r="V18" s="411"/>
      <c r="W18" s="413"/>
      <c r="X18" s="415"/>
      <c r="Y18" s="417"/>
      <c r="Z18" s="417"/>
      <c r="AA18" s="418"/>
      <c r="AB18" s="405"/>
      <c r="AC18" s="421"/>
      <c r="AD18" s="409"/>
      <c r="AE18" s="33"/>
      <c r="AF18" s="33"/>
      <c r="AG18" s="38"/>
      <c r="AH18" s="38"/>
      <c r="AI18" s="37"/>
      <c r="AJ18" s="30"/>
      <c r="AK18" s="27"/>
      <c r="AL18" s="29"/>
      <c r="AM18" s="38"/>
      <c r="AN18" s="38"/>
      <c r="AO18" s="37"/>
      <c r="AP18" s="30"/>
      <c r="AQ18" s="27"/>
      <c r="AR18" s="29"/>
      <c r="AS18" s="38"/>
      <c r="AT18" s="38"/>
      <c r="AU18" s="37"/>
      <c r="AV18" s="30"/>
      <c r="AW18" s="27"/>
      <c r="AX18" s="27"/>
      <c r="AY18" s="38"/>
      <c r="AZ18" s="38"/>
      <c r="BA18" s="37"/>
      <c r="BB18" s="30"/>
      <c r="BC18" s="27"/>
      <c r="BD18" s="29"/>
      <c r="BE18" s="27"/>
      <c r="BF18" s="28"/>
      <c r="BG18" s="27"/>
      <c r="BH18" s="26"/>
      <c r="BI18" s="26"/>
      <c r="BJ18" s="24"/>
      <c r="BK18" s="25"/>
      <c r="BL18" s="25"/>
      <c r="BM18" s="24"/>
      <c r="BN18" s="24"/>
      <c r="BQ18" s="23"/>
      <c r="BR18" s="23"/>
      <c r="BS18" s="23"/>
      <c r="BX18" s="23"/>
      <c r="BY18" s="23"/>
    </row>
    <row r="19" spans="1:79" ht="12.75" customHeight="1">
      <c r="A19" s="464"/>
      <c r="B19" s="384" t="str">
        <f>IF('様式２（記入例）'!H14&lt;&gt;"",'様式２（記入例）'!H14,"")</f>
        <v/>
      </c>
      <c r="C19" s="385"/>
      <c r="D19" s="385"/>
      <c r="E19" s="385"/>
      <c r="F19" s="385"/>
      <c r="G19" s="386"/>
      <c r="H19" s="47" t="s">
        <v>41</v>
      </c>
      <c r="I19" s="46"/>
      <c r="J19" s="390" t="str">
        <f>IF('様式２（記入例）'!K14&lt;&gt;"",'様式２（記入例）'!K14,"")</f>
        <v/>
      </c>
      <c r="K19" s="391"/>
      <c r="L19" s="392" t="e">
        <f>AG19</f>
        <v>#VALUE!</v>
      </c>
      <c r="M19" s="399" t="e">
        <f>AH19</f>
        <v>#VALUE!</v>
      </c>
      <c r="N19" s="380" t="e">
        <f>AI19</f>
        <v>#VALUE!</v>
      </c>
      <c r="O19" s="401" t="str">
        <f>IF($J19&lt;&gt;"",IF($AC19="0-",AM19,IF($AC19="+0",AS19,IF($AC19="+-",AY19,AG19))),"")</f>
        <v/>
      </c>
      <c r="P19" s="403" t="str">
        <f>IF($J19&lt;&gt;"",IF($AC19="0-",AN19,IF($AC19="+0",AT19,IF($AC19="+-",AZ19,AH19))),"")</f>
        <v/>
      </c>
      <c r="Q19" s="401" t="str">
        <f>IF($J19&lt;&gt;"",IF($AC19="0-",AO19,IF($AC19="+0",AU19,IF($AC19="+-",BA19,AI19))),"")</f>
        <v/>
      </c>
      <c r="R19" s="410" t="str">
        <f>IF($U20="","",ROUNDDOWN($AA19/12,0))</f>
        <v/>
      </c>
      <c r="S19" s="412" t="str">
        <f>IF($U20="","",ROUNDDOWN(MOD($AA19,12),0))</f>
        <v/>
      </c>
      <c r="T19" s="419" t="str">
        <f>IF($U20="","", IF( (MOD($AA19,12)-$S19)&gt;=0.5,"半",0))</f>
        <v/>
      </c>
      <c r="U19" s="135" t="str">
        <f t="shared" ref="U19" si="12">IF(B19&lt;&gt; "", "1", "")</f>
        <v/>
      </c>
      <c r="V19" s="410" t="str">
        <f>IF($U20="","",ROUNDDOWN($AA19*($U19/$U20)/12,0))</f>
        <v/>
      </c>
      <c r="W19" s="412" t="str">
        <f>IF($U20="","",ROUNDDOWN(MOD($AA19*($U19/$U20),12),0))</f>
        <v/>
      </c>
      <c r="X19" s="414" t="str">
        <f>IF(U20="","",IF( (MOD($AA19*($U19/$U20),12)-$W19)&gt;=0.5,"半",0) )</f>
        <v/>
      </c>
      <c r="Y19" s="416">
        <v>8</v>
      </c>
      <c r="Z19" s="417"/>
      <c r="AA19" s="418" t="e">
        <f>IF(OR($Y19&lt;&gt;$Y21,$Y21=""), SUMIF($Y$5:$Y$28,$Y19,$AB$5:$AB$28),"" )</f>
        <v>#VALUE!</v>
      </c>
      <c r="AB19" s="405" t="e">
        <f>IF(Z19=2,0,O19*12+P19+COUNTIF(Q19:Q19,"半")*0.5)</f>
        <v>#VALUE!</v>
      </c>
      <c r="AC19" s="406"/>
      <c r="AD19" s="408" t="str">
        <f>IF(AC19&lt;&gt;"",VLOOKUP(AC19,$AE$5:$AF$8,2),"")</f>
        <v/>
      </c>
      <c r="AE19" s="33"/>
      <c r="AF19" s="33"/>
      <c r="AG19" s="38" t="e">
        <f>IF(AK19&gt;=12,DATEDIF(BH19,BK19,"y")+1,DATEDIF(BH19,BK19,"y"))</f>
        <v>#VALUE!</v>
      </c>
      <c r="AH19" s="38" t="e">
        <f>IF(AK19&gt;=12,AK19-12,AK19)</f>
        <v>#VALUE!</v>
      </c>
      <c r="AI19" s="37" t="e">
        <f>IF(AL19&lt;=15,"半",0)</f>
        <v>#VALUE!</v>
      </c>
      <c r="AJ19" s="66" t="e">
        <f>DATEDIF(BH19,BK19,"y")</f>
        <v>#VALUE!</v>
      </c>
      <c r="AK19" s="65" t="e">
        <f>IF(AL19&gt;=16,DATEDIF(BH19,BK19,"ym")+1,DATEDIF(BH19,BK19,"ym"))</f>
        <v>#VALUE!</v>
      </c>
      <c r="AL19" s="64" t="e">
        <f>DATEDIF(BH19,BK19,"md")</f>
        <v>#VALUE!</v>
      </c>
      <c r="AM19" s="38" t="e">
        <f>IF(AQ19&gt;=12,DATEDIF(BH19,BL19,"y")+1,DATEDIF(BH19,BL19,"y"))</f>
        <v>#VALUE!</v>
      </c>
      <c r="AN19" s="38" t="e">
        <f>IF(AQ19&gt;=12,AQ19-12,AQ19)</f>
        <v>#VALUE!</v>
      </c>
      <c r="AO19" s="37" t="e">
        <f>IF(AR19&lt;=15,"半",0)</f>
        <v>#VALUE!</v>
      </c>
      <c r="AP19" s="66" t="e">
        <f>DATEDIF(BH19,BL19,"y")</f>
        <v>#VALUE!</v>
      </c>
      <c r="AQ19" s="65" t="e">
        <f>IF(AR19&gt;=16,DATEDIF(BH19,BL19,"ym")+1,DATEDIF(BH19,BL19,"ym"))</f>
        <v>#VALUE!</v>
      </c>
      <c r="AR19" s="64" t="e">
        <f>DATEDIF(BH19,BL19,"md")</f>
        <v>#VALUE!</v>
      </c>
      <c r="AS19" s="38" t="e">
        <f>IF(AW19&gt;=12,DATEDIF(BI19,BK19,"y")+1,DATEDIF(BI19,BK19,"y"))</f>
        <v>#VALUE!</v>
      </c>
      <c r="AT19" s="38" t="e">
        <f>IF(AW19&gt;=12,AW19-12,AW19)</f>
        <v>#VALUE!</v>
      </c>
      <c r="AU19" s="37" t="e">
        <f>IF(AX19&lt;=15,"半",0)</f>
        <v>#VALUE!</v>
      </c>
      <c r="AV19" s="66" t="e">
        <f>DATEDIF(BI19,BK19,"y")</f>
        <v>#VALUE!</v>
      </c>
      <c r="AW19" s="65" t="e">
        <f>IF(AX19&gt;=16,DATEDIF(BI19,BK19,"ym")+1,DATEDIF(BI19,BK19,"ym"))</f>
        <v>#VALUE!</v>
      </c>
      <c r="AX19" s="65" t="e">
        <f>DATEDIF(BI19,BK19,"md")</f>
        <v>#VALUE!</v>
      </c>
      <c r="AY19" s="38" t="e">
        <f>IF(BC19&gt;=12,DATEDIF(BI19,BL19,"y")+1,DATEDIF(BI19,BL19,"y"))</f>
        <v>#VALUE!</v>
      </c>
      <c r="AZ19" s="38" t="e">
        <f>IF(BC19&gt;=12,BC19-12,BC19)</f>
        <v>#VALUE!</v>
      </c>
      <c r="BA19" s="37" t="e">
        <f>IF(BD19&lt;=15,"半",0)</f>
        <v>#VALUE!</v>
      </c>
      <c r="BB19" s="66" t="e">
        <f>DATEDIF(BI19,BL19,"y")</f>
        <v>#VALUE!</v>
      </c>
      <c r="BC19" s="65" t="e">
        <f>IF(BD19&gt;=16,DATEDIF(BI19,BL19,"ym")+1,DATEDIF(BI19,BL19,"ym"))</f>
        <v>#VALUE!</v>
      </c>
      <c r="BD19" s="64" t="e">
        <f>DATEDIF(BI19,BL19,"md")</f>
        <v>#VALUE!</v>
      </c>
      <c r="BE19" s="27"/>
      <c r="BF19" s="28" t="str">
        <f>IF(J20="現在",$AC$3,J20)</f>
        <v/>
      </c>
      <c r="BG19" s="27">
        <v>0</v>
      </c>
      <c r="BH19" s="26" t="e">
        <f>IF(DAY(J19)&lt;=15,J19-DAY(J19)+1,J19-DAY(J19)+16)</f>
        <v>#VALUE!</v>
      </c>
      <c r="BI19" s="26" t="e">
        <f>IF(DAY(BH19)=1,BH19+15,BR19)</f>
        <v>#VALUE!</v>
      </c>
      <c r="BJ19" s="24"/>
      <c r="BK19" s="36" t="e">
        <f>IF(CA19&gt;=16,BY19,IF(J20="現在",$AC$3-CA19+15,J20-CA19+15))</f>
        <v>#VALUE!</v>
      </c>
      <c r="BL19" s="25" t="e">
        <f>IF(DAY(BK19)=15,BK19-DAY(BK19),BK19-DAY(BK19)+15)</f>
        <v>#VALUE!</v>
      </c>
      <c r="BM19" s="24"/>
      <c r="BN19" s="24"/>
      <c r="BO19" s="20" t="e">
        <f>YEAR(J19)</f>
        <v>#VALUE!</v>
      </c>
      <c r="BP19" s="20" t="e">
        <f>MONTH(J19)+1</f>
        <v>#VALUE!</v>
      </c>
      <c r="BQ19" s="23" t="e">
        <f>CONCATENATE(BO19,"/",BP19,"/",1)</f>
        <v>#VALUE!</v>
      </c>
      <c r="BR19" s="23" t="e">
        <f>BQ19+1-1</f>
        <v>#VALUE!</v>
      </c>
      <c r="BS19" s="23" t="e">
        <f>BQ19-1</f>
        <v>#VALUE!</v>
      </c>
      <c r="BT19" s="20" t="e">
        <f>DAY(BS19)</f>
        <v>#VALUE!</v>
      </c>
      <c r="BU19" s="20" t="e">
        <f>DAY(J19)</f>
        <v>#VALUE!</v>
      </c>
      <c r="BV19" s="20" t="e">
        <f>YEAR(BF19)</f>
        <v>#VALUE!</v>
      </c>
      <c r="BW19" s="20" t="e">
        <f>IF(MONTH(BF19)=12,MONTH(BF19)-12+1,MONTH(BF19)+1)</f>
        <v>#VALUE!</v>
      </c>
      <c r="BX19" s="23" t="e">
        <f>IF(BW19=1,CONCATENATE(BV19+1,"/",BW19,"/",1),CONCATENATE(BV19,"/",BW19,"/",1))</f>
        <v>#VALUE!</v>
      </c>
      <c r="BY19" s="23" t="e">
        <f>BX19-1</f>
        <v>#VALUE!</v>
      </c>
      <c r="BZ19" s="20" t="e">
        <f>DAY(BY19)</f>
        <v>#VALUE!</v>
      </c>
      <c r="CA19" s="20" t="e">
        <f>DAY(BF19)</f>
        <v>#VALUE!</v>
      </c>
    </row>
    <row r="20" spans="1:79" ht="12.75" customHeight="1">
      <c r="A20" s="464"/>
      <c r="B20" s="387"/>
      <c r="C20" s="388"/>
      <c r="D20" s="388"/>
      <c r="E20" s="388"/>
      <c r="F20" s="388"/>
      <c r="G20" s="389"/>
      <c r="H20" s="43" t="s">
        <v>40</v>
      </c>
      <c r="I20" s="43"/>
      <c r="J20" s="382" t="str">
        <f>IF('様式２（記入例）'!L14&lt;&gt;"",'様式２（記入例）'!L14,"")</f>
        <v/>
      </c>
      <c r="K20" s="383"/>
      <c r="L20" s="393"/>
      <c r="M20" s="400"/>
      <c r="N20" s="381"/>
      <c r="O20" s="402"/>
      <c r="P20" s="404"/>
      <c r="Q20" s="402"/>
      <c r="R20" s="411"/>
      <c r="S20" s="413"/>
      <c r="T20" s="420"/>
      <c r="U20" s="136" t="str">
        <f t="shared" ref="U20" si="13">IF(B19&lt;&gt; "", "1", "")</f>
        <v/>
      </c>
      <c r="V20" s="411"/>
      <c r="W20" s="413"/>
      <c r="X20" s="415"/>
      <c r="Y20" s="416"/>
      <c r="Z20" s="417"/>
      <c r="AA20" s="418"/>
      <c r="AB20" s="405"/>
      <c r="AC20" s="421"/>
      <c r="AD20" s="409"/>
      <c r="AE20" s="33"/>
      <c r="AF20" s="33"/>
      <c r="AG20" s="38"/>
      <c r="AH20" s="38"/>
      <c r="AI20" s="37"/>
      <c r="AJ20" s="30"/>
      <c r="AK20" s="27"/>
      <c r="AL20" s="29"/>
      <c r="AM20" s="38"/>
      <c r="AN20" s="38"/>
      <c r="AO20" s="37"/>
      <c r="AP20" s="30"/>
      <c r="AQ20" s="27"/>
      <c r="AR20" s="29"/>
      <c r="AS20" s="38"/>
      <c r="AT20" s="38"/>
      <c r="AU20" s="37"/>
      <c r="AV20" s="30"/>
      <c r="AW20" s="27"/>
      <c r="AX20" s="27"/>
      <c r="AY20" s="38"/>
      <c r="AZ20" s="38"/>
      <c r="BA20" s="37"/>
      <c r="BB20" s="30"/>
      <c r="BC20" s="27"/>
      <c r="BD20" s="29"/>
      <c r="BE20" s="27"/>
      <c r="BF20" s="28"/>
      <c r="BG20" s="27"/>
      <c r="BH20" s="26"/>
      <c r="BI20" s="26"/>
      <c r="BJ20" s="24"/>
      <c r="BK20" s="25"/>
      <c r="BL20" s="25"/>
      <c r="BM20" s="24"/>
      <c r="BN20" s="24"/>
      <c r="BQ20" s="23"/>
      <c r="BR20" s="23"/>
      <c r="BS20" s="23"/>
      <c r="BX20" s="23"/>
      <c r="BY20" s="23"/>
    </row>
    <row r="21" spans="1:79" ht="12.75" customHeight="1">
      <c r="A21" s="464"/>
      <c r="B21" s="384" t="str">
        <f>IF('様式２（記入例）'!H15&lt;&gt;"",'様式２（記入例）'!H15,"")</f>
        <v/>
      </c>
      <c r="C21" s="385"/>
      <c r="D21" s="385"/>
      <c r="E21" s="385"/>
      <c r="F21" s="385"/>
      <c r="G21" s="386"/>
      <c r="H21" s="47" t="s">
        <v>41</v>
      </c>
      <c r="I21" s="46"/>
      <c r="J21" s="390" t="str">
        <f>IF('様式２（記入例）'!K15&lt;&gt;"",'様式２（記入例）'!K15,"")</f>
        <v/>
      </c>
      <c r="K21" s="391"/>
      <c r="L21" s="392" t="e">
        <f>AG21</f>
        <v>#VALUE!</v>
      </c>
      <c r="M21" s="399" t="e">
        <f>AH21</f>
        <v>#VALUE!</v>
      </c>
      <c r="N21" s="380" t="e">
        <f>AI21</f>
        <v>#VALUE!</v>
      </c>
      <c r="O21" s="424" t="str">
        <f>IF($J21&lt;&gt;"",IF($AC21="0-",AM21,IF($AC21="+0",AS21,IF($AC21="+-",AY21,AG21))),"")</f>
        <v/>
      </c>
      <c r="P21" s="403" t="str">
        <f>IF($J21&lt;&gt;"",IF($AC21="0-",AN21,IF($AC21="+0",AT21,IF($AC21="+-",AZ21,AH21))),"")</f>
        <v/>
      </c>
      <c r="Q21" s="426" t="str">
        <f>IF($J21&lt;&gt;"",IF($AC21="0-",AO21,IF($AC21="+0",AU21,IF($AC21="+-",BA21,AI21))),"")</f>
        <v/>
      </c>
      <c r="R21" s="410" t="str">
        <f>IF($U22="","",ROUNDDOWN($AA21/12,0))</f>
        <v/>
      </c>
      <c r="S21" s="412" t="str">
        <f>IF($U22="","",ROUNDDOWN(MOD($AA21,12),0))</f>
        <v/>
      </c>
      <c r="T21" s="419" t="str">
        <f>IF($U22="","", IF( (MOD($AA21,12)-$S21)&gt;=0.5,"半",0))</f>
        <v/>
      </c>
      <c r="U21" s="135" t="str">
        <f t="shared" ref="U21" si="14">IF(B21&lt;&gt; "", "1", "")</f>
        <v/>
      </c>
      <c r="V21" s="410" t="str">
        <f>IF($U22="","",ROUNDDOWN($AA21*($U21/$U22)/12,0))</f>
        <v/>
      </c>
      <c r="W21" s="412" t="str">
        <f>IF($U22="","",ROUNDDOWN(MOD($AA21*($U21/$U22),12),0))</f>
        <v/>
      </c>
      <c r="X21" s="414" t="str">
        <f>IF(U22="","",IF( (MOD($AA21*($U21/$U22),12)-$W21)&gt;=0.5,"半",0) )</f>
        <v/>
      </c>
      <c r="Y21" s="417">
        <v>9</v>
      </c>
      <c r="Z21" s="417"/>
      <c r="AA21" s="418" t="e">
        <f>IF(OR($Y21&lt;&gt;$Y23,$Y23=""), SUMIF($Y$5:$Y$28,$Y21,$AB$5:$AB$28),"" )</f>
        <v>#VALUE!</v>
      </c>
      <c r="AB21" s="405" t="e">
        <f>IF(Z21=2,0,O21*12+P21+COUNTIF(Q21:Q21,"半")*0.5)</f>
        <v>#VALUE!</v>
      </c>
      <c r="AC21" s="406"/>
      <c r="AD21" s="408" t="str">
        <f>IF(AC21&lt;&gt;"",VLOOKUP(AC21,$AE$5:$AF$8,2),"")</f>
        <v/>
      </c>
      <c r="AE21" s="33"/>
      <c r="AF21" s="33"/>
      <c r="AG21" s="38" t="e">
        <f>IF(AK21&gt;=12,DATEDIF(BH21,BK21,"y")+1,DATEDIF(BH21,BK21,"y"))</f>
        <v>#VALUE!</v>
      </c>
      <c r="AH21" s="38" t="e">
        <f>IF(AK21&gt;=12,AK21-12,AK21)</f>
        <v>#VALUE!</v>
      </c>
      <c r="AI21" s="37" t="e">
        <f>IF(AL21&lt;=15,"半",0)</f>
        <v>#VALUE!</v>
      </c>
      <c r="AJ21" s="30" t="e">
        <f>DATEDIF(BH21,BK21,"y")</f>
        <v>#VALUE!</v>
      </c>
      <c r="AK21" s="27" t="e">
        <f>IF(AL21&gt;=16,DATEDIF(BH21,BK21,"ym")+1,DATEDIF(BH21,BK21,"ym"))</f>
        <v>#VALUE!</v>
      </c>
      <c r="AL21" s="29" t="e">
        <f>DATEDIF(BH21,BK21,"md")</f>
        <v>#VALUE!</v>
      </c>
      <c r="AM21" s="38" t="e">
        <f>IF(AQ21&gt;=12,DATEDIF(BH21,BL21,"y")+1,DATEDIF(BH21,BL21,"y"))</f>
        <v>#VALUE!</v>
      </c>
      <c r="AN21" s="38" t="e">
        <f>IF(AQ21&gt;=12,AQ21-12,AQ21)</f>
        <v>#VALUE!</v>
      </c>
      <c r="AO21" s="37" t="e">
        <f>IF(AR21&lt;=15,"半",0)</f>
        <v>#VALUE!</v>
      </c>
      <c r="AP21" s="30" t="e">
        <f>DATEDIF(BH21,BL21,"y")</f>
        <v>#VALUE!</v>
      </c>
      <c r="AQ21" s="27" t="e">
        <f>IF(AR21&gt;=16,DATEDIF(BH21,BL21,"ym")+1,DATEDIF(BH21,BL21,"ym"))</f>
        <v>#VALUE!</v>
      </c>
      <c r="AR21" s="29" t="e">
        <f>DATEDIF(BH21,BL21,"md")</f>
        <v>#VALUE!</v>
      </c>
      <c r="AS21" s="38" t="e">
        <f>IF(AW21&gt;=12,DATEDIF(BI21,BK21,"y")+1,DATEDIF(BI21,BK21,"y"))</f>
        <v>#VALUE!</v>
      </c>
      <c r="AT21" s="38" t="e">
        <f>IF(AW21&gt;=12,AW21-12,AW21)</f>
        <v>#VALUE!</v>
      </c>
      <c r="AU21" s="37" t="e">
        <f>IF(AX21&lt;=15,"半",0)</f>
        <v>#VALUE!</v>
      </c>
      <c r="AV21" s="30" t="e">
        <f>DATEDIF(BI21,BK21,"y")</f>
        <v>#VALUE!</v>
      </c>
      <c r="AW21" s="27" t="e">
        <f>IF(AX21&gt;=16,DATEDIF(BI21,BK21,"ym")+1,DATEDIF(BI21,BK21,"ym"))</f>
        <v>#VALUE!</v>
      </c>
      <c r="AX21" s="27" t="e">
        <f>DATEDIF(BI21,BK21,"md")</f>
        <v>#VALUE!</v>
      </c>
      <c r="AY21" s="38" t="e">
        <f>IF(BC21&gt;=12,DATEDIF(BI21,BL21,"y")+1,DATEDIF(BI21,BL21,"y"))</f>
        <v>#VALUE!</v>
      </c>
      <c r="AZ21" s="38" t="e">
        <f>IF(BC21&gt;=12,BC21-12,BC21)</f>
        <v>#VALUE!</v>
      </c>
      <c r="BA21" s="37" t="e">
        <f>IF(BD21&lt;=15,"半",0)</f>
        <v>#VALUE!</v>
      </c>
      <c r="BB21" s="30" t="e">
        <f>DATEDIF(BI21,BL21,"y")</f>
        <v>#VALUE!</v>
      </c>
      <c r="BC21" s="27" t="e">
        <f>IF(BD21&gt;=16,DATEDIF(BI21,BL21,"ym")+1,DATEDIF(BI21,BL21,"ym"))</f>
        <v>#VALUE!</v>
      </c>
      <c r="BD21" s="29" t="e">
        <f>DATEDIF(BI21,BL21,"md")</f>
        <v>#VALUE!</v>
      </c>
      <c r="BE21" s="27"/>
      <c r="BF21" s="28" t="str">
        <f>IF(J22="現在",$AC$3,J22)</f>
        <v/>
      </c>
      <c r="BG21" s="27">
        <v>1</v>
      </c>
      <c r="BH21" s="26" t="e">
        <f>IF(DAY(J21)&lt;=15,J21-DAY(J21)+1,J21-DAY(J21)+16)</f>
        <v>#VALUE!</v>
      </c>
      <c r="BI21" s="26" t="e">
        <f>IF(DAY(BH21)=1,BH21+15,BR21)</f>
        <v>#VALUE!</v>
      </c>
      <c r="BJ21" s="24"/>
      <c r="BK21" s="36" t="e">
        <f>IF(CA21&gt;=16,BY21,IF(J22="現在",$AC$3-CA21+15,J22-CA21+15))</f>
        <v>#VALUE!</v>
      </c>
      <c r="BL21" s="25" t="e">
        <f>IF(DAY(BK21)=15,BK21-DAY(BK21),BK21-DAY(BK21)+15)</f>
        <v>#VALUE!</v>
      </c>
      <c r="BM21" s="24"/>
      <c r="BN21" s="24"/>
      <c r="BO21" s="20" t="e">
        <f>YEAR(J21)</f>
        <v>#VALUE!</v>
      </c>
      <c r="BP21" s="20" t="e">
        <f>MONTH(J21)+1</f>
        <v>#VALUE!</v>
      </c>
      <c r="BQ21" s="23" t="e">
        <f>CONCATENATE(BO21,"/",BP21,"/",1)</f>
        <v>#VALUE!</v>
      </c>
      <c r="BR21" s="23" t="e">
        <f>BQ21+1-1</f>
        <v>#VALUE!</v>
      </c>
      <c r="BS21" s="23" t="e">
        <f>BQ21-1</f>
        <v>#VALUE!</v>
      </c>
      <c r="BT21" s="20" t="e">
        <f>DAY(BS21)</f>
        <v>#VALUE!</v>
      </c>
      <c r="BU21" s="20" t="e">
        <f>DAY(J21)</f>
        <v>#VALUE!</v>
      </c>
      <c r="BV21" s="20" t="e">
        <f>YEAR(BF21)</f>
        <v>#VALUE!</v>
      </c>
      <c r="BW21" s="20" t="e">
        <f>IF(MONTH(BF21)=12,MONTH(BF21)-12+1,MONTH(BF21)+1)</f>
        <v>#VALUE!</v>
      </c>
      <c r="BX21" s="23" t="e">
        <f>IF(BW21=1,CONCATENATE(BV21+1,"/",BW21,"/",1),CONCATENATE(BV21,"/",BW21,"/",1))</f>
        <v>#VALUE!</v>
      </c>
      <c r="BY21" s="23" t="e">
        <f>BX21-1</f>
        <v>#VALUE!</v>
      </c>
      <c r="BZ21" s="20" t="e">
        <f>DAY(BY21)</f>
        <v>#VALUE!</v>
      </c>
      <c r="CA21" s="20" t="e">
        <f>DAY(BF21)</f>
        <v>#VALUE!</v>
      </c>
    </row>
    <row r="22" spans="1:79" ht="12.75" customHeight="1">
      <c r="A22" s="464"/>
      <c r="B22" s="387"/>
      <c r="C22" s="388"/>
      <c r="D22" s="388"/>
      <c r="E22" s="388"/>
      <c r="F22" s="388"/>
      <c r="G22" s="389"/>
      <c r="H22" s="43" t="s">
        <v>40</v>
      </c>
      <c r="I22" s="43"/>
      <c r="J22" s="382" t="str">
        <f>IF('様式２（記入例）'!L15&lt;&gt;"",'様式２（記入例）'!L15,"")</f>
        <v/>
      </c>
      <c r="K22" s="383"/>
      <c r="L22" s="393"/>
      <c r="M22" s="400"/>
      <c r="N22" s="381"/>
      <c r="O22" s="425"/>
      <c r="P22" s="404"/>
      <c r="Q22" s="427"/>
      <c r="R22" s="411"/>
      <c r="S22" s="413"/>
      <c r="T22" s="420"/>
      <c r="U22" s="136" t="str">
        <f t="shared" ref="U22" si="15">IF(B21&lt;&gt; "", "1", "")</f>
        <v/>
      </c>
      <c r="V22" s="411"/>
      <c r="W22" s="413"/>
      <c r="X22" s="415"/>
      <c r="Y22" s="417"/>
      <c r="Z22" s="417"/>
      <c r="AA22" s="418"/>
      <c r="AB22" s="405"/>
      <c r="AC22" s="421"/>
      <c r="AD22" s="409"/>
      <c r="AE22" s="33"/>
      <c r="AF22" s="33"/>
      <c r="AG22" s="38"/>
      <c r="AH22" s="38"/>
      <c r="AI22" s="37"/>
      <c r="AJ22" s="30"/>
      <c r="AK22" s="27"/>
      <c r="AL22" s="29"/>
      <c r="AM22" s="38"/>
      <c r="AN22" s="38"/>
      <c r="AO22" s="37"/>
      <c r="AP22" s="30"/>
      <c r="AQ22" s="27"/>
      <c r="AR22" s="29"/>
      <c r="AS22" s="38"/>
      <c r="AT22" s="38"/>
      <c r="AU22" s="37"/>
      <c r="AV22" s="30"/>
      <c r="AW22" s="27"/>
      <c r="AX22" s="27"/>
      <c r="AY22" s="38"/>
      <c r="AZ22" s="38"/>
      <c r="BA22" s="37"/>
      <c r="BB22" s="30"/>
      <c r="BC22" s="27"/>
      <c r="BD22" s="29"/>
      <c r="BE22" s="27"/>
      <c r="BF22" s="28"/>
      <c r="BG22" s="27"/>
      <c r="BH22" s="26"/>
      <c r="BI22" s="26"/>
      <c r="BJ22" s="24"/>
      <c r="BK22" s="25"/>
      <c r="BL22" s="25"/>
      <c r="BM22" s="24"/>
      <c r="BN22" s="24"/>
      <c r="BQ22" s="23"/>
      <c r="BR22" s="23"/>
      <c r="BS22" s="23"/>
      <c r="BX22" s="23"/>
      <c r="BY22" s="23"/>
    </row>
    <row r="23" spans="1:79" ht="12.75" customHeight="1">
      <c r="A23" s="464"/>
      <c r="B23" s="384" t="str">
        <f>IF('様式２（記入例）'!H16&lt;&gt;"",'様式２（記入例）'!H16,"")</f>
        <v/>
      </c>
      <c r="C23" s="385"/>
      <c r="D23" s="385"/>
      <c r="E23" s="385"/>
      <c r="F23" s="385"/>
      <c r="G23" s="386"/>
      <c r="H23" s="47" t="s">
        <v>41</v>
      </c>
      <c r="I23" s="46"/>
      <c r="J23" s="390" t="str">
        <f>IF('様式２（記入例）'!K16&lt;&gt;"",'様式２（記入例）'!K16,"")</f>
        <v/>
      </c>
      <c r="K23" s="391"/>
      <c r="L23" s="392" t="e">
        <f>AG23</f>
        <v>#VALUE!</v>
      </c>
      <c r="M23" s="399" t="e">
        <f>AH23</f>
        <v>#VALUE!</v>
      </c>
      <c r="N23" s="380" t="e">
        <f>AI23</f>
        <v>#VALUE!</v>
      </c>
      <c r="O23" s="424" t="str">
        <f>IF($J23&lt;&gt;"",IF($AC23="0-",AM23,IF($AC23="+0",AS23,IF($AC23="+-",AY23,AG23))),"")</f>
        <v/>
      </c>
      <c r="P23" s="403" t="str">
        <f>IF($J23&lt;&gt;"",IF($AC23="0-",AN23,IF($AC23="+0",AT23,IF($AC23="+-",AZ23,AH23))),"")</f>
        <v/>
      </c>
      <c r="Q23" s="426" t="str">
        <f>IF($J23&lt;&gt;"",IF($AC23="0-",AO23,IF($AC23="+0",AU23,IF($AC23="+-",BA23,AI23))),"")</f>
        <v/>
      </c>
      <c r="R23" s="410" t="str">
        <f>IF($U24="","",ROUNDDOWN($AA23/12,0))</f>
        <v/>
      </c>
      <c r="S23" s="412" t="str">
        <f>IF($U24="","",ROUNDDOWN(MOD($AA23,12),0))</f>
        <v/>
      </c>
      <c r="T23" s="419" t="str">
        <f>IF($U24="","", IF( (MOD($AA23,12)-$S23)&gt;=0.5,"半",0))</f>
        <v/>
      </c>
      <c r="U23" s="135" t="str">
        <f t="shared" ref="U23" si="16">IF(B23&lt;&gt; "", "1", "")</f>
        <v/>
      </c>
      <c r="V23" s="410" t="str">
        <f>IF($U24="","",ROUNDDOWN($AA23*($U23/$U24)/12,0))</f>
        <v/>
      </c>
      <c r="W23" s="412" t="str">
        <f>IF($U24="","",ROUNDDOWN(MOD($AA23*($U23/$U24),12),0))</f>
        <v/>
      </c>
      <c r="X23" s="414" t="str">
        <f>IF(U24="","",IF( (MOD($AA23*($U23/$U24),12)-$W23)&gt;=0.5,"半",0) )</f>
        <v/>
      </c>
      <c r="Y23" s="417">
        <v>10</v>
      </c>
      <c r="Z23" s="417"/>
      <c r="AA23" s="418" t="e">
        <f>IF(OR($Y23&lt;&gt;$Y25,$Y25=""), SUMIF($Y$5:$Y$28,$Y23,$AB$5:$AB$28),"" )</f>
        <v>#VALUE!</v>
      </c>
      <c r="AB23" s="405" t="e">
        <f>IF(Z23=2,0,O23*12+P23+COUNTIF(Q23:Q23,"半")*0.5)</f>
        <v>#VALUE!</v>
      </c>
      <c r="AC23" s="406"/>
      <c r="AD23" s="408" t="str">
        <f>IF(AC23&lt;&gt;"",VLOOKUP(AC23,$AE$5:$AF$8,2),"")</f>
        <v/>
      </c>
      <c r="AE23" s="33"/>
      <c r="AF23" s="33"/>
      <c r="AG23" s="38" t="e">
        <f>IF(AK23&gt;=12,DATEDIF(BH23,BK23,"y")+1,DATEDIF(BH23,BK23,"y"))</f>
        <v>#VALUE!</v>
      </c>
      <c r="AH23" s="38" t="e">
        <f>IF(AK23&gt;=12,AK23-12,AK23)</f>
        <v>#VALUE!</v>
      </c>
      <c r="AI23" s="37" t="e">
        <f>IF(AL23&lt;=15,"半",0)</f>
        <v>#VALUE!</v>
      </c>
      <c r="AJ23" s="30" t="e">
        <f>DATEDIF(BH23,BK23,"y")</f>
        <v>#VALUE!</v>
      </c>
      <c r="AK23" s="27" t="e">
        <f>IF(AL23&gt;=16,DATEDIF(BH23,BK23,"ym")+1,DATEDIF(BH23,BK23,"ym"))</f>
        <v>#VALUE!</v>
      </c>
      <c r="AL23" s="29" t="e">
        <f>DATEDIF(BH23,BK23,"md")</f>
        <v>#VALUE!</v>
      </c>
      <c r="AM23" s="38" t="e">
        <f>IF(AQ23&gt;=12,DATEDIF(BH23,BL23,"y")+1,DATEDIF(BH23,BL23,"y"))</f>
        <v>#VALUE!</v>
      </c>
      <c r="AN23" s="38" t="e">
        <f>IF(AQ23&gt;=12,AQ23-12,AQ23)</f>
        <v>#VALUE!</v>
      </c>
      <c r="AO23" s="37" t="e">
        <f>IF(AR23&lt;=15,"半",0)</f>
        <v>#VALUE!</v>
      </c>
      <c r="AP23" s="30" t="e">
        <f>DATEDIF(BH23,BL23,"y")</f>
        <v>#VALUE!</v>
      </c>
      <c r="AQ23" s="27" t="e">
        <f>IF(AR23&gt;=16,DATEDIF(BH23,BL23,"ym")+1,DATEDIF(BH23,BL23,"ym"))</f>
        <v>#VALUE!</v>
      </c>
      <c r="AR23" s="29" t="e">
        <f>DATEDIF(BH23,BL23,"md")</f>
        <v>#VALUE!</v>
      </c>
      <c r="AS23" s="38" t="e">
        <f>IF(AW23&gt;=12,DATEDIF(BI23,BK23,"y")+1,DATEDIF(BI23,BK23,"y"))</f>
        <v>#VALUE!</v>
      </c>
      <c r="AT23" s="38" t="e">
        <f>IF(AW23&gt;=12,AW23-12,AW23)</f>
        <v>#VALUE!</v>
      </c>
      <c r="AU23" s="37" t="e">
        <f>IF(AX23&lt;=15,"半",0)</f>
        <v>#VALUE!</v>
      </c>
      <c r="AV23" s="30" t="e">
        <f>DATEDIF(BI23,BK23,"y")</f>
        <v>#VALUE!</v>
      </c>
      <c r="AW23" s="27" t="e">
        <f>IF(AX23&gt;=16,DATEDIF(BI23,BK23,"ym")+1,DATEDIF(BI23,BK23,"ym"))</f>
        <v>#VALUE!</v>
      </c>
      <c r="AX23" s="27" t="e">
        <f>DATEDIF(BI23,BK23,"md")</f>
        <v>#VALUE!</v>
      </c>
      <c r="AY23" s="38" t="e">
        <f>IF(BC23&gt;=12,DATEDIF(BI23,BL23,"y")+1,DATEDIF(BI23,BL23,"y"))</f>
        <v>#VALUE!</v>
      </c>
      <c r="AZ23" s="38" t="e">
        <f>IF(BC23&gt;=12,BC23-12,BC23)</f>
        <v>#VALUE!</v>
      </c>
      <c r="BA23" s="37" t="e">
        <f>IF(BD23&lt;=15,"半",0)</f>
        <v>#VALUE!</v>
      </c>
      <c r="BB23" s="30" t="e">
        <f>DATEDIF(BI23,BL23,"y")</f>
        <v>#VALUE!</v>
      </c>
      <c r="BC23" s="27" t="e">
        <f>IF(BD23&gt;=16,DATEDIF(BI23,BL23,"ym")+1,DATEDIF(BI23,BL23,"ym"))</f>
        <v>#VALUE!</v>
      </c>
      <c r="BD23" s="29" t="e">
        <f>DATEDIF(BI23,BL23,"md")</f>
        <v>#VALUE!</v>
      </c>
      <c r="BE23" s="27"/>
      <c r="BF23" s="28" t="str">
        <f>IF(J24="現在",$AC$3,J24)</f>
        <v/>
      </c>
      <c r="BG23" s="27">
        <v>2</v>
      </c>
      <c r="BH23" s="26" t="e">
        <f>IF(DAY(J23)&lt;=15,J23-DAY(J23)+1,J23-DAY(J23)+16)</f>
        <v>#VALUE!</v>
      </c>
      <c r="BI23" s="26" t="e">
        <f>IF(DAY(BH23)=1,BH23+15,BR23)</f>
        <v>#VALUE!</v>
      </c>
      <c r="BJ23" s="24"/>
      <c r="BK23" s="36" t="e">
        <f>IF(CA23&gt;=16,BY23,IF(J24="現在",$AC$3-CA23+15,J24-CA23+15))</f>
        <v>#VALUE!</v>
      </c>
      <c r="BL23" s="25" t="e">
        <f>IF(DAY(BK23)=15,BK23-DAY(BK23),BK23-DAY(BK23)+15)</f>
        <v>#VALUE!</v>
      </c>
      <c r="BM23" s="24"/>
      <c r="BN23" s="24"/>
      <c r="BO23" s="20" t="e">
        <f>YEAR(J23)</f>
        <v>#VALUE!</v>
      </c>
      <c r="BP23" s="20" t="e">
        <f>MONTH(J23)+1</f>
        <v>#VALUE!</v>
      </c>
      <c r="BQ23" s="23" t="e">
        <f>CONCATENATE(BO23,"/",BP23,"/",1)</f>
        <v>#VALUE!</v>
      </c>
      <c r="BR23" s="23" t="e">
        <f>BQ23+1-1</f>
        <v>#VALUE!</v>
      </c>
      <c r="BS23" s="23" t="e">
        <f>BQ23-1</f>
        <v>#VALUE!</v>
      </c>
      <c r="BT23" s="20" t="e">
        <f>DAY(BS23)</f>
        <v>#VALUE!</v>
      </c>
      <c r="BU23" s="20" t="e">
        <f>DAY(J23)</f>
        <v>#VALUE!</v>
      </c>
      <c r="BV23" s="20" t="e">
        <f>YEAR(BF23)</f>
        <v>#VALUE!</v>
      </c>
      <c r="BW23" s="20" t="e">
        <f>IF(MONTH(BF23)=12,MONTH(BF23)-12+1,MONTH(BF23)+1)</f>
        <v>#VALUE!</v>
      </c>
      <c r="BX23" s="23" t="e">
        <f>IF(BW23=1,CONCATENATE(BV23+1,"/",BW23,"/",1),CONCATENATE(BV23,"/",BW23,"/",1))</f>
        <v>#VALUE!</v>
      </c>
      <c r="BY23" s="23" t="e">
        <f>BX23-1</f>
        <v>#VALUE!</v>
      </c>
      <c r="BZ23" s="20" t="e">
        <f>DAY(BY23)</f>
        <v>#VALUE!</v>
      </c>
      <c r="CA23" s="20" t="e">
        <f>DAY(BF23)</f>
        <v>#VALUE!</v>
      </c>
    </row>
    <row r="24" spans="1:79" ht="12.75" customHeight="1" thickBot="1">
      <c r="A24" s="464"/>
      <c r="B24" s="387"/>
      <c r="C24" s="388"/>
      <c r="D24" s="388"/>
      <c r="E24" s="388"/>
      <c r="F24" s="388"/>
      <c r="G24" s="389"/>
      <c r="H24" s="43" t="s">
        <v>40</v>
      </c>
      <c r="I24" s="43"/>
      <c r="J24" s="382" t="str">
        <f>IF('様式２（記入例）'!L16&lt;&gt;"",'様式２（記入例）'!L16,"")</f>
        <v/>
      </c>
      <c r="K24" s="383"/>
      <c r="L24" s="393"/>
      <c r="M24" s="400"/>
      <c r="N24" s="381"/>
      <c r="O24" s="425"/>
      <c r="P24" s="404"/>
      <c r="Q24" s="427"/>
      <c r="R24" s="411"/>
      <c r="S24" s="413"/>
      <c r="T24" s="420"/>
      <c r="U24" s="136" t="str">
        <f t="shared" ref="U24" si="17">IF(B23&lt;&gt; "", "1", "")</f>
        <v/>
      </c>
      <c r="V24" s="411"/>
      <c r="W24" s="413"/>
      <c r="X24" s="415"/>
      <c r="Y24" s="417"/>
      <c r="Z24" s="417"/>
      <c r="AA24" s="418"/>
      <c r="AB24" s="405"/>
      <c r="AC24" s="428"/>
      <c r="AD24" s="409"/>
      <c r="AE24" s="33"/>
      <c r="AF24" s="33"/>
      <c r="AG24" s="38"/>
      <c r="AH24" s="38"/>
      <c r="AI24" s="37"/>
      <c r="AJ24" s="30"/>
      <c r="AK24" s="27"/>
      <c r="AL24" s="29"/>
      <c r="AM24" s="38"/>
      <c r="AN24" s="38"/>
      <c r="AO24" s="37"/>
      <c r="AP24" s="30"/>
      <c r="AQ24" s="27"/>
      <c r="AR24" s="29"/>
      <c r="AS24" s="38"/>
      <c r="AT24" s="38"/>
      <c r="AU24" s="37"/>
      <c r="AV24" s="30"/>
      <c r="AW24" s="27"/>
      <c r="AX24" s="27"/>
      <c r="AY24" s="38"/>
      <c r="AZ24" s="38"/>
      <c r="BA24" s="37"/>
      <c r="BB24" s="30"/>
      <c r="BC24" s="27"/>
      <c r="BD24" s="29"/>
      <c r="BE24" s="27"/>
      <c r="BF24" s="28"/>
      <c r="BG24" s="27"/>
      <c r="BH24" s="26"/>
      <c r="BI24" s="26"/>
      <c r="BJ24" s="24"/>
      <c r="BK24" s="25"/>
      <c r="BL24" s="25"/>
      <c r="BM24" s="24"/>
      <c r="BN24" s="24"/>
      <c r="BQ24" s="23"/>
      <c r="BR24" s="23"/>
      <c r="BS24" s="23"/>
      <c r="BX24" s="23"/>
      <c r="BY24" s="23"/>
    </row>
    <row r="25" spans="1:79" ht="12.75" hidden="1" customHeight="1">
      <c r="A25" s="464"/>
      <c r="B25" s="429"/>
      <c r="C25" s="430"/>
      <c r="D25" s="430"/>
      <c r="E25" s="430"/>
      <c r="F25" s="430"/>
      <c r="G25" s="431"/>
      <c r="H25" s="47" t="s">
        <v>41</v>
      </c>
      <c r="I25" s="46"/>
      <c r="J25" s="435">
        <v>42517</v>
      </c>
      <c r="K25" s="436"/>
      <c r="L25" s="392">
        <f>AG25</f>
        <v>1</v>
      </c>
      <c r="M25" s="399">
        <f>AH25</f>
        <v>0</v>
      </c>
      <c r="N25" s="380" t="str">
        <f>AI25</f>
        <v>半</v>
      </c>
      <c r="O25" s="424">
        <f>IF($J25&lt;&gt;"",IF($AC25="0-",AM25,IF($AC25="+0",AS25,IF($AC25="+-",AY25,AG25))),"")</f>
        <v>1</v>
      </c>
      <c r="P25" s="403">
        <f>IF($J25&lt;&gt;"",IF($AC25="0-",AN25,IF($AC25="+0",AT25,IF($AC25="+-",AZ25,AH25))),"")</f>
        <v>0</v>
      </c>
      <c r="Q25" s="461" t="str">
        <f>IF($J25&lt;&gt;"",IF($AC25="0-",AO25,IF($AC25="+0",AU25,IF($AC25="+-",BA25,AI25))),"")</f>
        <v>半</v>
      </c>
      <c r="R25" s="424" t="str">
        <f>IF($U26="","",ROUNDDOWN($AA25/12,0))</f>
        <v/>
      </c>
      <c r="S25" s="403" t="str">
        <f>IF($U26="","",ROUNDDOWN(MOD($AA25,12),0))</f>
        <v/>
      </c>
      <c r="T25" s="461" t="str">
        <f>IF($U26="","", IF( (MOD($AA25,12)-$S25)&gt;=0.5,"半",0))</f>
        <v/>
      </c>
      <c r="U25" s="45"/>
      <c r="V25" s="424" t="str">
        <f>IF($U26="","",ROUNDDOWN($AA25*($U25/$U26)/12,0))</f>
        <v/>
      </c>
      <c r="W25" s="403" t="str">
        <f>IF($U26="","",ROUNDDOWN(MOD($AA25*($U25/$U26),12),0))</f>
        <v/>
      </c>
      <c r="X25" s="452" t="str">
        <f>IF(U26="","",IF( (MOD($AA25*($U25/$U26),12)-$W25)&gt;=0.5,"半",0) )</f>
        <v/>
      </c>
      <c r="Y25" s="454">
        <v>11</v>
      </c>
      <c r="Z25" s="456"/>
      <c r="AA25" s="418" t="e">
        <f>IF(OR($Y25&lt;&gt;#REF!,#REF!=""), SUMIF($Y$5:$Y$28,$Y25,$AB$5:$AB$28),"" )</f>
        <v>#REF!</v>
      </c>
      <c r="AB25" s="458">
        <f>IF(Z25=2,0,O25*12+P25+COUNTIF(Q25:Q25,"半")*0.5)</f>
        <v>12.5</v>
      </c>
      <c r="AC25" s="459"/>
      <c r="AD25" s="408" t="str">
        <f>IF(AC25&lt;&gt;"",VLOOKUP(AC25,$AE$5:$AF$8,2),"")</f>
        <v/>
      </c>
      <c r="AE25" s="33"/>
      <c r="AF25" s="33"/>
      <c r="AG25" s="38">
        <f>IF(AK25&gt;=12,DATEDIF(BH25,BK25,"y")+1,DATEDIF(BH25,BK25,"y"))</f>
        <v>1</v>
      </c>
      <c r="AH25" s="38">
        <f>IF(AK25&gt;=12,AK25-12,AK25)</f>
        <v>0</v>
      </c>
      <c r="AI25" s="37" t="str">
        <f>IF(AL25&lt;=15,"半",0)</f>
        <v>半</v>
      </c>
      <c r="AJ25" s="66">
        <f>DATEDIF(BH25,BK25,"y")</f>
        <v>1</v>
      </c>
      <c r="AK25" s="65">
        <f>IF(AL25&gt;=16,DATEDIF(BH25,BK25,"ym")+1,DATEDIF(BH25,BK25,"ym"))</f>
        <v>0</v>
      </c>
      <c r="AL25" s="64">
        <f>DATEDIF(BH25,BK25,"md")</f>
        <v>15</v>
      </c>
      <c r="AM25" s="38">
        <f>IF(AQ25&gt;=12,DATEDIF(BH25,BL25,"y")+1,DATEDIF(BH25,BL25,"y"))</f>
        <v>1</v>
      </c>
      <c r="AN25" s="38">
        <f>IF(AQ25&gt;=12,AQ25-12,AQ25)</f>
        <v>0</v>
      </c>
      <c r="AO25" s="37">
        <f>IF(AR25&lt;=15,"半",0)</f>
        <v>0</v>
      </c>
      <c r="AP25" s="66">
        <f>DATEDIF(BH25,BL25,"y")</f>
        <v>0</v>
      </c>
      <c r="AQ25" s="65">
        <f>IF(AR25&gt;=16,DATEDIF(BH25,BL25,"ym")+1,DATEDIF(BH25,BL25,"ym"))</f>
        <v>12</v>
      </c>
      <c r="AR25" s="64">
        <f>DATEDIF(BH25,BL25,"md")</f>
        <v>29</v>
      </c>
      <c r="AS25" s="38">
        <f>IF(AW25&gt;=12,DATEDIF(BI25,BK25,"y")+1,DATEDIF(BI25,BK25,"y"))</f>
        <v>1</v>
      </c>
      <c r="AT25" s="38">
        <f>IF(AW25&gt;=12,AW25-12,AW25)</f>
        <v>0</v>
      </c>
      <c r="AU25" s="37">
        <f>IF(AX25&lt;=15,"半",0)</f>
        <v>0</v>
      </c>
      <c r="AV25" s="66">
        <f>DATEDIF(BI25,BK25,"y")</f>
        <v>0</v>
      </c>
      <c r="AW25" s="65">
        <f>IF(AX25&gt;=16,DATEDIF(BI25,BK25,"ym")+1,DATEDIF(BI25,BK25,"ym"))</f>
        <v>12</v>
      </c>
      <c r="AX25" s="65">
        <f>DATEDIF(BI25,BK25,"md")</f>
        <v>30</v>
      </c>
      <c r="AY25" s="38">
        <f>IF(BC25&gt;=12,DATEDIF(BI25,BL25,"y")+1,DATEDIF(BI25,BL25,"y"))</f>
        <v>0</v>
      </c>
      <c r="AZ25" s="38">
        <f>IF(BC25&gt;=12,BC25-12,BC25)</f>
        <v>11</v>
      </c>
      <c r="BA25" s="37" t="str">
        <f>IF(BD25&lt;=15,"半",0)</f>
        <v>半</v>
      </c>
      <c r="BB25" s="66">
        <f>DATEDIF(BI25,BL25,"y")</f>
        <v>0</v>
      </c>
      <c r="BC25" s="65">
        <f>IF(BD25&gt;=16,DATEDIF(BI25,BL25,"ym")+1,DATEDIF(BI25,BL25,"ym"))</f>
        <v>11</v>
      </c>
      <c r="BD25" s="64">
        <f>DATEDIF(BI25,BL25,"md")</f>
        <v>14</v>
      </c>
      <c r="BE25" s="27"/>
      <c r="BF25" s="28">
        <f>IF(J26="現在",$AC$3,J26)</f>
        <v>42881</v>
      </c>
      <c r="BG25" s="27">
        <v>0</v>
      </c>
      <c r="BH25" s="26">
        <f>IF(DAY(J25)&lt;=15,J25-DAY(J25)+1,J25-DAY(J25)+16)</f>
        <v>42506</v>
      </c>
      <c r="BI25" s="26">
        <f>IF(DAY(BH25)=1,BH25+15,BR25)</f>
        <v>42522</v>
      </c>
      <c r="BJ25" s="24"/>
      <c r="BK25" s="36">
        <f>IF(CA25&gt;=16,BY25,IF(J26="現在",$AC$3-CA25+15,J26-CA25+15))</f>
        <v>42886</v>
      </c>
      <c r="BL25" s="25">
        <f>IF(DAY(BK25)=15,BK25-DAY(BK25),BK25-DAY(BK25)+15)</f>
        <v>42870</v>
      </c>
      <c r="BM25" s="24"/>
      <c r="BN25" s="24"/>
      <c r="BO25" s="20">
        <f>YEAR(J25)</f>
        <v>2016</v>
      </c>
      <c r="BP25" s="20">
        <f>MONTH(J25)+1</f>
        <v>6</v>
      </c>
      <c r="BQ25" s="23" t="str">
        <f>CONCATENATE(BO25,"/",BP25,"/",1)</f>
        <v>2016/6/1</v>
      </c>
      <c r="BR25" s="23">
        <f>BQ25+1-1</f>
        <v>42522</v>
      </c>
      <c r="BS25" s="23">
        <f>BQ25-1</f>
        <v>42521</v>
      </c>
      <c r="BT25" s="20">
        <f>DAY(BS25)</f>
        <v>31</v>
      </c>
      <c r="BU25" s="20">
        <f>DAY(J25)</f>
        <v>27</v>
      </c>
      <c r="BV25" s="20">
        <f>YEAR(BF25)</f>
        <v>2017</v>
      </c>
      <c r="BW25" s="20">
        <f>IF(MONTH(BF25)=12,MONTH(BF25)-12+1,MONTH(BF25)+1)</f>
        <v>6</v>
      </c>
      <c r="BX25" s="23" t="str">
        <f>IF(BW25=1,CONCATENATE(BV25+1,"/",BW25,"/",1),CONCATENATE(BV25,"/",BW25,"/",1))</f>
        <v>2017/6/1</v>
      </c>
      <c r="BY25" s="23">
        <f>BX25-1</f>
        <v>42886</v>
      </c>
      <c r="BZ25" s="20">
        <f>DAY(BY25)</f>
        <v>31</v>
      </c>
      <c r="CA25" s="20">
        <f>DAY(BF25)</f>
        <v>26</v>
      </c>
    </row>
    <row r="26" spans="1:79" ht="12.75" hidden="1" customHeight="1">
      <c r="A26" s="464"/>
      <c r="B26" s="432"/>
      <c r="C26" s="433"/>
      <c r="D26" s="433"/>
      <c r="E26" s="433"/>
      <c r="F26" s="433"/>
      <c r="G26" s="434"/>
      <c r="H26" s="43" t="s">
        <v>40</v>
      </c>
      <c r="I26" s="43"/>
      <c r="J26" s="422">
        <v>42881</v>
      </c>
      <c r="K26" s="423"/>
      <c r="L26" s="393"/>
      <c r="M26" s="400"/>
      <c r="N26" s="381"/>
      <c r="O26" s="425"/>
      <c r="P26" s="404"/>
      <c r="Q26" s="462"/>
      <c r="R26" s="425"/>
      <c r="S26" s="404"/>
      <c r="T26" s="462"/>
      <c r="U26" s="42"/>
      <c r="V26" s="425"/>
      <c r="W26" s="404"/>
      <c r="X26" s="453"/>
      <c r="Y26" s="455"/>
      <c r="Z26" s="457"/>
      <c r="AA26" s="418"/>
      <c r="AB26" s="458"/>
      <c r="AC26" s="460"/>
      <c r="AD26" s="408"/>
      <c r="AE26" s="33"/>
      <c r="AF26" s="33"/>
      <c r="AG26" s="38"/>
      <c r="AH26" s="38"/>
      <c r="AI26" s="37"/>
      <c r="AJ26" s="30"/>
      <c r="AK26" s="27"/>
      <c r="AL26" s="29"/>
      <c r="AM26" s="38"/>
      <c r="AN26" s="38"/>
      <c r="AO26" s="37"/>
      <c r="AP26" s="30"/>
      <c r="AQ26" s="27"/>
      <c r="AR26" s="29"/>
      <c r="AS26" s="38"/>
      <c r="AT26" s="38"/>
      <c r="AU26" s="37"/>
      <c r="AV26" s="30"/>
      <c r="AW26" s="27"/>
      <c r="AX26" s="27"/>
      <c r="AY26" s="38"/>
      <c r="AZ26" s="38"/>
      <c r="BA26" s="37"/>
      <c r="BB26" s="30"/>
      <c r="BC26" s="27"/>
      <c r="BD26" s="29"/>
      <c r="BE26" s="27"/>
      <c r="BF26" s="28"/>
      <c r="BG26" s="27"/>
      <c r="BH26" s="26"/>
      <c r="BI26" s="26"/>
      <c r="BJ26" s="24"/>
      <c r="BK26" s="25"/>
      <c r="BL26" s="25"/>
      <c r="BM26" s="24"/>
      <c r="BN26" s="24"/>
      <c r="BQ26" s="23"/>
      <c r="BR26" s="23"/>
      <c r="BS26" s="23"/>
      <c r="BX26" s="23"/>
      <c r="BY26" s="23"/>
    </row>
    <row r="27" spans="1:79" ht="13.5" customHeight="1">
      <c r="A27" s="437" t="s">
        <v>39</v>
      </c>
      <c r="B27" s="438"/>
      <c r="C27" s="438"/>
      <c r="D27" s="438"/>
      <c r="E27" s="438"/>
      <c r="F27" s="438"/>
      <c r="G27" s="438"/>
      <c r="H27" s="438"/>
      <c r="I27" s="438"/>
      <c r="J27" s="438"/>
      <c r="K27" s="438"/>
      <c r="L27" s="438"/>
      <c r="M27" s="438"/>
      <c r="N27" s="438"/>
      <c r="O27" s="438"/>
      <c r="P27" s="438"/>
      <c r="Q27" s="438"/>
      <c r="R27" s="441" t="s">
        <v>38</v>
      </c>
      <c r="S27" s="401"/>
      <c r="T27" s="401"/>
      <c r="U27" s="442"/>
      <c r="V27" s="410">
        <f>IF($B$5="","",ROUNDDOWN($AC$28/12,0))</f>
        <v>27</v>
      </c>
      <c r="W27" s="412">
        <f>IF($B$5="","",ROUNDDOWN(MOD($AC$28,12),0))</f>
        <v>7</v>
      </c>
      <c r="X27" s="414" t="str">
        <f>IF($B$5="","",IF( (MOD($AC28,12)-$W$27)&gt;=0.5,"半",0) )</f>
        <v>半</v>
      </c>
      <c r="Y27" s="449" t="s">
        <v>37</v>
      </c>
      <c r="Z27" s="137" t="s">
        <v>36</v>
      </c>
      <c r="AA27" s="138" t="s">
        <v>35</v>
      </c>
      <c r="AB27" s="138" t="s">
        <v>34</v>
      </c>
      <c r="AC27" s="139" t="s">
        <v>33</v>
      </c>
      <c r="AD27" s="451"/>
      <c r="AE27" s="33"/>
      <c r="AF27" s="33"/>
      <c r="AG27" s="38">
        <f>IF(AK27&gt;=12,DATEDIF(BH27,BK27,"y")+1,DATEDIF(BH27,BK27,"y"))</f>
        <v>0</v>
      </c>
      <c r="AH27" s="38">
        <f>IF(AK27&gt;=12,AK27-12,AK27)</f>
        <v>0</v>
      </c>
      <c r="AI27" s="37" t="str">
        <f>IF(AL27&lt;=15,"半",0)</f>
        <v>半</v>
      </c>
      <c r="AJ27" s="30">
        <f>DATEDIF(BH27,BK27,"y")</f>
        <v>0</v>
      </c>
      <c r="AK27" s="27">
        <f>IF(AL27&gt;=16,DATEDIF(BH27,BK27,"ym")+1,DATEDIF(BH27,BK27,"ym"))</f>
        <v>0</v>
      </c>
      <c r="AL27" s="29">
        <f>DATEDIF(BH27,BK27,"md")</f>
        <v>14</v>
      </c>
      <c r="AM27" s="38" t="e">
        <f>IF(AQ27&gt;=12,DATEDIF(BH27,BL27,"y")+1,DATEDIF(BH27,BL27,"y"))</f>
        <v>#NUM!</v>
      </c>
      <c r="AN27" s="38" t="e">
        <f>IF(AQ27&gt;=12,AQ27-12,AQ27)</f>
        <v>#NUM!</v>
      </c>
      <c r="AO27" s="37" t="e">
        <f>IF(AR27&lt;=15,"半",0)</f>
        <v>#NUM!</v>
      </c>
      <c r="AP27" s="30" t="e">
        <f>DATEDIF(BH27,BL27,"y")</f>
        <v>#NUM!</v>
      </c>
      <c r="AQ27" s="27" t="e">
        <f>IF(AR27&gt;=16,DATEDIF(BH27,BL27,"ym")+1,DATEDIF(BH27,BL27,"ym"))</f>
        <v>#NUM!</v>
      </c>
      <c r="AR27" s="29" t="e">
        <f>DATEDIF(BH27,BL27,"md")</f>
        <v>#NUM!</v>
      </c>
      <c r="AS27" s="38" t="e">
        <f>IF(AW27&gt;=12,DATEDIF(BI27,BK27,"y")+1,DATEDIF(BI27,BK27,"y"))</f>
        <v>#NUM!</v>
      </c>
      <c r="AT27" s="38" t="e">
        <f>IF(AW27&gt;=12,AW27-12,AW27)</f>
        <v>#NUM!</v>
      </c>
      <c r="AU27" s="37" t="e">
        <f>IF(AX27&lt;=15,"半",0)</f>
        <v>#NUM!</v>
      </c>
      <c r="AV27" s="30" t="e">
        <f>DATEDIF(BI27,BK27,"y")</f>
        <v>#NUM!</v>
      </c>
      <c r="AW27" s="27" t="e">
        <f>IF(AX27&gt;=16,DATEDIF(BI27,BK27,"ym")+1,DATEDIF(BI27,BK27,"ym"))</f>
        <v>#NUM!</v>
      </c>
      <c r="AX27" s="27" t="e">
        <f>DATEDIF(BI27,BK27,"md")</f>
        <v>#NUM!</v>
      </c>
      <c r="AY27" s="38" t="e">
        <f>IF(BC27&gt;=12,DATEDIF(BI27,BL27,"y")+1,DATEDIF(BI27,BL27,"y"))</f>
        <v>#NUM!</v>
      </c>
      <c r="AZ27" s="38" t="e">
        <f>IF(BC27&gt;=12,BC27-12,BC27)</f>
        <v>#NUM!</v>
      </c>
      <c r="BA27" s="37" t="e">
        <f>IF(BD27&lt;=15,"半",0)</f>
        <v>#NUM!</v>
      </c>
      <c r="BB27" s="30" t="e">
        <f>DATEDIF(BI27,BL27,"y")</f>
        <v>#NUM!</v>
      </c>
      <c r="BC27" s="27" t="e">
        <f>IF(BD27&gt;=16,DATEDIF(BI27,BL27,"ym")+1,DATEDIF(BI27,BL27,"ym"))</f>
        <v>#NUM!</v>
      </c>
      <c r="BD27" s="29" t="e">
        <f>DATEDIF(BI27,BL27,"md")</f>
        <v>#NUM!</v>
      </c>
      <c r="BE27" s="27"/>
      <c r="BF27" s="28">
        <f>IF(J28="現在",$AC$3,J28)</f>
        <v>0</v>
      </c>
      <c r="BG27" s="27">
        <v>2</v>
      </c>
      <c r="BH27" s="26">
        <f>IF(DAY(J27)&lt;=15,J27-DAY(J27)+1,J27-DAY(J27)+16)</f>
        <v>1</v>
      </c>
      <c r="BI27" s="26">
        <f>IF(DAY(BH27)=1,BH27+15,BR27)</f>
        <v>16</v>
      </c>
      <c r="BJ27" s="24"/>
      <c r="BK27" s="36">
        <f>IF(CA27&gt;=16,BY27,IF(J28="現在",$AC$3-CA27+15,J28-CA27+15))</f>
        <v>15</v>
      </c>
      <c r="BL27" s="25">
        <f>IF(DAY(BK27)=15,BK27-DAY(BK27),BK27-DAY(BK27)+15)</f>
        <v>0</v>
      </c>
      <c r="BM27" s="24"/>
      <c r="BN27" s="24"/>
      <c r="BO27" s="20">
        <f>YEAR(J27)</f>
        <v>1900</v>
      </c>
      <c r="BP27" s="20">
        <f>MONTH(J27)+1</f>
        <v>2</v>
      </c>
      <c r="BQ27" s="23" t="str">
        <f>CONCATENATE(BO27,"/",BP27,"/",1)</f>
        <v>1900/2/1</v>
      </c>
      <c r="BR27" s="23">
        <f>BQ27+1-1</f>
        <v>32</v>
      </c>
      <c r="BS27" s="23">
        <f>BQ27-1</f>
        <v>31</v>
      </c>
      <c r="BT27" s="20">
        <f>DAY(BS27)</f>
        <v>31</v>
      </c>
      <c r="BU27" s="20">
        <f>DAY(J27)</f>
        <v>0</v>
      </c>
      <c r="BV27" s="20">
        <f>YEAR(BF27)</f>
        <v>1900</v>
      </c>
      <c r="BW27" s="20">
        <f>IF(MONTH(BF27)=12,MONTH(BF27)-12+1,MONTH(BF27)+1)</f>
        <v>2</v>
      </c>
      <c r="BX27" s="23" t="str">
        <f>IF(BW27=1,CONCATENATE(BV27+1,"/",BW27,"/",1),CONCATENATE(BV27,"/",BW27,"/",1))</f>
        <v>1900/2/1</v>
      </c>
      <c r="BY27" s="23">
        <f>BX27-1</f>
        <v>31</v>
      </c>
      <c r="BZ27" s="20">
        <f>DAY(BY27)</f>
        <v>31</v>
      </c>
      <c r="CA27" s="20">
        <f>DAY(BF27)</f>
        <v>0</v>
      </c>
    </row>
    <row r="28" spans="1:79" ht="13.5" customHeight="1" thickBot="1">
      <c r="A28" s="439"/>
      <c r="B28" s="440"/>
      <c r="C28" s="440"/>
      <c r="D28" s="440"/>
      <c r="E28" s="440"/>
      <c r="F28" s="440"/>
      <c r="G28" s="440"/>
      <c r="H28" s="440"/>
      <c r="I28" s="440"/>
      <c r="J28" s="440"/>
      <c r="K28" s="440"/>
      <c r="L28" s="440"/>
      <c r="M28" s="440"/>
      <c r="N28" s="440"/>
      <c r="O28" s="440"/>
      <c r="P28" s="440"/>
      <c r="Q28" s="440"/>
      <c r="R28" s="443"/>
      <c r="S28" s="444"/>
      <c r="T28" s="444"/>
      <c r="U28" s="445"/>
      <c r="V28" s="446"/>
      <c r="W28" s="447"/>
      <c r="X28" s="448"/>
      <c r="Y28" s="450"/>
      <c r="Z28" s="140">
        <f>SUM(V5:V26)</f>
        <v>26</v>
      </c>
      <c r="AA28" s="140">
        <f>SUM($W$5:$W$26)</f>
        <v>18</v>
      </c>
      <c r="AB28" s="140">
        <f>COUNTIF($X$5:$X$26,"半")</f>
        <v>3</v>
      </c>
      <c r="AC28" s="141">
        <f>Z28*12+AA28+(AB28/2)</f>
        <v>331.5</v>
      </c>
      <c r="AD28" s="451"/>
      <c r="AE28" s="33"/>
      <c r="AF28" s="33"/>
      <c r="AG28" s="32"/>
      <c r="AH28" s="32"/>
      <c r="AI28" s="31"/>
      <c r="AJ28" s="30"/>
      <c r="AK28" s="27"/>
      <c r="AL28" s="29"/>
      <c r="AM28" s="32"/>
      <c r="AN28" s="32"/>
      <c r="AO28" s="31"/>
      <c r="AP28" s="30"/>
      <c r="AQ28" s="27"/>
      <c r="AR28" s="29"/>
      <c r="AS28" s="32"/>
      <c r="AT28" s="32"/>
      <c r="AU28" s="31"/>
      <c r="AV28" s="30"/>
      <c r="AW28" s="27"/>
      <c r="AX28" s="27"/>
      <c r="AY28" s="32"/>
      <c r="AZ28" s="32"/>
      <c r="BA28" s="31"/>
      <c r="BB28" s="30"/>
      <c r="BC28" s="27"/>
      <c r="BD28" s="29"/>
      <c r="BE28" s="27"/>
      <c r="BF28" s="28"/>
      <c r="BG28" s="27"/>
      <c r="BH28" s="26"/>
      <c r="BI28" s="26"/>
      <c r="BJ28" s="24"/>
      <c r="BK28" s="25"/>
      <c r="BL28" s="25"/>
      <c r="BM28" s="24"/>
      <c r="BN28" s="24"/>
      <c r="BQ28" s="23"/>
      <c r="BR28" s="23"/>
      <c r="BS28" s="23"/>
      <c r="BX28" s="23"/>
      <c r="BY28" s="23"/>
    </row>
  </sheetData>
  <mergeCells count="253">
    <mergeCell ref="R4:T4"/>
    <mergeCell ref="V4:X4"/>
    <mergeCell ref="A1:AC1"/>
    <mergeCell ref="A2:B2"/>
    <mergeCell ref="C2:G2"/>
    <mergeCell ref="H2:J2"/>
    <mergeCell ref="K2:X3"/>
    <mergeCell ref="A3:B3"/>
    <mergeCell ref="C3:G3"/>
    <mergeCell ref="H3:J3"/>
    <mergeCell ref="N5:N6"/>
    <mergeCell ref="J12:K12"/>
    <mergeCell ref="B13:G14"/>
    <mergeCell ref="J13:K13"/>
    <mergeCell ref="L13:L14"/>
    <mergeCell ref="B4:G4"/>
    <mergeCell ref="H4:K4"/>
    <mergeCell ref="L4:N4"/>
    <mergeCell ref="O4:Q4"/>
    <mergeCell ref="B11:G12"/>
    <mergeCell ref="J11:K11"/>
    <mergeCell ref="L11:L12"/>
    <mergeCell ref="M11:M12"/>
    <mergeCell ref="N11:N12"/>
    <mergeCell ref="O11:O12"/>
    <mergeCell ref="P11:P12"/>
    <mergeCell ref="Q11:Q12"/>
    <mergeCell ref="J14:K14"/>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B5:G6"/>
    <mergeCell ref="J5:K5"/>
    <mergeCell ref="AC7:AC8"/>
    <mergeCell ref="AD7:AD8"/>
    <mergeCell ref="J8:K8"/>
    <mergeCell ref="B9:G10"/>
    <mergeCell ref="J9:K9"/>
    <mergeCell ref="L9:L10"/>
    <mergeCell ref="M9:M10"/>
    <mergeCell ref="N9:N10"/>
    <mergeCell ref="O9:O10"/>
    <mergeCell ref="P9:P10"/>
    <mergeCell ref="W7:W8"/>
    <mergeCell ref="X7:X8"/>
    <mergeCell ref="Y7:Y8"/>
    <mergeCell ref="Z7:Z8"/>
    <mergeCell ref="AA7:AA8"/>
    <mergeCell ref="AB7:AB8"/>
    <mergeCell ref="P7:P8"/>
    <mergeCell ref="Q7:Q8"/>
    <mergeCell ref="R7:R8"/>
    <mergeCell ref="S7:S8"/>
    <mergeCell ref="T7:T8"/>
    <mergeCell ref="V7:V8"/>
    <mergeCell ref="AD9:AD10"/>
    <mergeCell ref="J10:K10"/>
    <mergeCell ref="X9:X10"/>
    <mergeCell ref="Y9:Y10"/>
    <mergeCell ref="Z9:Z10"/>
    <mergeCell ref="AA9:AA10"/>
    <mergeCell ref="AB9:AB10"/>
    <mergeCell ref="AC9:AC10"/>
    <mergeCell ref="Q9:Q10"/>
    <mergeCell ref="R9:R10"/>
    <mergeCell ref="S9:S10"/>
    <mergeCell ref="T9:T10"/>
    <mergeCell ref="V9:V10"/>
    <mergeCell ref="W9:W10"/>
    <mergeCell ref="Y11:Y12"/>
    <mergeCell ref="Z11:Z12"/>
    <mergeCell ref="AA11:AA12"/>
    <mergeCell ref="AB11:AB12"/>
    <mergeCell ref="AC11:AC12"/>
    <mergeCell ref="AD11:AD12"/>
    <mergeCell ref="R11:R12"/>
    <mergeCell ref="S11:S12"/>
    <mergeCell ref="T11:T12"/>
    <mergeCell ref="V11:V12"/>
    <mergeCell ref="W11:W12"/>
    <mergeCell ref="X11:X12"/>
    <mergeCell ref="S13:S14"/>
    <mergeCell ref="T13:T14"/>
    <mergeCell ref="V13:V14"/>
    <mergeCell ref="W13:W14"/>
    <mergeCell ref="X13:X14"/>
    <mergeCell ref="Y13:Y14"/>
    <mergeCell ref="M13:M14"/>
    <mergeCell ref="N13:N14"/>
    <mergeCell ref="O13:O14"/>
    <mergeCell ref="P13:P14"/>
    <mergeCell ref="Q13:Q14"/>
    <mergeCell ref="R13:R14"/>
    <mergeCell ref="Z13:Z14"/>
    <mergeCell ref="AA13:AA14"/>
    <mergeCell ref="AB13:AB14"/>
    <mergeCell ref="AC13:AC14"/>
    <mergeCell ref="AD13:AD14"/>
    <mergeCell ref="AC15:AC16"/>
    <mergeCell ref="AD15:AD16"/>
    <mergeCell ref="X15:X16"/>
    <mergeCell ref="Y15:Y16"/>
    <mergeCell ref="Z15:Z16"/>
    <mergeCell ref="AA15:AA16"/>
    <mergeCell ref="AB15:AB16"/>
    <mergeCell ref="J16:K16"/>
    <mergeCell ref="B17:G18"/>
    <mergeCell ref="J17:K17"/>
    <mergeCell ref="L17:L18"/>
    <mergeCell ref="M17:M18"/>
    <mergeCell ref="N17:N18"/>
    <mergeCell ref="O17:O18"/>
    <mergeCell ref="P17:P18"/>
    <mergeCell ref="W15:W16"/>
    <mergeCell ref="P15:P16"/>
    <mergeCell ref="Q15:Q16"/>
    <mergeCell ref="R15:R16"/>
    <mergeCell ref="S15:S16"/>
    <mergeCell ref="T15:T16"/>
    <mergeCell ref="V15:V16"/>
    <mergeCell ref="B15:G16"/>
    <mergeCell ref="J15:K15"/>
    <mergeCell ref="L15:L16"/>
    <mergeCell ref="M15:M16"/>
    <mergeCell ref="N15:N16"/>
    <mergeCell ref="O15:O16"/>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AB19:AB20"/>
    <mergeCell ref="AC19:AC20"/>
    <mergeCell ref="AD19:AD20"/>
    <mergeCell ref="R19:R20"/>
    <mergeCell ref="S19:S20"/>
    <mergeCell ref="T19:T20"/>
    <mergeCell ref="V19:V20"/>
    <mergeCell ref="W19:W20"/>
    <mergeCell ref="X19:X20"/>
    <mergeCell ref="J20:K20"/>
    <mergeCell ref="B21:G22"/>
    <mergeCell ref="J21:K21"/>
    <mergeCell ref="L21:L22"/>
    <mergeCell ref="M21:M22"/>
    <mergeCell ref="N21:N22"/>
    <mergeCell ref="Y19:Y20"/>
    <mergeCell ref="Z19:Z20"/>
    <mergeCell ref="AA19:AA20"/>
    <mergeCell ref="AB21:AB22"/>
    <mergeCell ref="AC21:AC22"/>
    <mergeCell ref="AD21:AD22"/>
    <mergeCell ref="J22:K22"/>
    <mergeCell ref="Y21:Y22"/>
    <mergeCell ref="Z21:Z22"/>
    <mergeCell ref="AA21:AA22"/>
    <mergeCell ref="AD25:AD26"/>
    <mergeCell ref="J26:K26"/>
    <mergeCell ref="B23:G24"/>
    <mergeCell ref="J23:K23"/>
    <mergeCell ref="L23:L24"/>
    <mergeCell ref="M23:M24"/>
    <mergeCell ref="N23:N24"/>
    <mergeCell ref="O23:O24"/>
    <mergeCell ref="V21:V22"/>
    <mergeCell ref="W21:W22"/>
    <mergeCell ref="X21:X22"/>
    <mergeCell ref="O21:O22"/>
    <mergeCell ref="P21:P22"/>
    <mergeCell ref="Q21:Q22"/>
    <mergeCell ref="R21:R22"/>
    <mergeCell ref="S21:S22"/>
    <mergeCell ref="T21:T22"/>
    <mergeCell ref="X23:X24"/>
    <mergeCell ref="Y23:Y24"/>
    <mergeCell ref="Z23:Z24"/>
    <mergeCell ref="AA23:AA24"/>
    <mergeCell ref="AB23:AB24"/>
    <mergeCell ref="P23:P24"/>
    <mergeCell ref="Q23:Q24"/>
    <mergeCell ref="AC23:AC24"/>
    <mergeCell ref="R23:R24"/>
    <mergeCell ref="S23:S24"/>
    <mergeCell ref="T23:T24"/>
    <mergeCell ref="V23:V24"/>
    <mergeCell ref="J24:K24"/>
    <mergeCell ref="B25:G26"/>
    <mergeCell ref="J25:K25"/>
    <mergeCell ref="L25:L26"/>
    <mergeCell ref="M25:M26"/>
    <mergeCell ref="N25:N26"/>
    <mergeCell ref="O25:O26"/>
    <mergeCell ref="P25:P26"/>
    <mergeCell ref="AD23:AD24"/>
    <mergeCell ref="W23:W24"/>
    <mergeCell ref="A27:Q28"/>
    <mergeCell ref="R27:U28"/>
    <mergeCell ref="V27:V28"/>
    <mergeCell ref="W27:W28"/>
    <mergeCell ref="X27:X28"/>
    <mergeCell ref="Y27:Y28"/>
    <mergeCell ref="AD27:AD28"/>
    <mergeCell ref="X25:X26"/>
    <mergeCell ref="Y25:Y26"/>
    <mergeCell ref="Z25:Z26"/>
    <mergeCell ref="AA25:AA26"/>
    <mergeCell ref="AB25:AB26"/>
    <mergeCell ref="AC25:AC26"/>
    <mergeCell ref="Q25:Q26"/>
    <mergeCell ref="R25:R26"/>
    <mergeCell ref="S25:S26"/>
    <mergeCell ref="T25:T26"/>
    <mergeCell ref="V25:V26"/>
    <mergeCell ref="W25:W26"/>
    <mergeCell ref="A5:A26"/>
    <mergeCell ref="L5:L6"/>
    <mergeCell ref="M5:M6"/>
  </mergeCells>
  <phoneticPr fontId="1"/>
  <pageMargins left="0.55118110236220474" right="0.39370078740157483" top="0.31496062992125984" bottom="0.47244094488188981" header="0.43307086614173229" footer="0.31496062992125984"/>
  <pageSetup paperSize="9" scale="9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96974-737C-4BDB-A705-127A20A93779}">
  <sheetPr>
    <tabColor theme="8" tint="0.79998168889431442"/>
  </sheetPr>
  <dimension ref="A1:CA70"/>
  <sheetViews>
    <sheetView view="pageBreakPreview" zoomScale="145" zoomScaleNormal="100" zoomScaleSheetLayoutView="145" workbookViewId="0">
      <selection activeCell="AD2" sqref="AD2"/>
    </sheetView>
  </sheetViews>
  <sheetFormatPr defaultColWidth="9" defaultRowHeight="13"/>
  <cols>
    <col min="1" max="1" width="3" style="20" customWidth="1"/>
    <col min="2" max="2" width="3.6328125" style="20" customWidth="1"/>
    <col min="3" max="3" width="6.90625" style="20" customWidth="1"/>
    <col min="4" max="4" width="3.08984375" style="20" customWidth="1"/>
    <col min="5" max="5" width="7.6328125" style="20" customWidth="1"/>
    <col min="6" max="6" width="3.08984375" style="20" customWidth="1"/>
    <col min="7" max="7" width="10.6328125" style="20" customWidth="1"/>
    <col min="8" max="8" width="2.08984375" style="20" customWidth="1"/>
    <col min="9" max="9" width="1.6328125" style="20" customWidth="1"/>
    <col min="10" max="10" width="7" style="20" customWidth="1"/>
    <col min="11" max="11" width="5.36328125" style="20" customWidth="1"/>
    <col min="12" max="14" width="7.90625" style="20" hidden="1" customWidth="1"/>
    <col min="15" max="17" width="3.26953125" style="22" bestFit="1" customWidth="1"/>
    <col min="18" max="19" width="3.08984375" style="22" hidden="1" customWidth="1"/>
    <col min="20" max="20" width="7.90625" style="22" hidden="1" customWidth="1"/>
    <col min="21" max="21" width="2.7265625" style="22" hidden="1" customWidth="1"/>
    <col min="22" max="24" width="7.90625" style="22" hidden="1" customWidth="1"/>
    <col min="25" max="25" width="7.26953125" style="20" hidden="1" customWidth="1"/>
    <col min="26" max="27" width="8.7265625" style="20" hidden="1" customWidth="1"/>
    <col min="28" max="28" width="6.90625" style="20" hidden="1" customWidth="1"/>
    <col min="29" max="29" width="10.6328125" style="21" customWidth="1"/>
    <col min="30" max="30" width="12.90625" style="21" bestFit="1" customWidth="1"/>
    <col min="31" max="31" width="6.36328125" style="21" hidden="1" customWidth="1"/>
    <col min="32" max="32" width="24.08984375" style="21" hidden="1" customWidth="1"/>
    <col min="33" max="33" width="6.453125" style="20" hidden="1" customWidth="1"/>
    <col min="34" max="35" width="4.6328125" style="20" hidden="1" customWidth="1"/>
    <col min="36" max="36" width="5" style="20" hidden="1" customWidth="1"/>
    <col min="37" max="37" width="4.453125" style="20" hidden="1" customWidth="1"/>
    <col min="38" max="38" width="4.90625" style="20" hidden="1" customWidth="1"/>
    <col min="39" max="39" width="10.90625" style="20" hidden="1" customWidth="1"/>
    <col min="40" max="40" width="8.453125" style="20" hidden="1" customWidth="1"/>
    <col min="41" max="41" width="8.90625" style="20" hidden="1" customWidth="1"/>
    <col min="42" max="42" width="9.6328125" style="20" hidden="1" customWidth="1"/>
    <col min="43" max="43" width="9.36328125" style="20" hidden="1" customWidth="1"/>
    <col min="44" max="44" width="8.36328125" style="20" hidden="1" customWidth="1"/>
    <col min="45" max="45" width="7.90625" style="20" hidden="1" customWidth="1"/>
    <col min="46" max="46" width="10.453125" style="20" hidden="1" customWidth="1"/>
    <col min="47" max="47" width="6.6328125" style="20" hidden="1" customWidth="1"/>
    <col min="48" max="48" width="9.08984375" style="20" hidden="1" customWidth="1"/>
    <col min="49" max="49" width="8.6328125" style="20" hidden="1" customWidth="1"/>
    <col min="50" max="50" width="7.6328125" style="20" hidden="1" customWidth="1"/>
    <col min="51" max="51" width="9.90625" style="20" hidden="1" customWidth="1"/>
    <col min="52" max="52" width="6.6328125" style="20" hidden="1" customWidth="1"/>
    <col min="53" max="53" width="6.90625" style="20" hidden="1" customWidth="1"/>
    <col min="54" max="55" width="7" style="20" hidden="1" customWidth="1"/>
    <col min="56" max="56" width="8" style="20" hidden="1" customWidth="1"/>
    <col min="57" max="57" width="3.90625" style="20" hidden="1" customWidth="1"/>
    <col min="58" max="58" width="10.90625" style="20" hidden="1" customWidth="1"/>
    <col min="59" max="59" width="4.90625" style="20" hidden="1" customWidth="1"/>
    <col min="60" max="60" width="9.90625" style="20" hidden="1" customWidth="1"/>
    <col min="61" max="61" width="9.453125" style="20" hidden="1" customWidth="1"/>
    <col min="62" max="62" width="4" style="20" hidden="1" customWidth="1"/>
    <col min="63" max="63" width="10" style="20" hidden="1" customWidth="1"/>
    <col min="64" max="64" width="10.36328125" style="20" hidden="1" customWidth="1"/>
    <col min="65" max="65" width="3" style="20" hidden="1" customWidth="1"/>
    <col min="66" max="66" width="3.08984375" style="20" hidden="1" customWidth="1"/>
    <col min="67" max="67" width="5.08984375" style="20" hidden="1" customWidth="1"/>
    <col min="68" max="68" width="4.08984375" style="20" hidden="1" customWidth="1"/>
    <col min="69" max="70" width="9.90625" style="20" hidden="1" customWidth="1"/>
    <col min="71" max="71" width="10" style="20" hidden="1" customWidth="1"/>
    <col min="72" max="72" width="8" style="20" hidden="1" customWidth="1"/>
    <col min="73" max="73" width="6.90625" style="20" hidden="1" customWidth="1"/>
    <col min="74" max="74" width="6.08984375" style="20" hidden="1" customWidth="1"/>
    <col min="75" max="75" width="5.453125" style="20" hidden="1" customWidth="1"/>
    <col min="76" max="77" width="10" style="20" hidden="1" customWidth="1"/>
    <col min="78" max="78" width="8.36328125" style="20" hidden="1" customWidth="1"/>
    <col min="79" max="79" width="7.90625" style="20" hidden="1" customWidth="1"/>
    <col min="80" max="252" width="9" style="20"/>
    <col min="253" max="253" width="3" style="20" customWidth="1"/>
    <col min="254" max="254" width="3.6328125" style="20" customWidth="1"/>
    <col min="255" max="255" width="6.90625" style="20" customWidth="1"/>
    <col min="256" max="256" width="3.08984375" style="20" customWidth="1"/>
    <col min="257" max="257" width="7.6328125" style="20" customWidth="1"/>
    <col min="258" max="258" width="3.08984375" style="20" customWidth="1"/>
    <col min="259" max="259" width="10.6328125" style="20" customWidth="1"/>
    <col min="260" max="260" width="2.08984375" style="20" customWidth="1"/>
    <col min="261" max="261" width="1.6328125" style="20" customWidth="1"/>
    <col min="262" max="262" width="7" style="20" customWidth="1"/>
    <col min="263" max="263" width="5.36328125" style="20" customWidth="1"/>
    <col min="264" max="266" width="2.453125" style="20" customWidth="1"/>
    <col min="267" max="269" width="0" style="20" hidden="1" customWidth="1"/>
    <col min="270" max="276" width="2.453125" style="20" customWidth="1"/>
    <col min="277" max="280" width="0" style="20" hidden="1" customWidth="1"/>
    <col min="281" max="281" width="9.90625" style="20" customWidth="1"/>
    <col min="282" max="282" width="15" style="20" customWidth="1"/>
    <col min="283" max="331" width="0" style="20" hidden="1" customWidth="1"/>
    <col min="332" max="508" width="9" style="20"/>
    <col min="509" max="509" width="3" style="20" customWidth="1"/>
    <col min="510" max="510" width="3.6328125" style="20" customWidth="1"/>
    <col min="511" max="511" width="6.90625" style="20" customWidth="1"/>
    <col min="512" max="512" width="3.08984375" style="20" customWidth="1"/>
    <col min="513" max="513" width="7.6328125" style="20" customWidth="1"/>
    <col min="514" max="514" width="3.08984375" style="20" customWidth="1"/>
    <col min="515" max="515" width="10.6328125" style="20" customWidth="1"/>
    <col min="516" max="516" width="2.08984375" style="20" customWidth="1"/>
    <col min="517" max="517" width="1.6328125" style="20" customWidth="1"/>
    <col min="518" max="518" width="7" style="20" customWidth="1"/>
    <col min="519" max="519" width="5.36328125" style="20" customWidth="1"/>
    <col min="520" max="522" width="2.453125" style="20" customWidth="1"/>
    <col min="523" max="525" width="0" style="20" hidden="1" customWidth="1"/>
    <col min="526" max="532" width="2.453125" style="20" customWidth="1"/>
    <col min="533" max="536" width="0" style="20" hidden="1" customWidth="1"/>
    <col min="537" max="537" width="9.90625" style="20" customWidth="1"/>
    <col min="538" max="538" width="15" style="20" customWidth="1"/>
    <col min="539" max="587" width="0" style="20" hidden="1" customWidth="1"/>
    <col min="588" max="764" width="9" style="20"/>
    <col min="765" max="765" width="3" style="20" customWidth="1"/>
    <col min="766" max="766" width="3.6328125" style="20" customWidth="1"/>
    <col min="767" max="767" width="6.90625" style="20" customWidth="1"/>
    <col min="768" max="768" width="3.08984375" style="20" customWidth="1"/>
    <col min="769" max="769" width="7.6328125" style="20" customWidth="1"/>
    <col min="770" max="770" width="3.08984375" style="20" customWidth="1"/>
    <col min="771" max="771" width="10.6328125" style="20" customWidth="1"/>
    <col min="772" max="772" width="2.08984375" style="20" customWidth="1"/>
    <col min="773" max="773" width="1.6328125" style="20" customWidth="1"/>
    <col min="774" max="774" width="7" style="20" customWidth="1"/>
    <col min="775" max="775" width="5.36328125" style="20" customWidth="1"/>
    <col min="776" max="778" width="2.453125" style="20" customWidth="1"/>
    <col min="779" max="781" width="0" style="20" hidden="1" customWidth="1"/>
    <col min="782" max="788" width="2.453125" style="20" customWidth="1"/>
    <col min="789" max="792" width="0" style="20" hidden="1" customWidth="1"/>
    <col min="793" max="793" width="9.90625" style="20" customWidth="1"/>
    <col min="794" max="794" width="15" style="20" customWidth="1"/>
    <col min="795" max="843" width="0" style="20" hidden="1" customWidth="1"/>
    <col min="844" max="1020" width="9" style="20"/>
    <col min="1021" max="1021" width="3" style="20" customWidth="1"/>
    <col min="1022" max="1022" width="3.6328125" style="20" customWidth="1"/>
    <col min="1023" max="1023" width="6.90625" style="20" customWidth="1"/>
    <col min="1024" max="1024" width="3.08984375" style="20" customWidth="1"/>
    <col min="1025" max="1025" width="7.6328125" style="20" customWidth="1"/>
    <col min="1026" max="1026" width="3.08984375" style="20" customWidth="1"/>
    <col min="1027" max="1027" width="10.6328125" style="20" customWidth="1"/>
    <col min="1028" max="1028" width="2.08984375" style="20" customWidth="1"/>
    <col min="1029" max="1029" width="1.6328125" style="20" customWidth="1"/>
    <col min="1030" max="1030" width="7" style="20" customWidth="1"/>
    <col min="1031" max="1031" width="5.36328125" style="20" customWidth="1"/>
    <col min="1032" max="1034" width="2.453125" style="20" customWidth="1"/>
    <col min="1035" max="1037" width="0" style="20" hidden="1" customWidth="1"/>
    <col min="1038" max="1044" width="2.453125" style="20" customWidth="1"/>
    <col min="1045" max="1048" width="0" style="20" hidden="1" customWidth="1"/>
    <col min="1049" max="1049" width="9.90625" style="20" customWidth="1"/>
    <col min="1050" max="1050" width="15" style="20" customWidth="1"/>
    <col min="1051" max="1099" width="0" style="20" hidden="1" customWidth="1"/>
    <col min="1100" max="1276" width="9" style="20"/>
    <col min="1277" max="1277" width="3" style="20" customWidth="1"/>
    <col min="1278" max="1278" width="3.6328125" style="20" customWidth="1"/>
    <col min="1279" max="1279" width="6.90625" style="20" customWidth="1"/>
    <col min="1280" max="1280" width="3.08984375" style="20" customWidth="1"/>
    <col min="1281" max="1281" width="7.6328125" style="20" customWidth="1"/>
    <col min="1282" max="1282" width="3.08984375" style="20" customWidth="1"/>
    <col min="1283" max="1283" width="10.6328125" style="20" customWidth="1"/>
    <col min="1284" max="1284" width="2.08984375" style="20" customWidth="1"/>
    <col min="1285" max="1285" width="1.6328125" style="20" customWidth="1"/>
    <col min="1286" max="1286" width="7" style="20" customWidth="1"/>
    <col min="1287" max="1287" width="5.36328125" style="20" customWidth="1"/>
    <col min="1288" max="1290" width="2.453125" style="20" customWidth="1"/>
    <col min="1291" max="1293" width="0" style="20" hidden="1" customWidth="1"/>
    <col min="1294" max="1300" width="2.453125" style="20" customWidth="1"/>
    <col min="1301" max="1304" width="0" style="20" hidden="1" customWidth="1"/>
    <col min="1305" max="1305" width="9.90625" style="20" customWidth="1"/>
    <col min="1306" max="1306" width="15" style="20" customWidth="1"/>
    <col min="1307" max="1355" width="0" style="20" hidden="1" customWidth="1"/>
    <col min="1356" max="1532" width="9" style="20"/>
    <col min="1533" max="1533" width="3" style="20" customWidth="1"/>
    <col min="1534" max="1534" width="3.6328125" style="20" customWidth="1"/>
    <col min="1535" max="1535" width="6.90625" style="20" customWidth="1"/>
    <col min="1536" max="1536" width="3.08984375" style="20" customWidth="1"/>
    <col min="1537" max="1537" width="7.6328125" style="20" customWidth="1"/>
    <col min="1538" max="1538" width="3.08984375" style="20" customWidth="1"/>
    <col min="1539" max="1539" width="10.6328125" style="20" customWidth="1"/>
    <col min="1540" max="1540" width="2.08984375" style="20" customWidth="1"/>
    <col min="1541" max="1541" width="1.6328125" style="20" customWidth="1"/>
    <col min="1542" max="1542" width="7" style="20" customWidth="1"/>
    <col min="1543" max="1543" width="5.36328125" style="20" customWidth="1"/>
    <col min="1544" max="1546" width="2.453125" style="20" customWidth="1"/>
    <col min="1547" max="1549" width="0" style="20" hidden="1" customWidth="1"/>
    <col min="1550" max="1556" width="2.453125" style="20" customWidth="1"/>
    <col min="1557" max="1560" width="0" style="20" hidden="1" customWidth="1"/>
    <col min="1561" max="1561" width="9.90625" style="20" customWidth="1"/>
    <col min="1562" max="1562" width="15" style="20" customWidth="1"/>
    <col min="1563" max="1611" width="0" style="20" hidden="1" customWidth="1"/>
    <col min="1612" max="1788" width="9" style="20"/>
    <col min="1789" max="1789" width="3" style="20" customWidth="1"/>
    <col min="1790" max="1790" width="3.6328125" style="20" customWidth="1"/>
    <col min="1791" max="1791" width="6.90625" style="20" customWidth="1"/>
    <col min="1792" max="1792" width="3.08984375" style="20" customWidth="1"/>
    <col min="1793" max="1793" width="7.6328125" style="20" customWidth="1"/>
    <col min="1794" max="1794" width="3.08984375" style="20" customWidth="1"/>
    <col min="1795" max="1795" width="10.6328125" style="20" customWidth="1"/>
    <col min="1796" max="1796" width="2.08984375" style="20" customWidth="1"/>
    <col min="1797" max="1797" width="1.6328125" style="20" customWidth="1"/>
    <col min="1798" max="1798" width="7" style="20" customWidth="1"/>
    <col min="1799" max="1799" width="5.36328125" style="20" customWidth="1"/>
    <col min="1800" max="1802" width="2.453125" style="20" customWidth="1"/>
    <col min="1803" max="1805" width="0" style="20" hidden="1" customWidth="1"/>
    <col min="1806" max="1812" width="2.453125" style="20" customWidth="1"/>
    <col min="1813" max="1816" width="0" style="20" hidden="1" customWidth="1"/>
    <col min="1817" max="1817" width="9.90625" style="20" customWidth="1"/>
    <col min="1818" max="1818" width="15" style="20" customWidth="1"/>
    <col min="1819" max="1867" width="0" style="20" hidden="1" customWidth="1"/>
    <col min="1868" max="2044" width="9" style="20"/>
    <col min="2045" max="2045" width="3" style="20" customWidth="1"/>
    <col min="2046" max="2046" width="3.6328125" style="20" customWidth="1"/>
    <col min="2047" max="2047" width="6.90625" style="20" customWidth="1"/>
    <col min="2048" max="2048" width="3.08984375" style="20" customWidth="1"/>
    <col min="2049" max="2049" width="7.6328125" style="20" customWidth="1"/>
    <col min="2050" max="2050" width="3.08984375" style="20" customWidth="1"/>
    <col min="2051" max="2051" width="10.6328125" style="20" customWidth="1"/>
    <col min="2052" max="2052" width="2.08984375" style="20" customWidth="1"/>
    <col min="2053" max="2053" width="1.6328125" style="20" customWidth="1"/>
    <col min="2054" max="2054" width="7" style="20" customWidth="1"/>
    <col min="2055" max="2055" width="5.36328125" style="20" customWidth="1"/>
    <col min="2056" max="2058" width="2.453125" style="20" customWidth="1"/>
    <col min="2059" max="2061" width="0" style="20" hidden="1" customWidth="1"/>
    <col min="2062" max="2068" width="2.453125" style="20" customWidth="1"/>
    <col min="2069" max="2072" width="0" style="20" hidden="1" customWidth="1"/>
    <col min="2073" max="2073" width="9.90625" style="20" customWidth="1"/>
    <col min="2074" max="2074" width="15" style="20" customWidth="1"/>
    <col min="2075" max="2123" width="0" style="20" hidden="1" customWidth="1"/>
    <col min="2124" max="2300" width="9" style="20"/>
    <col min="2301" max="2301" width="3" style="20" customWidth="1"/>
    <col min="2302" max="2302" width="3.6328125" style="20" customWidth="1"/>
    <col min="2303" max="2303" width="6.90625" style="20" customWidth="1"/>
    <col min="2304" max="2304" width="3.08984375" style="20" customWidth="1"/>
    <col min="2305" max="2305" width="7.6328125" style="20" customWidth="1"/>
    <col min="2306" max="2306" width="3.08984375" style="20" customWidth="1"/>
    <col min="2307" max="2307" width="10.6328125" style="20" customWidth="1"/>
    <col min="2308" max="2308" width="2.08984375" style="20" customWidth="1"/>
    <col min="2309" max="2309" width="1.6328125" style="20" customWidth="1"/>
    <col min="2310" max="2310" width="7" style="20" customWidth="1"/>
    <col min="2311" max="2311" width="5.36328125" style="20" customWidth="1"/>
    <col min="2312" max="2314" width="2.453125" style="20" customWidth="1"/>
    <col min="2315" max="2317" width="0" style="20" hidden="1" customWidth="1"/>
    <col min="2318" max="2324" width="2.453125" style="20" customWidth="1"/>
    <col min="2325" max="2328" width="0" style="20" hidden="1" customWidth="1"/>
    <col min="2329" max="2329" width="9.90625" style="20" customWidth="1"/>
    <col min="2330" max="2330" width="15" style="20" customWidth="1"/>
    <col min="2331" max="2379" width="0" style="20" hidden="1" customWidth="1"/>
    <col min="2380" max="2556" width="9" style="20"/>
    <col min="2557" max="2557" width="3" style="20" customWidth="1"/>
    <col min="2558" max="2558" width="3.6328125" style="20" customWidth="1"/>
    <col min="2559" max="2559" width="6.90625" style="20" customWidth="1"/>
    <col min="2560" max="2560" width="3.08984375" style="20" customWidth="1"/>
    <col min="2561" max="2561" width="7.6328125" style="20" customWidth="1"/>
    <col min="2562" max="2562" width="3.08984375" style="20" customWidth="1"/>
    <col min="2563" max="2563" width="10.6328125" style="20" customWidth="1"/>
    <col min="2564" max="2564" width="2.08984375" style="20" customWidth="1"/>
    <col min="2565" max="2565" width="1.6328125" style="20" customWidth="1"/>
    <col min="2566" max="2566" width="7" style="20" customWidth="1"/>
    <col min="2567" max="2567" width="5.36328125" style="20" customWidth="1"/>
    <col min="2568" max="2570" width="2.453125" style="20" customWidth="1"/>
    <col min="2571" max="2573" width="0" style="20" hidden="1" customWidth="1"/>
    <col min="2574" max="2580" width="2.453125" style="20" customWidth="1"/>
    <col min="2581" max="2584" width="0" style="20" hidden="1" customWidth="1"/>
    <col min="2585" max="2585" width="9.90625" style="20" customWidth="1"/>
    <col min="2586" max="2586" width="15" style="20" customWidth="1"/>
    <col min="2587" max="2635" width="0" style="20" hidden="1" customWidth="1"/>
    <col min="2636" max="2812" width="9" style="20"/>
    <col min="2813" max="2813" width="3" style="20" customWidth="1"/>
    <col min="2814" max="2814" width="3.6328125" style="20" customWidth="1"/>
    <col min="2815" max="2815" width="6.90625" style="20" customWidth="1"/>
    <col min="2816" max="2816" width="3.08984375" style="20" customWidth="1"/>
    <col min="2817" max="2817" width="7.6328125" style="20" customWidth="1"/>
    <col min="2818" max="2818" width="3.08984375" style="20" customWidth="1"/>
    <col min="2819" max="2819" width="10.6328125" style="20" customWidth="1"/>
    <col min="2820" max="2820" width="2.08984375" style="20" customWidth="1"/>
    <col min="2821" max="2821" width="1.6328125" style="20" customWidth="1"/>
    <col min="2822" max="2822" width="7" style="20" customWidth="1"/>
    <col min="2823" max="2823" width="5.36328125" style="20" customWidth="1"/>
    <col min="2824" max="2826" width="2.453125" style="20" customWidth="1"/>
    <col min="2827" max="2829" width="0" style="20" hidden="1" customWidth="1"/>
    <col min="2830" max="2836" width="2.453125" style="20" customWidth="1"/>
    <col min="2837" max="2840" width="0" style="20" hidden="1" customWidth="1"/>
    <col min="2841" max="2841" width="9.90625" style="20" customWidth="1"/>
    <col min="2842" max="2842" width="15" style="20" customWidth="1"/>
    <col min="2843" max="2891" width="0" style="20" hidden="1" customWidth="1"/>
    <col min="2892" max="3068" width="9" style="20"/>
    <col min="3069" max="3069" width="3" style="20" customWidth="1"/>
    <col min="3070" max="3070" width="3.6328125" style="20" customWidth="1"/>
    <col min="3071" max="3071" width="6.90625" style="20" customWidth="1"/>
    <col min="3072" max="3072" width="3.08984375" style="20" customWidth="1"/>
    <col min="3073" max="3073" width="7.6328125" style="20" customWidth="1"/>
    <col min="3074" max="3074" width="3.08984375" style="20" customWidth="1"/>
    <col min="3075" max="3075" width="10.6328125" style="20" customWidth="1"/>
    <col min="3076" max="3076" width="2.08984375" style="20" customWidth="1"/>
    <col min="3077" max="3077" width="1.6328125" style="20" customWidth="1"/>
    <col min="3078" max="3078" width="7" style="20" customWidth="1"/>
    <col min="3079" max="3079" width="5.36328125" style="20" customWidth="1"/>
    <col min="3080" max="3082" width="2.453125" style="20" customWidth="1"/>
    <col min="3083" max="3085" width="0" style="20" hidden="1" customWidth="1"/>
    <col min="3086" max="3092" width="2.453125" style="20" customWidth="1"/>
    <col min="3093" max="3096" width="0" style="20" hidden="1" customWidth="1"/>
    <col min="3097" max="3097" width="9.90625" style="20" customWidth="1"/>
    <col min="3098" max="3098" width="15" style="20" customWidth="1"/>
    <col min="3099" max="3147" width="0" style="20" hidden="1" customWidth="1"/>
    <col min="3148" max="3324" width="9" style="20"/>
    <col min="3325" max="3325" width="3" style="20" customWidth="1"/>
    <col min="3326" max="3326" width="3.6328125" style="20" customWidth="1"/>
    <col min="3327" max="3327" width="6.90625" style="20" customWidth="1"/>
    <col min="3328" max="3328" width="3.08984375" style="20" customWidth="1"/>
    <col min="3329" max="3329" width="7.6328125" style="20" customWidth="1"/>
    <col min="3330" max="3330" width="3.08984375" style="20" customWidth="1"/>
    <col min="3331" max="3331" width="10.6328125" style="20" customWidth="1"/>
    <col min="3332" max="3332" width="2.08984375" style="20" customWidth="1"/>
    <col min="3333" max="3333" width="1.6328125" style="20" customWidth="1"/>
    <col min="3334" max="3334" width="7" style="20" customWidth="1"/>
    <col min="3335" max="3335" width="5.36328125" style="20" customWidth="1"/>
    <col min="3336" max="3338" width="2.453125" style="20" customWidth="1"/>
    <col min="3339" max="3341" width="0" style="20" hidden="1" customWidth="1"/>
    <col min="3342" max="3348" width="2.453125" style="20" customWidth="1"/>
    <col min="3349" max="3352" width="0" style="20" hidden="1" customWidth="1"/>
    <col min="3353" max="3353" width="9.90625" style="20" customWidth="1"/>
    <col min="3354" max="3354" width="15" style="20" customWidth="1"/>
    <col min="3355" max="3403" width="0" style="20" hidden="1" customWidth="1"/>
    <col min="3404" max="3580" width="9" style="20"/>
    <col min="3581" max="3581" width="3" style="20" customWidth="1"/>
    <col min="3582" max="3582" width="3.6328125" style="20" customWidth="1"/>
    <col min="3583" max="3583" width="6.90625" style="20" customWidth="1"/>
    <col min="3584" max="3584" width="3.08984375" style="20" customWidth="1"/>
    <col min="3585" max="3585" width="7.6328125" style="20" customWidth="1"/>
    <col min="3586" max="3586" width="3.08984375" style="20" customWidth="1"/>
    <col min="3587" max="3587" width="10.6328125" style="20" customWidth="1"/>
    <col min="3588" max="3588" width="2.08984375" style="20" customWidth="1"/>
    <col min="3589" max="3589" width="1.6328125" style="20" customWidth="1"/>
    <col min="3590" max="3590" width="7" style="20" customWidth="1"/>
    <col min="3591" max="3591" width="5.36328125" style="20" customWidth="1"/>
    <col min="3592" max="3594" width="2.453125" style="20" customWidth="1"/>
    <col min="3595" max="3597" width="0" style="20" hidden="1" customWidth="1"/>
    <col min="3598" max="3604" width="2.453125" style="20" customWidth="1"/>
    <col min="3605" max="3608" width="0" style="20" hidden="1" customWidth="1"/>
    <col min="3609" max="3609" width="9.90625" style="20" customWidth="1"/>
    <col min="3610" max="3610" width="15" style="20" customWidth="1"/>
    <col min="3611" max="3659" width="0" style="20" hidden="1" customWidth="1"/>
    <col min="3660" max="3836" width="9" style="20"/>
    <col min="3837" max="3837" width="3" style="20" customWidth="1"/>
    <col min="3838" max="3838" width="3.6328125" style="20" customWidth="1"/>
    <col min="3839" max="3839" width="6.90625" style="20" customWidth="1"/>
    <col min="3840" max="3840" width="3.08984375" style="20" customWidth="1"/>
    <col min="3841" max="3841" width="7.6328125" style="20" customWidth="1"/>
    <col min="3842" max="3842" width="3.08984375" style="20" customWidth="1"/>
    <col min="3843" max="3843" width="10.6328125" style="20" customWidth="1"/>
    <col min="3844" max="3844" width="2.08984375" style="20" customWidth="1"/>
    <col min="3845" max="3845" width="1.6328125" style="20" customWidth="1"/>
    <col min="3846" max="3846" width="7" style="20" customWidth="1"/>
    <col min="3847" max="3847" width="5.36328125" style="20" customWidth="1"/>
    <col min="3848" max="3850" width="2.453125" style="20" customWidth="1"/>
    <col min="3851" max="3853" width="0" style="20" hidden="1" customWidth="1"/>
    <col min="3854" max="3860" width="2.453125" style="20" customWidth="1"/>
    <col min="3861" max="3864" width="0" style="20" hidden="1" customWidth="1"/>
    <col min="3865" max="3865" width="9.90625" style="20" customWidth="1"/>
    <col min="3866" max="3866" width="15" style="20" customWidth="1"/>
    <col min="3867" max="3915" width="0" style="20" hidden="1" customWidth="1"/>
    <col min="3916" max="4092" width="9" style="20"/>
    <col min="4093" max="4093" width="3" style="20" customWidth="1"/>
    <col min="4094" max="4094" width="3.6328125" style="20" customWidth="1"/>
    <col min="4095" max="4095" width="6.90625" style="20" customWidth="1"/>
    <col min="4096" max="4096" width="3.08984375" style="20" customWidth="1"/>
    <col min="4097" max="4097" width="7.6328125" style="20" customWidth="1"/>
    <col min="4098" max="4098" width="3.08984375" style="20" customWidth="1"/>
    <col min="4099" max="4099" width="10.6328125" style="20" customWidth="1"/>
    <col min="4100" max="4100" width="2.08984375" style="20" customWidth="1"/>
    <col min="4101" max="4101" width="1.6328125" style="20" customWidth="1"/>
    <col min="4102" max="4102" width="7" style="20" customWidth="1"/>
    <col min="4103" max="4103" width="5.36328125" style="20" customWidth="1"/>
    <col min="4104" max="4106" width="2.453125" style="20" customWidth="1"/>
    <col min="4107" max="4109" width="0" style="20" hidden="1" customWidth="1"/>
    <col min="4110" max="4116" width="2.453125" style="20" customWidth="1"/>
    <col min="4117" max="4120" width="0" style="20" hidden="1" customWidth="1"/>
    <col min="4121" max="4121" width="9.90625" style="20" customWidth="1"/>
    <col min="4122" max="4122" width="15" style="20" customWidth="1"/>
    <col min="4123" max="4171" width="0" style="20" hidden="1" customWidth="1"/>
    <col min="4172" max="4348" width="9" style="20"/>
    <col min="4349" max="4349" width="3" style="20" customWidth="1"/>
    <col min="4350" max="4350" width="3.6328125" style="20" customWidth="1"/>
    <col min="4351" max="4351" width="6.90625" style="20" customWidth="1"/>
    <col min="4352" max="4352" width="3.08984375" style="20" customWidth="1"/>
    <col min="4353" max="4353" width="7.6328125" style="20" customWidth="1"/>
    <col min="4354" max="4354" width="3.08984375" style="20" customWidth="1"/>
    <col min="4355" max="4355" width="10.6328125" style="20" customWidth="1"/>
    <col min="4356" max="4356" width="2.08984375" style="20" customWidth="1"/>
    <col min="4357" max="4357" width="1.6328125" style="20" customWidth="1"/>
    <col min="4358" max="4358" width="7" style="20" customWidth="1"/>
    <col min="4359" max="4359" width="5.36328125" style="20" customWidth="1"/>
    <col min="4360" max="4362" width="2.453125" style="20" customWidth="1"/>
    <col min="4363" max="4365" width="0" style="20" hidden="1" customWidth="1"/>
    <col min="4366" max="4372" width="2.453125" style="20" customWidth="1"/>
    <col min="4373" max="4376" width="0" style="20" hidden="1" customWidth="1"/>
    <col min="4377" max="4377" width="9.90625" style="20" customWidth="1"/>
    <col min="4378" max="4378" width="15" style="20" customWidth="1"/>
    <col min="4379" max="4427" width="0" style="20" hidden="1" customWidth="1"/>
    <col min="4428" max="4604" width="9" style="20"/>
    <col min="4605" max="4605" width="3" style="20" customWidth="1"/>
    <col min="4606" max="4606" width="3.6328125" style="20" customWidth="1"/>
    <col min="4607" max="4607" width="6.90625" style="20" customWidth="1"/>
    <col min="4608" max="4608" width="3.08984375" style="20" customWidth="1"/>
    <col min="4609" max="4609" width="7.6328125" style="20" customWidth="1"/>
    <col min="4610" max="4610" width="3.08984375" style="20" customWidth="1"/>
    <col min="4611" max="4611" width="10.6328125" style="20" customWidth="1"/>
    <col min="4612" max="4612" width="2.08984375" style="20" customWidth="1"/>
    <col min="4613" max="4613" width="1.6328125" style="20" customWidth="1"/>
    <col min="4614" max="4614" width="7" style="20" customWidth="1"/>
    <col min="4615" max="4615" width="5.36328125" style="20" customWidth="1"/>
    <col min="4616" max="4618" width="2.453125" style="20" customWidth="1"/>
    <col min="4619" max="4621" width="0" style="20" hidden="1" customWidth="1"/>
    <col min="4622" max="4628" width="2.453125" style="20" customWidth="1"/>
    <col min="4629" max="4632" width="0" style="20" hidden="1" customWidth="1"/>
    <col min="4633" max="4633" width="9.90625" style="20" customWidth="1"/>
    <col min="4634" max="4634" width="15" style="20" customWidth="1"/>
    <col min="4635" max="4683" width="0" style="20" hidden="1" customWidth="1"/>
    <col min="4684" max="4860" width="9" style="20"/>
    <col min="4861" max="4861" width="3" style="20" customWidth="1"/>
    <col min="4862" max="4862" width="3.6328125" style="20" customWidth="1"/>
    <col min="4863" max="4863" width="6.90625" style="20" customWidth="1"/>
    <col min="4864" max="4864" width="3.08984375" style="20" customWidth="1"/>
    <col min="4865" max="4865" width="7.6328125" style="20" customWidth="1"/>
    <col min="4866" max="4866" width="3.08984375" style="20" customWidth="1"/>
    <col min="4867" max="4867" width="10.6328125" style="20" customWidth="1"/>
    <col min="4868" max="4868" width="2.08984375" style="20" customWidth="1"/>
    <col min="4869" max="4869" width="1.6328125" style="20" customWidth="1"/>
    <col min="4870" max="4870" width="7" style="20" customWidth="1"/>
    <col min="4871" max="4871" width="5.36328125" style="20" customWidth="1"/>
    <col min="4872" max="4874" width="2.453125" style="20" customWidth="1"/>
    <col min="4875" max="4877" width="0" style="20" hidden="1" customWidth="1"/>
    <col min="4878" max="4884" width="2.453125" style="20" customWidth="1"/>
    <col min="4885" max="4888" width="0" style="20" hidden="1" customWidth="1"/>
    <col min="4889" max="4889" width="9.90625" style="20" customWidth="1"/>
    <col min="4890" max="4890" width="15" style="20" customWidth="1"/>
    <col min="4891" max="4939" width="0" style="20" hidden="1" customWidth="1"/>
    <col min="4940" max="5116" width="9" style="20"/>
    <col min="5117" max="5117" width="3" style="20" customWidth="1"/>
    <col min="5118" max="5118" width="3.6328125" style="20" customWidth="1"/>
    <col min="5119" max="5119" width="6.90625" style="20" customWidth="1"/>
    <col min="5120" max="5120" width="3.08984375" style="20" customWidth="1"/>
    <col min="5121" max="5121" width="7.6328125" style="20" customWidth="1"/>
    <col min="5122" max="5122" width="3.08984375" style="20" customWidth="1"/>
    <col min="5123" max="5123" width="10.6328125" style="20" customWidth="1"/>
    <col min="5124" max="5124" width="2.08984375" style="20" customWidth="1"/>
    <col min="5125" max="5125" width="1.6328125" style="20" customWidth="1"/>
    <col min="5126" max="5126" width="7" style="20" customWidth="1"/>
    <col min="5127" max="5127" width="5.36328125" style="20" customWidth="1"/>
    <col min="5128" max="5130" width="2.453125" style="20" customWidth="1"/>
    <col min="5131" max="5133" width="0" style="20" hidden="1" customWidth="1"/>
    <col min="5134" max="5140" width="2.453125" style="20" customWidth="1"/>
    <col min="5141" max="5144" width="0" style="20" hidden="1" customWidth="1"/>
    <col min="5145" max="5145" width="9.90625" style="20" customWidth="1"/>
    <col min="5146" max="5146" width="15" style="20" customWidth="1"/>
    <col min="5147" max="5195" width="0" style="20" hidden="1" customWidth="1"/>
    <col min="5196" max="5372" width="9" style="20"/>
    <col min="5373" max="5373" width="3" style="20" customWidth="1"/>
    <col min="5374" max="5374" width="3.6328125" style="20" customWidth="1"/>
    <col min="5375" max="5375" width="6.90625" style="20" customWidth="1"/>
    <col min="5376" max="5376" width="3.08984375" style="20" customWidth="1"/>
    <col min="5377" max="5377" width="7.6328125" style="20" customWidth="1"/>
    <col min="5378" max="5378" width="3.08984375" style="20" customWidth="1"/>
    <col min="5379" max="5379" width="10.6328125" style="20" customWidth="1"/>
    <col min="5380" max="5380" width="2.08984375" style="20" customWidth="1"/>
    <col min="5381" max="5381" width="1.6328125" style="20" customWidth="1"/>
    <col min="5382" max="5382" width="7" style="20" customWidth="1"/>
    <col min="5383" max="5383" width="5.36328125" style="20" customWidth="1"/>
    <col min="5384" max="5386" width="2.453125" style="20" customWidth="1"/>
    <col min="5387" max="5389" width="0" style="20" hidden="1" customWidth="1"/>
    <col min="5390" max="5396" width="2.453125" style="20" customWidth="1"/>
    <col min="5397" max="5400" width="0" style="20" hidden="1" customWidth="1"/>
    <col min="5401" max="5401" width="9.90625" style="20" customWidth="1"/>
    <col min="5402" max="5402" width="15" style="20" customWidth="1"/>
    <col min="5403" max="5451" width="0" style="20" hidden="1" customWidth="1"/>
    <col min="5452" max="5628" width="9" style="20"/>
    <col min="5629" max="5629" width="3" style="20" customWidth="1"/>
    <col min="5630" max="5630" width="3.6328125" style="20" customWidth="1"/>
    <col min="5631" max="5631" width="6.90625" style="20" customWidth="1"/>
    <col min="5632" max="5632" width="3.08984375" style="20" customWidth="1"/>
    <col min="5633" max="5633" width="7.6328125" style="20" customWidth="1"/>
    <col min="5634" max="5634" width="3.08984375" style="20" customWidth="1"/>
    <col min="5635" max="5635" width="10.6328125" style="20" customWidth="1"/>
    <col min="5636" max="5636" width="2.08984375" style="20" customWidth="1"/>
    <col min="5637" max="5637" width="1.6328125" style="20" customWidth="1"/>
    <col min="5638" max="5638" width="7" style="20" customWidth="1"/>
    <col min="5639" max="5639" width="5.36328125" style="20" customWidth="1"/>
    <col min="5640" max="5642" width="2.453125" style="20" customWidth="1"/>
    <col min="5643" max="5645" width="0" style="20" hidden="1" customWidth="1"/>
    <col min="5646" max="5652" width="2.453125" style="20" customWidth="1"/>
    <col min="5653" max="5656" width="0" style="20" hidden="1" customWidth="1"/>
    <col min="5657" max="5657" width="9.90625" style="20" customWidth="1"/>
    <col min="5658" max="5658" width="15" style="20" customWidth="1"/>
    <col min="5659" max="5707" width="0" style="20" hidden="1" customWidth="1"/>
    <col min="5708" max="5884" width="9" style="20"/>
    <col min="5885" max="5885" width="3" style="20" customWidth="1"/>
    <col min="5886" max="5886" width="3.6328125" style="20" customWidth="1"/>
    <col min="5887" max="5887" width="6.90625" style="20" customWidth="1"/>
    <col min="5888" max="5888" width="3.08984375" style="20" customWidth="1"/>
    <col min="5889" max="5889" width="7.6328125" style="20" customWidth="1"/>
    <col min="5890" max="5890" width="3.08984375" style="20" customWidth="1"/>
    <col min="5891" max="5891" width="10.6328125" style="20" customWidth="1"/>
    <col min="5892" max="5892" width="2.08984375" style="20" customWidth="1"/>
    <col min="5893" max="5893" width="1.6328125" style="20" customWidth="1"/>
    <col min="5894" max="5894" width="7" style="20" customWidth="1"/>
    <col min="5895" max="5895" width="5.36328125" style="20" customWidth="1"/>
    <col min="5896" max="5898" width="2.453125" style="20" customWidth="1"/>
    <col min="5899" max="5901" width="0" style="20" hidden="1" customWidth="1"/>
    <col min="5902" max="5908" width="2.453125" style="20" customWidth="1"/>
    <col min="5909" max="5912" width="0" style="20" hidden="1" customWidth="1"/>
    <col min="5913" max="5913" width="9.90625" style="20" customWidth="1"/>
    <col min="5914" max="5914" width="15" style="20" customWidth="1"/>
    <col min="5915" max="5963" width="0" style="20" hidden="1" customWidth="1"/>
    <col min="5964" max="6140" width="9" style="20"/>
    <col min="6141" max="6141" width="3" style="20" customWidth="1"/>
    <col min="6142" max="6142" width="3.6328125" style="20" customWidth="1"/>
    <col min="6143" max="6143" width="6.90625" style="20" customWidth="1"/>
    <col min="6144" max="6144" width="3.08984375" style="20" customWidth="1"/>
    <col min="6145" max="6145" width="7.6328125" style="20" customWidth="1"/>
    <col min="6146" max="6146" width="3.08984375" style="20" customWidth="1"/>
    <col min="6147" max="6147" width="10.6328125" style="20" customWidth="1"/>
    <col min="6148" max="6148" width="2.08984375" style="20" customWidth="1"/>
    <col min="6149" max="6149" width="1.6328125" style="20" customWidth="1"/>
    <col min="6150" max="6150" width="7" style="20" customWidth="1"/>
    <col min="6151" max="6151" width="5.36328125" style="20" customWidth="1"/>
    <col min="6152" max="6154" width="2.453125" style="20" customWidth="1"/>
    <col min="6155" max="6157" width="0" style="20" hidden="1" customWidth="1"/>
    <col min="6158" max="6164" width="2.453125" style="20" customWidth="1"/>
    <col min="6165" max="6168" width="0" style="20" hidden="1" customWidth="1"/>
    <col min="6169" max="6169" width="9.90625" style="20" customWidth="1"/>
    <col min="6170" max="6170" width="15" style="20" customWidth="1"/>
    <col min="6171" max="6219" width="0" style="20" hidden="1" customWidth="1"/>
    <col min="6220" max="6396" width="9" style="20"/>
    <col min="6397" max="6397" width="3" style="20" customWidth="1"/>
    <col min="6398" max="6398" width="3.6328125" style="20" customWidth="1"/>
    <col min="6399" max="6399" width="6.90625" style="20" customWidth="1"/>
    <col min="6400" max="6400" width="3.08984375" style="20" customWidth="1"/>
    <col min="6401" max="6401" width="7.6328125" style="20" customWidth="1"/>
    <col min="6402" max="6402" width="3.08984375" style="20" customWidth="1"/>
    <col min="6403" max="6403" width="10.6328125" style="20" customWidth="1"/>
    <col min="6404" max="6404" width="2.08984375" style="20" customWidth="1"/>
    <col min="6405" max="6405" width="1.6328125" style="20" customWidth="1"/>
    <col min="6406" max="6406" width="7" style="20" customWidth="1"/>
    <col min="6407" max="6407" width="5.36328125" style="20" customWidth="1"/>
    <col min="6408" max="6410" width="2.453125" style="20" customWidth="1"/>
    <col min="6411" max="6413" width="0" style="20" hidden="1" customWidth="1"/>
    <col min="6414" max="6420" width="2.453125" style="20" customWidth="1"/>
    <col min="6421" max="6424" width="0" style="20" hidden="1" customWidth="1"/>
    <col min="6425" max="6425" width="9.90625" style="20" customWidth="1"/>
    <col min="6426" max="6426" width="15" style="20" customWidth="1"/>
    <col min="6427" max="6475" width="0" style="20" hidden="1" customWidth="1"/>
    <col min="6476" max="6652" width="9" style="20"/>
    <col min="6653" max="6653" width="3" style="20" customWidth="1"/>
    <col min="6654" max="6654" width="3.6328125" style="20" customWidth="1"/>
    <col min="6655" max="6655" width="6.90625" style="20" customWidth="1"/>
    <col min="6656" max="6656" width="3.08984375" style="20" customWidth="1"/>
    <col min="6657" max="6657" width="7.6328125" style="20" customWidth="1"/>
    <col min="6658" max="6658" width="3.08984375" style="20" customWidth="1"/>
    <col min="6659" max="6659" width="10.6328125" style="20" customWidth="1"/>
    <col min="6660" max="6660" width="2.08984375" style="20" customWidth="1"/>
    <col min="6661" max="6661" width="1.6328125" style="20" customWidth="1"/>
    <col min="6662" max="6662" width="7" style="20" customWidth="1"/>
    <col min="6663" max="6663" width="5.36328125" style="20" customWidth="1"/>
    <col min="6664" max="6666" width="2.453125" style="20" customWidth="1"/>
    <col min="6667" max="6669" width="0" style="20" hidden="1" customWidth="1"/>
    <col min="6670" max="6676" width="2.453125" style="20" customWidth="1"/>
    <col min="6677" max="6680" width="0" style="20" hidden="1" customWidth="1"/>
    <col min="6681" max="6681" width="9.90625" style="20" customWidth="1"/>
    <col min="6682" max="6682" width="15" style="20" customWidth="1"/>
    <col min="6683" max="6731" width="0" style="20" hidden="1" customWidth="1"/>
    <col min="6732" max="6908" width="9" style="20"/>
    <col min="6909" max="6909" width="3" style="20" customWidth="1"/>
    <col min="6910" max="6910" width="3.6328125" style="20" customWidth="1"/>
    <col min="6911" max="6911" width="6.90625" style="20" customWidth="1"/>
    <col min="6912" max="6912" width="3.08984375" style="20" customWidth="1"/>
    <col min="6913" max="6913" width="7.6328125" style="20" customWidth="1"/>
    <col min="6914" max="6914" width="3.08984375" style="20" customWidth="1"/>
    <col min="6915" max="6915" width="10.6328125" style="20" customWidth="1"/>
    <col min="6916" max="6916" width="2.08984375" style="20" customWidth="1"/>
    <col min="6917" max="6917" width="1.6328125" style="20" customWidth="1"/>
    <col min="6918" max="6918" width="7" style="20" customWidth="1"/>
    <col min="6919" max="6919" width="5.36328125" style="20" customWidth="1"/>
    <col min="6920" max="6922" width="2.453125" style="20" customWidth="1"/>
    <col min="6923" max="6925" width="0" style="20" hidden="1" customWidth="1"/>
    <col min="6926" max="6932" width="2.453125" style="20" customWidth="1"/>
    <col min="6933" max="6936" width="0" style="20" hidden="1" customWidth="1"/>
    <col min="6937" max="6937" width="9.90625" style="20" customWidth="1"/>
    <col min="6938" max="6938" width="15" style="20" customWidth="1"/>
    <col min="6939" max="6987" width="0" style="20" hidden="1" customWidth="1"/>
    <col min="6988" max="7164" width="9" style="20"/>
    <col min="7165" max="7165" width="3" style="20" customWidth="1"/>
    <col min="7166" max="7166" width="3.6328125" style="20" customWidth="1"/>
    <col min="7167" max="7167" width="6.90625" style="20" customWidth="1"/>
    <col min="7168" max="7168" width="3.08984375" style="20" customWidth="1"/>
    <col min="7169" max="7169" width="7.6328125" style="20" customWidth="1"/>
    <col min="7170" max="7170" width="3.08984375" style="20" customWidth="1"/>
    <col min="7171" max="7171" width="10.6328125" style="20" customWidth="1"/>
    <col min="7172" max="7172" width="2.08984375" style="20" customWidth="1"/>
    <col min="7173" max="7173" width="1.6328125" style="20" customWidth="1"/>
    <col min="7174" max="7174" width="7" style="20" customWidth="1"/>
    <col min="7175" max="7175" width="5.36328125" style="20" customWidth="1"/>
    <col min="7176" max="7178" width="2.453125" style="20" customWidth="1"/>
    <col min="7179" max="7181" width="0" style="20" hidden="1" customWidth="1"/>
    <col min="7182" max="7188" width="2.453125" style="20" customWidth="1"/>
    <col min="7189" max="7192" width="0" style="20" hidden="1" customWidth="1"/>
    <col min="7193" max="7193" width="9.90625" style="20" customWidth="1"/>
    <col min="7194" max="7194" width="15" style="20" customWidth="1"/>
    <col min="7195" max="7243" width="0" style="20" hidden="1" customWidth="1"/>
    <col min="7244" max="7420" width="9" style="20"/>
    <col min="7421" max="7421" width="3" style="20" customWidth="1"/>
    <col min="7422" max="7422" width="3.6328125" style="20" customWidth="1"/>
    <col min="7423" max="7423" width="6.90625" style="20" customWidth="1"/>
    <col min="7424" max="7424" width="3.08984375" style="20" customWidth="1"/>
    <col min="7425" max="7425" width="7.6328125" style="20" customWidth="1"/>
    <col min="7426" max="7426" width="3.08984375" style="20" customWidth="1"/>
    <col min="7427" max="7427" width="10.6328125" style="20" customWidth="1"/>
    <col min="7428" max="7428" width="2.08984375" style="20" customWidth="1"/>
    <col min="7429" max="7429" width="1.6328125" style="20" customWidth="1"/>
    <col min="7430" max="7430" width="7" style="20" customWidth="1"/>
    <col min="7431" max="7431" width="5.36328125" style="20" customWidth="1"/>
    <col min="7432" max="7434" width="2.453125" style="20" customWidth="1"/>
    <col min="7435" max="7437" width="0" style="20" hidden="1" customWidth="1"/>
    <col min="7438" max="7444" width="2.453125" style="20" customWidth="1"/>
    <col min="7445" max="7448" width="0" style="20" hidden="1" customWidth="1"/>
    <col min="7449" max="7449" width="9.90625" style="20" customWidth="1"/>
    <col min="7450" max="7450" width="15" style="20" customWidth="1"/>
    <col min="7451" max="7499" width="0" style="20" hidden="1" customWidth="1"/>
    <col min="7500" max="7676" width="9" style="20"/>
    <col min="7677" max="7677" width="3" style="20" customWidth="1"/>
    <col min="7678" max="7678" width="3.6328125" style="20" customWidth="1"/>
    <col min="7679" max="7679" width="6.90625" style="20" customWidth="1"/>
    <col min="7680" max="7680" width="3.08984375" style="20" customWidth="1"/>
    <col min="7681" max="7681" width="7.6328125" style="20" customWidth="1"/>
    <col min="7682" max="7682" width="3.08984375" style="20" customWidth="1"/>
    <col min="7683" max="7683" width="10.6328125" style="20" customWidth="1"/>
    <col min="7684" max="7684" width="2.08984375" style="20" customWidth="1"/>
    <col min="7685" max="7685" width="1.6328125" style="20" customWidth="1"/>
    <col min="7686" max="7686" width="7" style="20" customWidth="1"/>
    <col min="7687" max="7687" width="5.36328125" style="20" customWidth="1"/>
    <col min="7688" max="7690" width="2.453125" style="20" customWidth="1"/>
    <col min="7691" max="7693" width="0" style="20" hidden="1" customWidth="1"/>
    <col min="7694" max="7700" width="2.453125" style="20" customWidth="1"/>
    <col min="7701" max="7704" width="0" style="20" hidden="1" customWidth="1"/>
    <col min="7705" max="7705" width="9.90625" style="20" customWidth="1"/>
    <col min="7706" max="7706" width="15" style="20" customWidth="1"/>
    <col min="7707" max="7755" width="0" style="20" hidden="1" customWidth="1"/>
    <col min="7756" max="7932" width="9" style="20"/>
    <col min="7933" max="7933" width="3" style="20" customWidth="1"/>
    <col min="7934" max="7934" width="3.6328125" style="20" customWidth="1"/>
    <col min="7935" max="7935" width="6.90625" style="20" customWidth="1"/>
    <col min="7936" max="7936" width="3.08984375" style="20" customWidth="1"/>
    <col min="7937" max="7937" width="7.6328125" style="20" customWidth="1"/>
    <col min="7938" max="7938" width="3.08984375" style="20" customWidth="1"/>
    <col min="7939" max="7939" width="10.6328125" style="20" customWidth="1"/>
    <col min="7940" max="7940" width="2.08984375" style="20" customWidth="1"/>
    <col min="7941" max="7941" width="1.6328125" style="20" customWidth="1"/>
    <col min="7942" max="7942" width="7" style="20" customWidth="1"/>
    <col min="7943" max="7943" width="5.36328125" style="20" customWidth="1"/>
    <col min="7944" max="7946" width="2.453125" style="20" customWidth="1"/>
    <col min="7947" max="7949" width="0" style="20" hidden="1" customWidth="1"/>
    <col min="7950" max="7956" width="2.453125" style="20" customWidth="1"/>
    <col min="7957" max="7960" width="0" style="20" hidden="1" customWidth="1"/>
    <col min="7961" max="7961" width="9.90625" style="20" customWidth="1"/>
    <col min="7962" max="7962" width="15" style="20" customWidth="1"/>
    <col min="7963" max="8011" width="0" style="20" hidden="1" customWidth="1"/>
    <col min="8012" max="8188" width="9" style="20"/>
    <col min="8189" max="8189" width="3" style="20" customWidth="1"/>
    <col min="8190" max="8190" width="3.6328125" style="20" customWidth="1"/>
    <col min="8191" max="8191" width="6.90625" style="20" customWidth="1"/>
    <col min="8192" max="8192" width="3.08984375" style="20" customWidth="1"/>
    <col min="8193" max="8193" width="7.6328125" style="20" customWidth="1"/>
    <col min="8194" max="8194" width="3.08984375" style="20" customWidth="1"/>
    <col min="8195" max="8195" width="10.6328125" style="20" customWidth="1"/>
    <col min="8196" max="8196" width="2.08984375" style="20" customWidth="1"/>
    <col min="8197" max="8197" width="1.6328125" style="20" customWidth="1"/>
    <col min="8198" max="8198" width="7" style="20" customWidth="1"/>
    <col min="8199" max="8199" width="5.36328125" style="20" customWidth="1"/>
    <col min="8200" max="8202" width="2.453125" style="20" customWidth="1"/>
    <col min="8203" max="8205" width="0" style="20" hidden="1" customWidth="1"/>
    <col min="8206" max="8212" width="2.453125" style="20" customWidth="1"/>
    <col min="8213" max="8216" width="0" style="20" hidden="1" customWidth="1"/>
    <col min="8217" max="8217" width="9.90625" style="20" customWidth="1"/>
    <col min="8218" max="8218" width="15" style="20" customWidth="1"/>
    <col min="8219" max="8267" width="0" style="20" hidden="1" customWidth="1"/>
    <col min="8268" max="8444" width="9" style="20"/>
    <col min="8445" max="8445" width="3" style="20" customWidth="1"/>
    <col min="8446" max="8446" width="3.6328125" style="20" customWidth="1"/>
    <col min="8447" max="8447" width="6.90625" style="20" customWidth="1"/>
    <col min="8448" max="8448" width="3.08984375" style="20" customWidth="1"/>
    <col min="8449" max="8449" width="7.6328125" style="20" customWidth="1"/>
    <col min="8450" max="8450" width="3.08984375" style="20" customWidth="1"/>
    <col min="8451" max="8451" width="10.6328125" style="20" customWidth="1"/>
    <col min="8452" max="8452" width="2.08984375" style="20" customWidth="1"/>
    <col min="8453" max="8453" width="1.6328125" style="20" customWidth="1"/>
    <col min="8454" max="8454" width="7" style="20" customWidth="1"/>
    <col min="8455" max="8455" width="5.36328125" style="20" customWidth="1"/>
    <col min="8456" max="8458" width="2.453125" style="20" customWidth="1"/>
    <col min="8459" max="8461" width="0" style="20" hidden="1" customWidth="1"/>
    <col min="8462" max="8468" width="2.453125" style="20" customWidth="1"/>
    <col min="8469" max="8472" width="0" style="20" hidden="1" customWidth="1"/>
    <col min="8473" max="8473" width="9.90625" style="20" customWidth="1"/>
    <col min="8474" max="8474" width="15" style="20" customWidth="1"/>
    <col min="8475" max="8523" width="0" style="20" hidden="1" customWidth="1"/>
    <col min="8524" max="8700" width="9" style="20"/>
    <col min="8701" max="8701" width="3" style="20" customWidth="1"/>
    <col min="8702" max="8702" width="3.6328125" style="20" customWidth="1"/>
    <col min="8703" max="8703" width="6.90625" style="20" customWidth="1"/>
    <col min="8704" max="8704" width="3.08984375" style="20" customWidth="1"/>
    <col min="8705" max="8705" width="7.6328125" style="20" customWidth="1"/>
    <col min="8706" max="8706" width="3.08984375" style="20" customWidth="1"/>
    <col min="8707" max="8707" width="10.6328125" style="20" customWidth="1"/>
    <col min="8708" max="8708" width="2.08984375" style="20" customWidth="1"/>
    <col min="8709" max="8709" width="1.6328125" style="20" customWidth="1"/>
    <col min="8710" max="8710" width="7" style="20" customWidth="1"/>
    <col min="8711" max="8711" width="5.36328125" style="20" customWidth="1"/>
    <col min="8712" max="8714" width="2.453125" style="20" customWidth="1"/>
    <col min="8715" max="8717" width="0" style="20" hidden="1" customWidth="1"/>
    <col min="8718" max="8724" width="2.453125" style="20" customWidth="1"/>
    <col min="8725" max="8728" width="0" style="20" hidden="1" customWidth="1"/>
    <col min="8729" max="8729" width="9.90625" style="20" customWidth="1"/>
    <col min="8730" max="8730" width="15" style="20" customWidth="1"/>
    <col min="8731" max="8779" width="0" style="20" hidden="1" customWidth="1"/>
    <col min="8780" max="8956" width="9" style="20"/>
    <col min="8957" max="8957" width="3" style="20" customWidth="1"/>
    <col min="8958" max="8958" width="3.6328125" style="20" customWidth="1"/>
    <col min="8959" max="8959" width="6.90625" style="20" customWidth="1"/>
    <col min="8960" max="8960" width="3.08984375" style="20" customWidth="1"/>
    <col min="8961" max="8961" width="7.6328125" style="20" customWidth="1"/>
    <col min="8962" max="8962" width="3.08984375" style="20" customWidth="1"/>
    <col min="8963" max="8963" width="10.6328125" style="20" customWidth="1"/>
    <col min="8964" max="8964" width="2.08984375" style="20" customWidth="1"/>
    <col min="8965" max="8965" width="1.6328125" style="20" customWidth="1"/>
    <col min="8966" max="8966" width="7" style="20" customWidth="1"/>
    <col min="8967" max="8967" width="5.36328125" style="20" customWidth="1"/>
    <col min="8968" max="8970" width="2.453125" style="20" customWidth="1"/>
    <col min="8971" max="8973" width="0" style="20" hidden="1" customWidth="1"/>
    <col min="8974" max="8980" width="2.453125" style="20" customWidth="1"/>
    <col min="8981" max="8984" width="0" style="20" hidden="1" customWidth="1"/>
    <col min="8985" max="8985" width="9.90625" style="20" customWidth="1"/>
    <col min="8986" max="8986" width="15" style="20" customWidth="1"/>
    <col min="8987" max="9035" width="0" style="20" hidden="1" customWidth="1"/>
    <col min="9036" max="9212" width="9" style="20"/>
    <col min="9213" max="9213" width="3" style="20" customWidth="1"/>
    <col min="9214" max="9214" width="3.6328125" style="20" customWidth="1"/>
    <col min="9215" max="9215" width="6.90625" style="20" customWidth="1"/>
    <col min="9216" max="9216" width="3.08984375" style="20" customWidth="1"/>
    <col min="9217" max="9217" width="7.6328125" style="20" customWidth="1"/>
    <col min="9218" max="9218" width="3.08984375" style="20" customWidth="1"/>
    <col min="9219" max="9219" width="10.6328125" style="20" customWidth="1"/>
    <col min="9220" max="9220" width="2.08984375" style="20" customWidth="1"/>
    <col min="9221" max="9221" width="1.6328125" style="20" customWidth="1"/>
    <col min="9222" max="9222" width="7" style="20" customWidth="1"/>
    <col min="9223" max="9223" width="5.36328125" style="20" customWidth="1"/>
    <col min="9224" max="9226" width="2.453125" style="20" customWidth="1"/>
    <col min="9227" max="9229" width="0" style="20" hidden="1" customWidth="1"/>
    <col min="9230" max="9236" width="2.453125" style="20" customWidth="1"/>
    <col min="9237" max="9240" width="0" style="20" hidden="1" customWidth="1"/>
    <col min="9241" max="9241" width="9.90625" style="20" customWidth="1"/>
    <col min="9242" max="9242" width="15" style="20" customWidth="1"/>
    <col min="9243" max="9291" width="0" style="20" hidden="1" customWidth="1"/>
    <col min="9292" max="9468" width="9" style="20"/>
    <col min="9469" max="9469" width="3" style="20" customWidth="1"/>
    <col min="9470" max="9470" width="3.6328125" style="20" customWidth="1"/>
    <col min="9471" max="9471" width="6.90625" style="20" customWidth="1"/>
    <col min="9472" max="9472" width="3.08984375" style="20" customWidth="1"/>
    <col min="9473" max="9473" width="7.6328125" style="20" customWidth="1"/>
    <col min="9474" max="9474" width="3.08984375" style="20" customWidth="1"/>
    <col min="9475" max="9475" width="10.6328125" style="20" customWidth="1"/>
    <col min="9476" max="9476" width="2.08984375" style="20" customWidth="1"/>
    <col min="9477" max="9477" width="1.6328125" style="20" customWidth="1"/>
    <col min="9478" max="9478" width="7" style="20" customWidth="1"/>
    <col min="9479" max="9479" width="5.36328125" style="20" customWidth="1"/>
    <col min="9480" max="9482" width="2.453125" style="20" customWidth="1"/>
    <col min="9483" max="9485" width="0" style="20" hidden="1" customWidth="1"/>
    <col min="9486" max="9492" width="2.453125" style="20" customWidth="1"/>
    <col min="9493" max="9496" width="0" style="20" hidden="1" customWidth="1"/>
    <col min="9497" max="9497" width="9.90625" style="20" customWidth="1"/>
    <col min="9498" max="9498" width="15" style="20" customWidth="1"/>
    <col min="9499" max="9547" width="0" style="20" hidden="1" customWidth="1"/>
    <col min="9548" max="9724" width="9" style="20"/>
    <col min="9725" max="9725" width="3" style="20" customWidth="1"/>
    <col min="9726" max="9726" width="3.6328125" style="20" customWidth="1"/>
    <col min="9727" max="9727" width="6.90625" style="20" customWidth="1"/>
    <col min="9728" max="9728" width="3.08984375" style="20" customWidth="1"/>
    <col min="9729" max="9729" width="7.6328125" style="20" customWidth="1"/>
    <col min="9730" max="9730" width="3.08984375" style="20" customWidth="1"/>
    <col min="9731" max="9731" width="10.6328125" style="20" customWidth="1"/>
    <col min="9732" max="9732" width="2.08984375" style="20" customWidth="1"/>
    <col min="9733" max="9733" width="1.6328125" style="20" customWidth="1"/>
    <col min="9734" max="9734" width="7" style="20" customWidth="1"/>
    <col min="9735" max="9735" width="5.36328125" style="20" customWidth="1"/>
    <col min="9736" max="9738" width="2.453125" style="20" customWidth="1"/>
    <col min="9739" max="9741" width="0" style="20" hidden="1" customWidth="1"/>
    <col min="9742" max="9748" width="2.453125" style="20" customWidth="1"/>
    <col min="9749" max="9752" width="0" style="20" hidden="1" customWidth="1"/>
    <col min="9753" max="9753" width="9.90625" style="20" customWidth="1"/>
    <col min="9754" max="9754" width="15" style="20" customWidth="1"/>
    <col min="9755" max="9803" width="0" style="20" hidden="1" customWidth="1"/>
    <col min="9804" max="9980" width="9" style="20"/>
    <col min="9981" max="9981" width="3" style="20" customWidth="1"/>
    <col min="9982" max="9982" width="3.6328125" style="20" customWidth="1"/>
    <col min="9983" max="9983" width="6.90625" style="20" customWidth="1"/>
    <col min="9984" max="9984" width="3.08984375" style="20" customWidth="1"/>
    <col min="9985" max="9985" width="7.6328125" style="20" customWidth="1"/>
    <col min="9986" max="9986" width="3.08984375" style="20" customWidth="1"/>
    <col min="9987" max="9987" width="10.6328125" style="20" customWidth="1"/>
    <col min="9988" max="9988" width="2.08984375" style="20" customWidth="1"/>
    <col min="9989" max="9989" width="1.6328125" style="20" customWidth="1"/>
    <col min="9990" max="9990" width="7" style="20" customWidth="1"/>
    <col min="9991" max="9991" width="5.36328125" style="20" customWidth="1"/>
    <col min="9992" max="9994" width="2.453125" style="20" customWidth="1"/>
    <col min="9995" max="9997" width="0" style="20" hidden="1" customWidth="1"/>
    <col min="9998" max="10004" width="2.453125" style="20" customWidth="1"/>
    <col min="10005" max="10008" width="0" style="20" hidden="1" customWidth="1"/>
    <col min="10009" max="10009" width="9.90625" style="20" customWidth="1"/>
    <col min="10010" max="10010" width="15" style="20" customWidth="1"/>
    <col min="10011" max="10059" width="0" style="20" hidden="1" customWidth="1"/>
    <col min="10060" max="10236" width="9" style="20"/>
    <col min="10237" max="10237" width="3" style="20" customWidth="1"/>
    <col min="10238" max="10238" width="3.6328125" style="20" customWidth="1"/>
    <col min="10239" max="10239" width="6.90625" style="20" customWidth="1"/>
    <col min="10240" max="10240" width="3.08984375" style="20" customWidth="1"/>
    <col min="10241" max="10241" width="7.6328125" style="20" customWidth="1"/>
    <col min="10242" max="10242" width="3.08984375" style="20" customWidth="1"/>
    <col min="10243" max="10243" width="10.6328125" style="20" customWidth="1"/>
    <col min="10244" max="10244" width="2.08984375" style="20" customWidth="1"/>
    <col min="10245" max="10245" width="1.6328125" style="20" customWidth="1"/>
    <col min="10246" max="10246" width="7" style="20" customWidth="1"/>
    <col min="10247" max="10247" width="5.36328125" style="20" customWidth="1"/>
    <col min="10248" max="10250" width="2.453125" style="20" customWidth="1"/>
    <col min="10251" max="10253" width="0" style="20" hidden="1" customWidth="1"/>
    <col min="10254" max="10260" width="2.453125" style="20" customWidth="1"/>
    <col min="10261" max="10264" width="0" style="20" hidden="1" customWidth="1"/>
    <col min="10265" max="10265" width="9.90625" style="20" customWidth="1"/>
    <col min="10266" max="10266" width="15" style="20" customWidth="1"/>
    <col min="10267" max="10315" width="0" style="20" hidden="1" customWidth="1"/>
    <col min="10316" max="10492" width="9" style="20"/>
    <col min="10493" max="10493" width="3" style="20" customWidth="1"/>
    <col min="10494" max="10494" width="3.6328125" style="20" customWidth="1"/>
    <col min="10495" max="10495" width="6.90625" style="20" customWidth="1"/>
    <col min="10496" max="10496" width="3.08984375" style="20" customWidth="1"/>
    <col min="10497" max="10497" width="7.6328125" style="20" customWidth="1"/>
    <col min="10498" max="10498" width="3.08984375" style="20" customWidth="1"/>
    <col min="10499" max="10499" width="10.6328125" style="20" customWidth="1"/>
    <col min="10500" max="10500" width="2.08984375" style="20" customWidth="1"/>
    <col min="10501" max="10501" width="1.6328125" style="20" customWidth="1"/>
    <col min="10502" max="10502" width="7" style="20" customWidth="1"/>
    <col min="10503" max="10503" width="5.36328125" style="20" customWidth="1"/>
    <col min="10504" max="10506" width="2.453125" style="20" customWidth="1"/>
    <col min="10507" max="10509" width="0" style="20" hidden="1" customWidth="1"/>
    <col min="10510" max="10516" width="2.453125" style="20" customWidth="1"/>
    <col min="10517" max="10520" width="0" style="20" hidden="1" customWidth="1"/>
    <col min="10521" max="10521" width="9.90625" style="20" customWidth="1"/>
    <col min="10522" max="10522" width="15" style="20" customWidth="1"/>
    <col min="10523" max="10571" width="0" style="20" hidden="1" customWidth="1"/>
    <col min="10572" max="10748" width="9" style="20"/>
    <col min="10749" max="10749" width="3" style="20" customWidth="1"/>
    <col min="10750" max="10750" width="3.6328125" style="20" customWidth="1"/>
    <col min="10751" max="10751" width="6.90625" style="20" customWidth="1"/>
    <col min="10752" max="10752" width="3.08984375" style="20" customWidth="1"/>
    <col min="10753" max="10753" width="7.6328125" style="20" customWidth="1"/>
    <col min="10754" max="10754" width="3.08984375" style="20" customWidth="1"/>
    <col min="10755" max="10755" width="10.6328125" style="20" customWidth="1"/>
    <col min="10756" max="10756" width="2.08984375" style="20" customWidth="1"/>
    <col min="10757" max="10757" width="1.6328125" style="20" customWidth="1"/>
    <col min="10758" max="10758" width="7" style="20" customWidth="1"/>
    <col min="10759" max="10759" width="5.36328125" style="20" customWidth="1"/>
    <col min="10760" max="10762" width="2.453125" style="20" customWidth="1"/>
    <col min="10763" max="10765" width="0" style="20" hidden="1" customWidth="1"/>
    <col min="10766" max="10772" width="2.453125" style="20" customWidth="1"/>
    <col min="10773" max="10776" width="0" style="20" hidden="1" customWidth="1"/>
    <col min="10777" max="10777" width="9.90625" style="20" customWidth="1"/>
    <col min="10778" max="10778" width="15" style="20" customWidth="1"/>
    <col min="10779" max="10827" width="0" style="20" hidden="1" customWidth="1"/>
    <col min="10828" max="11004" width="9" style="20"/>
    <col min="11005" max="11005" width="3" style="20" customWidth="1"/>
    <col min="11006" max="11006" width="3.6328125" style="20" customWidth="1"/>
    <col min="11007" max="11007" width="6.90625" style="20" customWidth="1"/>
    <col min="11008" max="11008" width="3.08984375" style="20" customWidth="1"/>
    <col min="11009" max="11009" width="7.6328125" style="20" customWidth="1"/>
    <col min="11010" max="11010" width="3.08984375" style="20" customWidth="1"/>
    <col min="11011" max="11011" width="10.6328125" style="20" customWidth="1"/>
    <col min="11012" max="11012" width="2.08984375" style="20" customWidth="1"/>
    <col min="11013" max="11013" width="1.6328125" style="20" customWidth="1"/>
    <col min="11014" max="11014" width="7" style="20" customWidth="1"/>
    <col min="11015" max="11015" width="5.36328125" style="20" customWidth="1"/>
    <col min="11016" max="11018" width="2.453125" style="20" customWidth="1"/>
    <col min="11019" max="11021" width="0" style="20" hidden="1" customWidth="1"/>
    <col min="11022" max="11028" width="2.453125" style="20" customWidth="1"/>
    <col min="11029" max="11032" width="0" style="20" hidden="1" customWidth="1"/>
    <col min="11033" max="11033" width="9.90625" style="20" customWidth="1"/>
    <col min="11034" max="11034" width="15" style="20" customWidth="1"/>
    <col min="11035" max="11083" width="0" style="20" hidden="1" customWidth="1"/>
    <col min="11084" max="11260" width="9" style="20"/>
    <col min="11261" max="11261" width="3" style="20" customWidth="1"/>
    <col min="11262" max="11262" width="3.6328125" style="20" customWidth="1"/>
    <col min="11263" max="11263" width="6.90625" style="20" customWidth="1"/>
    <col min="11264" max="11264" width="3.08984375" style="20" customWidth="1"/>
    <col min="11265" max="11265" width="7.6328125" style="20" customWidth="1"/>
    <col min="11266" max="11266" width="3.08984375" style="20" customWidth="1"/>
    <col min="11267" max="11267" width="10.6328125" style="20" customWidth="1"/>
    <col min="11268" max="11268" width="2.08984375" style="20" customWidth="1"/>
    <col min="11269" max="11269" width="1.6328125" style="20" customWidth="1"/>
    <col min="11270" max="11270" width="7" style="20" customWidth="1"/>
    <col min="11271" max="11271" width="5.36328125" style="20" customWidth="1"/>
    <col min="11272" max="11274" width="2.453125" style="20" customWidth="1"/>
    <col min="11275" max="11277" width="0" style="20" hidden="1" customWidth="1"/>
    <col min="11278" max="11284" width="2.453125" style="20" customWidth="1"/>
    <col min="11285" max="11288" width="0" style="20" hidden="1" customWidth="1"/>
    <col min="11289" max="11289" width="9.90625" style="20" customWidth="1"/>
    <col min="11290" max="11290" width="15" style="20" customWidth="1"/>
    <col min="11291" max="11339" width="0" style="20" hidden="1" customWidth="1"/>
    <col min="11340" max="11516" width="9" style="20"/>
    <col min="11517" max="11517" width="3" style="20" customWidth="1"/>
    <col min="11518" max="11518" width="3.6328125" style="20" customWidth="1"/>
    <col min="11519" max="11519" width="6.90625" style="20" customWidth="1"/>
    <col min="11520" max="11520" width="3.08984375" style="20" customWidth="1"/>
    <col min="11521" max="11521" width="7.6328125" style="20" customWidth="1"/>
    <col min="11522" max="11522" width="3.08984375" style="20" customWidth="1"/>
    <col min="11523" max="11523" width="10.6328125" style="20" customWidth="1"/>
    <col min="11524" max="11524" width="2.08984375" style="20" customWidth="1"/>
    <col min="11525" max="11525" width="1.6328125" style="20" customWidth="1"/>
    <col min="11526" max="11526" width="7" style="20" customWidth="1"/>
    <col min="11527" max="11527" width="5.36328125" style="20" customWidth="1"/>
    <col min="11528" max="11530" width="2.453125" style="20" customWidth="1"/>
    <col min="11531" max="11533" width="0" style="20" hidden="1" customWidth="1"/>
    <col min="11534" max="11540" width="2.453125" style="20" customWidth="1"/>
    <col min="11541" max="11544" width="0" style="20" hidden="1" customWidth="1"/>
    <col min="11545" max="11545" width="9.90625" style="20" customWidth="1"/>
    <col min="11546" max="11546" width="15" style="20" customWidth="1"/>
    <col min="11547" max="11595" width="0" style="20" hidden="1" customWidth="1"/>
    <col min="11596" max="11772" width="9" style="20"/>
    <col min="11773" max="11773" width="3" style="20" customWidth="1"/>
    <col min="11774" max="11774" width="3.6328125" style="20" customWidth="1"/>
    <col min="11775" max="11775" width="6.90625" style="20" customWidth="1"/>
    <col min="11776" max="11776" width="3.08984375" style="20" customWidth="1"/>
    <col min="11777" max="11777" width="7.6328125" style="20" customWidth="1"/>
    <col min="11778" max="11778" width="3.08984375" style="20" customWidth="1"/>
    <col min="11779" max="11779" width="10.6328125" style="20" customWidth="1"/>
    <col min="11780" max="11780" width="2.08984375" style="20" customWidth="1"/>
    <col min="11781" max="11781" width="1.6328125" style="20" customWidth="1"/>
    <col min="11782" max="11782" width="7" style="20" customWidth="1"/>
    <col min="11783" max="11783" width="5.36328125" style="20" customWidth="1"/>
    <col min="11784" max="11786" width="2.453125" style="20" customWidth="1"/>
    <col min="11787" max="11789" width="0" style="20" hidden="1" customWidth="1"/>
    <col min="11790" max="11796" width="2.453125" style="20" customWidth="1"/>
    <col min="11797" max="11800" width="0" style="20" hidden="1" customWidth="1"/>
    <col min="11801" max="11801" width="9.90625" style="20" customWidth="1"/>
    <col min="11802" max="11802" width="15" style="20" customWidth="1"/>
    <col min="11803" max="11851" width="0" style="20" hidden="1" customWidth="1"/>
    <col min="11852" max="12028" width="9" style="20"/>
    <col min="12029" max="12029" width="3" style="20" customWidth="1"/>
    <col min="12030" max="12030" width="3.6328125" style="20" customWidth="1"/>
    <col min="12031" max="12031" width="6.90625" style="20" customWidth="1"/>
    <col min="12032" max="12032" width="3.08984375" style="20" customWidth="1"/>
    <col min="12033" max="12033" width="7.6328125" style="20" customWidth="1"/>
    <col min="12034" max="12034" width="3.08984375" style="20" customWidth="1"/>
    <col min="12035" max="12035" width="10.6328125" style="20" customWidth="1"/>
    <col min="12036" max="12036" width="2.08984375" style="20" customWidth="1"/>
    <col min="12037" max="12037" width="1.6328125" style="20" customWidth="1"/>
    <col min="12038" max="12038" width="7" style="20" customWidth="1"/>
    <col min="12039" max="12039" width="5.36328125" style="20" customWidth="1"/>
    <col min="12040" max="12042" width="2.453125" style="20" customWidth="1"/>
    <col min="12043" max="12045" width="0" style="20" hidden="1" customWidth="1"/>
    <col min="12046" max="12052" width="2.453125" style="20" customWidth="1"/>
    <col min="12053" max="12056" width="0" style="20" hidden="1" customWidth="1"/>
    <col min="12057" max="12057" width="9.90625" style="20" customWidth="1"/>
    <col min="12058" max="12058" width="15" style="20" customWidth="1"/>
    <col min="12059" max="12107" width="0" style="20" hidden="1" customWidth="1"/>
    <col min="12108" max="12284" width="9" style="20"/>
    <col min="12285" max="12285" width="3" style="20" customWidth="1"/>
    <col min="12286" max="12286" width="3.6328125" style="20" customWidth="1"/>
    <col min="12287" max="12287" width="6.90625" style="20" customWidth="1"/>
    <col min="12288" max="12288" width="3.08984375" style="20" customWidth="1"/>
    <col min="12289" max="12289" width="7.6328125" style="20" customWidth="1"/>
    <col min="12290" max="12290" width="3.08984375" style="20" customWidth="1"/>
    <col min="12291" max="12291" width="10.6328125" style="20" customWidth="1"/>
    <col min="12292" max="12292" width="2.08984375" style="20" customWidth="1"/>
    <col min="12293" max="12293" width="1.6328125" style="20" customWidth="1"/>
    <col min="12294" max="12294" width="7" style="20" customWidth="1"/>
    <col min="12295" max="12295" width="5.36328125" style="20" customWidth="1"/>
    <col min="12296" max="12298" width="2.453125" style="20" customWidth="1"/>
    <col min="12299" max="12301" width="0" style="20" hidden="1" customWidth="1"/>
    <col min="12302" max="12308" width="2.453125" style="20" customWidth="1"/>
    <col min="12309" max="12312" width="0" style="20" hidden="1" customWidth="1"/>
    <col min="12313" max="12313" width="9.90625" style="20" customWidth="1"/>
    <col min="12314" max="12314" width="15" style="20" customWidth="1"/>
    <col min="12315" max="12363" width="0" style="20" hidden="1" customWidth="1"/>
    <col min="12364" max="12540" width="9" style="20"/>
    <col min="12541" max="12541" width="3" style="20" customWidth="1"/>
    <col min="12542" max="12542" width="3.6328125" style="20" customWidth="1"/>
    <col min="12543" max="12543" width="6.90625" style="20" customWidth="1"/>
    <col min="12544" max="12544" width="3.08984375" style="20" customWidth="1"/>
    <col min="12545" max="12545" width="7.6328125" style="20" customWidth="1"/>
    <col min="12546" max="12546" width="3.08984375" style="20" customWidth="1"/>
    <col min="12547" max="12547" width="10.6328125" style="20" customWidth="1"/>
    <col min="12548" max="12548" width="2.08984375" style="20" customWidth="1"/>
    <col min="12549" max="12549" width="1.6328125" style="20" customWidth="1"/>
    <col min="12550" max="12550" width="7" style="20" customWidth="1"/>
    <col min="12551" max="12551" width="5.36328125" style="20" customWidth="1"/>
    <col min="12552" max="12554" width="2.453125" style="20" customWidth="1"/>
    <col min="12555" max="12557" width="0" style="20" hidden="1" customWidth="1"/>
    <col min="12558" max="12564" width="2.453125" style="20" customWidth="1"/>
    <col min="12565" max="12568" width="0" style="20" hidden="1" customWidth="1"/>
    <col min="12569" max="12569" width="9.90625" style="20" customWidth="1"/>
    <col min="12570" max="12570" width="15" style="20" customWidth="1"/>
    <col min="12571" max="12619" width="0" style="20" hidden="1" customWidth="1"/>
    <col min="12620" max="12796" width="9" style="20"/>
    <col min="12797" max="12797" width="3" style="20" customWidth="1"/>
    <col min="12798" max="12798" width="3.6328125" style="20" customWidth="1"/>
    <col min="12799" max="12799" width="6.90625" style="20" customWidth="1"/>
    <col min="12800" max="12800" width="3.08984375" style="20" customWidth="1"/>
    <col min="12801" max="12801" width="7.6328125" style="20" customWidth="1"/>
    <col min="12802" max="12802" width="3.08984375" style="20" customWidth="1"/>
    <col min="12803" max="12803" width="10.6328125" style="20" customWidth="1"/>
    <col min="12804" max="12804" width="2.08984375" style="20" customWidth="1"/>
    <col min="12805" max="12805" width="1.6328125" style="20" customWidth="1"/>
    <col min="12806" max="12806" width="7" style="20" customWidth="1"/>
    <col min="12807" max="12807" width="5.36328125" style="20" customWidth="1"/>
    <col min="12808" max="12810" width="2.453125" style="20" customWidth="1"/>
    <col min="12811" max="12813" width="0" style="20" hidden="1" customWidth="1"/>
    <col min="12814" max="12820" width="2.453125" style="20" customWidth="1"/>
    <col min="12821" max="12824" width="0" style="20" hidden="1" customWidth="1"/>
    <col min="12825" max="12825" width="9.90625" style="20" customWidth="1"/>
    <col min="12826" max="12826" width="15" style="20" customWidth="1"/>
    <col min="12827" max="12875" width="0" style="20" hidden="1" customWidth="1"/>
    <col min="12876" max="13052" width="9" style="20"/>
    <col min="13053" max="13053" width="3" style="20" customWidth="1"/>
    <col min="13054" max="13054" width="3.6328125" style="20" customWidth="1"/>
    <col min="13055" max="13055" width="6.90625" style="20" customWidth="1"/>
    <col min="13056" max="13056" width="3.08984375" style="20" customWidth="1"/>
    <col min="13057" max="13057" width="7.6328125" style="20" customWidth="1"/>
    <col min="13058" max="13058" width="3.08984375" style="20" customWidth="1"/>
    <col min="13059" max="13059" width="10.6328125" style="20" customWidth="1"/>
    <col min="13060" max="13060" width="2.08984375" style="20" customWidth="1"/>
    <col min="13061" max="13061" width="1.6328125" style="20" customWidth="1"/>
    <col min="13062" max="13062" width="7" style="20" customWidth="1"/>
    <col min="13063" max="13063" width="5.36328125" style="20" customWidth="1"/>
    <col min="13064" max="13066" width="2.453125" style="20" customWidth="1"/>
    <col min="13067" max="13069" width="0" style="20" hidden="1" customWidth="1"/>
    <col min="13070" max="13076" width="2.453125" style="20" customWidth="1"/>
    <col min="13077" max="13080" width="0" style="20" hidden="1" customWidth="1"/>
    <col min="13081" max="13081" width="9.90625" style="20" customWidth="1"/>
    <col min="13082" max="13082" width="15" style="20" customWidth="1"/>
    <col min="13083" max="13131" width="0" style="20" hidden="1" customWidth="1"/>
    <col min="13132" max="13308" width="9" style="20"/>
    <col min="13309" max="13309" width="3" style="20" customWidth="1"/>
    <col min="13310" max="13310" width="3.6328125" style="20" customWidth="1"/>
    <col min="13311" max="13311" width="6.90625" style="20" customWidth="1"/>
    <col min="13312" max="13312" width="3.08984375" style="20" customWidth="1"/>
    <col min="13313" max="13313" width="7.6328125" style="20" customWidth="1"/>
    <col min="13314" max="13314" width="3.08984375" style="20" customWidth="1"/>
    <col min="13315" max="13315" width="10.6328125" style="20" customWidth="1"/>
    <col min="13316" max="13316" width="2.08984375" style="20" customWidth="1"/>
    <col min="13317" max="13317" width="1.6328125" style="20" customWidth="1"/>
    <col min="13318" max="13318" width="7" style="20" customWidth="1"/>
    <col min="13319" max="13319" width="5.36328125" style="20" customWidth="1"/>
    <col min="13320" max="13322" width="2.453125" style="20" customWidth="1"/>
    <col min="13323" max="13325" width="0" style="20" hidden="1" customWidth="1"/>
    <col min="13326" max="13332" width="2.453125" style="20" customWidth="1"/>
    <col min="13333" max="13336" width="0" style="20" hidden="1" customWidth="1"/>
    <col min="13337" max="13337" width="9.90625" style="20" customWidth="1"/>
    <col min="13338" max="13338" width="15" style="20" customWidth="1"/>
    <col min="13339" max="13387" width="0" style="20" hidden="1" customWidth="1"/>
    <col min="13388" max="13564" width="9" style="20"/>
    <col min="13565" max="13565" width="3" style="20" customWidth="1"/>
    <col min="13566" max="13566" width="3.6328125" style="20" customWidth="1"/>
    <col min="13567" max="13567" width="6.90625" style="20" customWidth="1"/>
    <col min="13568" max="13568" width="3.08984375" style="20" customWidth="1"/>
    <col min="13569" max="13569" width="7.6328125" style="20" customWidth="1"/>
    <col min="13570" max="13570" width="3.08984375" style="20" customWidth="1"/>
    <col min="13571" max="13571" width="10.6328125" style="20" customWidth="1"/>
    <col min="13572" max="13572" width="2.08984375" style="20" customWidth="1"/>
    <col min="13573" max="13573" width="1.6328125" style="20" customWidth="1"/>
    <col min="13574" max="13574" width="7" style="20" customWidth="1"/>
    <col min="13575" max="13575" width="5.36328125" style="20" customWidth="1"/>
    <col min="13576" max="13578" width="2.453125" style="20" customWidth="1"/>
    <col min="13579" max="13581" width="0" style="20" hidden="1" customWidth="1"/>
    <col min="13582" max="13588" width="2.453125" style="20" customWidth="1"/>
    <col min="13589" max="13592" width="0" style="20" hidden="1" customWidth="1"/>
    <col min="13593" max="13593" width="9.90625" style="20" customWidth="1"/>
    <col min="13594" max="13594" width="15" style="20" customWidth="1"/>
    <col min="13595" max="13643" width="0" style="20" hidden="1" customWidth="1"/>
    <col min="13644" max="13820" width="9" style="20"/>
    <col min="13821" max="13821" width="3" style="20" customWidth="1"/>
    <col min="13822" max="13822" width="3.6328125" style="20" customWidth="1"/>
    <col min="13823" max="13823" width="6.90625" style="20" customWidth="1"/>
    <col min="13824" max="13824" width="3.08984375" style="20" customWidth="1"/>
    <col min="13825" max="13825" width="7.6328125" style="20" customWidth="1"/>
    <col min="13826" max="13826" width="3.08984375" style="20" customWidth="1"/>
    <col min="13827" max="13827" width="10.6328125" style="20" customWidth="1"/>
    <col min="13828" max="13828" width="2.08984375" style="20" customWidth="1"/>
    <col min="13829" max="13829" width="1.6328125" style="20" customWidth="1"/>
    <col min="13830" max="13830" width="7" style="20" customWidth="1"/>
    <col min="13831" max="13831" width="5.36328125" style="20" customWidth="1"/>
    <col min="13832" max="13834" width="2.453125" style="20" customWidth="1"/>
    <col min="13835" max="13837" width="0" style="20" hidden="1" customWidth="1"/>
    <col min="13838" max="13844" width="2.453125" style="20" customWidth="1"/>
    <col min="13845" max="13848" width="0" style="20" hidden="1" customWidth="1"/>
    <col min="13849" max="13849" width="9.90625" style="20" customWidth="1"/>
    <col min="13850" max="13850" width="15" style="20" customWidth="1"/>
    <col min="13851" max="13899" width="0" style="20" hidden="1" customWidth="1"/>
    <col min="13900" max="14076" width="9" style="20"/>
    <col min="14077" max="14077" width="3" style="20" customWidth="1"/>
    <col min="14078" max="14078" width="3.6328125" style="20" customWidth="1"/>
    <col min="14079" max="14079" width="6.90625" style="20" customWidth="1"/>
    <col min="14080" max="14080" width="3.08984375" style="20" customWidth="1"/>
    <col min="14081" max="14081" width="7.6328125" style="20" customWidth="1"/>
    <col min="14082" max="14082" width="3.08984375" style="20" customWidth="1"/>
    <col min="14083" max="14083" width="10.6328125" style="20" customWidth="1"/>
    <col min="14084" max="14084" width="2.08984375" style="20" customWidth="1"/>
    <col min="14085" max="14085" width="1.6328125" style="20" customWidth="1"/>
    <col min="14086" max="14086" width="7" style="20" customWidth="1"/>
    <col min="14087" max="14087" width="5.36328125" style="20" customWidth="1"/>
    <col min="14088" max="14090" width="2.453125" style="20" customWidth="1"/>
    <col min="14091" max="14093" width="0" style="20" hidden="1" customWidth="1"/>
    <col min="14094" max="14100" width="2.453125" style="20" customWidth="1"/>
    <col min="14101" max="14104" width="0" style="20" hidden="1" customWidth="1"/>
    <col min="14105" max="14105" width="9.90625" style="20" customWidth="1"/>
    <col min="14106" max="14106" width="15" style="20" customWidth="1"/>
    <col min="14107" max="14155" width="0" style="20" hidden="1" customWidth="1"/>
    <col min="14156" max="14332" width="9" style="20"/>
    <col min="14333" max="14333" width="3" style="20" customWidth="1"/>
    <col min="14334" max="14334" width="3.6328125" style="20" customWidth="1"/>
    <col min="14335" max="14335" width="6.90625" style="20" customWidth="1"/>
    <col min="14336" max="14336" width="3.08984375" style="20" customWidth="1"/>
    <col min="14337" max="14337" width="7.6328125" style="20" customWidth="1"/>
    <col min="14338" max="14338" width="3.08984375" style="20" customWidth="1"/>
    <col min="14339" max="14339" width="10.6328125" style="20" customWidth="1"/>
    <col min="14340" max="14340" width="2.08984375" style="20" customWidth="1"/>
    <col min="14341" max="14341" width="1.6328125" style="20" customWidth="1"/>
    <col min="14342" max="14342" width="7" style="20" customWidth="1"/>
    <col min="14343" max="14343" width="5.36328125" style="20" customWidth="1"/>
    <col min="14344" max="14346" width="2.453125" style="20" customWidth="1"/>
    <col min="14347" max="14349" width="0" style="20" hidden="1" customWidth="1"/>
    <col min="14350" max="14356" width="2.453125" style="20" customWidth="1"/>
    <col min="14357" max="14360" width="0" style="20" hidden="1" customWidth="1"/>
    <col min="14361" max="14361" width="9.90625" style="20" customWidth="1"/>
    <col min="14362" max="14362" width="15" style="20" customWidth="1"/>
    <col min="14363" max="14411" width="0" style="20" hidden="1" customWidth="1"/>
    <col min="14412" max="14588" width="9" style="20"/>
    <col min="14589" max="14589" width="3" style="20" customWidth="1"/>
    <col min="14590" max="14590" width="3.6328125" style="20" customWidth="1"/>
    <col min="14591" max="14591" width="6.90625" style="20" customWidth="1"/>
    <col min="14592" max="14592" width="3.08984375" style="20" customWidth="1"/>
    <col min="14593" max="14593" width="7.6328125" style="20" customWidth="1"/>
    <col min="14594" max="14594" width="3.08984375" style="20" customWidth="1"/>
    <col min="14595" max="14595" width="10.6328125" style="20" customWidth="1"/>
    <col min="14596" max="14596" width="2.08984375" style="20" customWidth="1"/>
    <col min="14597" max="14597" width="1.6328125" style="20" customWidth="1"/>
    <col min="14598" max="14598" width="7" style="20" customWidth="1"/>
    <col min="14599" max="14599" width="5.36328125" style="20" customWidth="1"/>
    <col min="14600" max="14602" width="2.453125" style="20" customWidth="1"/>
    <col min="14603" max="14605" width="0" style="20" hidden="1" customWidth="1"/>
    <col min="14606" max="14612" width="2.453125" style="20" customWidth="1"/>
    <col min="14613" max="14616" width="0" style="20" hidden="1" customWidth="1"/>
    <col min="14617" max="14617" width="9.90625" style="20" customWidth="1"/>
    <col min="14618" max="14618" width="15" style="20" customWidth="1"/>
    <col min="14619" max="14667" width="0" style="20" hidden="1" customWidth="1"/>
    <col min="14668" max="14844" width="9" style="20"/>
    <col min="14845" max="14845" width="3" style="20" customWidth="1"/>
    <col min="14846" max="14846" width="3.6328125" style="20" customWidth="1"/>
    <col min="14847" max="14847" width="6.90625" style="20" customWidth="1"/>
    <col min="14848" max="14848" width="3.08984375" style="20" customWidth="1"/>
    <col min="14849" max="14849" width="7.6328125" style="20" customWidth="1"/>
    <col min="14850" max="14850" width="3.08984375" style="20" customWidth="1"/>
    <col min="14851" max="14851" width="10.6328125" style="20" customWidth="1"/>
    <col min="14852" max="14852" width="2.08984375" style="20" customWidth="1"/>
    <col min="14853" max="14853" width="1.6328125" style="20" customWidth="1"/>
    <col min="14854" max="14854" width="7" style="20" customWidth="1"/>
    <col min="14855" max="14855" width="5.36328125" style="20" customWidth="1"/>
    <col min="14856" max="14858" width="2.453125" style="20" customWidth="1"/>
    <col min="14859" max="14861" width="0" style="20" hidden="1" customWidth="1"/>
    <col min="14862" max="14868" width="2.453125" style="20" customWidth="1"/>
    <col min="14869" max="14872" width="0" style="20" hidden="1" customWidth="1"/>
    <col min="14873" max="14873" width="9.90625" style="20" customWidth="1"/>
    <col min="14874" max="14874" width="15" style="20" customWidth="1"/>
    <col min="14875" max="14923" width="0" style="20" hidden="1" customWidth="1"/>
    <col min="14924" max="15100" width="9" style="20"/>
    <col min="15101" max="15101" width="3" style="20" customWidth="1"/>
    <col min="15102" max="15102" width="3.6328125" style="20" customWidth="1"/>
    <col min="15103" max="15103" width="6.90625" style="20" customWidth="1"/>
    <col min="15104" max="15104" width="3.08984375" style="20" customWidth="1"/>
    <col min="15105" max="15105" width="7.6328125" style="20" customWidth="1"/>
    <col min="15106" max="15106" width="3.08984375" style="20" customWidth="1"/>
    <col min="15107" max="15107" width="10.6328125" style="20" customWidth="1"/>
    <col min="15108" max="15108" width="2.08984375" style="20" customWidth="1"/>
    <col min="15109" max="15109" width="1.6328125" style="20" customWidth="1"/>
    <col min="15110" max="15110" width="7" style="20" customWidth="1"/>
    <col min="15111" max="15111" width="5.36328125" style="20" customWidth="1"/>
    <col min="15112" max="15114" width="2.453125" style="20" customWidth="1"/>
    <col min="15115" max="15117" width="0" style="20" hidden="1" customWidth="1"/>
    <col min="15118" max="15124" width="2.453125" style="20" customWidth="1"/>
    <col min="15125" max="15128" width="0" style="20" hidden="1" customWidth="1"/>
    <col min="15129" max="15129" width="9.90625" style="20" customWidth="1"/>
    <col min="15130" max="15130" width="15" style="20" customWidth="1"/>
    <col min="15131" max="15179" width="0" style="20" hidden="1" customWidth="1"/>
    <col min="15180" max="15356" width="9" style="20"/>
    <col min="15357" max="15357" width="3" style="20" customWidth="1"/>
    <col min="15358" max="15358" width="3.6328125" style="20" customWidth="1"/>
    <col min="15359" max="15359" width="6.90625" style="20" customWidth="1"/>
    <col min="15360" max="15360" width="3.08984375" style="20" customWidth="1"/>
    <col min="15361" max="15361" width="7.6328125" style="20" customWidth="1"/>
    <col min="15362" max="15362" width="3.08984375" style="20" customWidth="1"/>
    <col min="15363" max="15363" width="10.6328125" style="20" customWidth="1"/>
    <col min="15364" max="15364" width="2.08984375" style="20" customWidth="1"/>
    <col min="15365" max="15365" width="1.6328125" style="20" customWidth="1"/>
    <col min="15366" max="15366" width="7" style="20" customWidth="1"/>
    <col min="15367" max="15367" width="5.36328125" style="20" customWidth="1"/>
    <col min="15368" max="15370" width="2.453125" style="20" customWidth="1"/>
    <col min="15371" max="15373" width="0" style="20" hidden="1" customWidth="1"/>
    <col min="15374" max="15380" width="2.453125" style="20" customWidth="1"/>
    <col min="15381" max="15384" width="0" style="20" hidden="1" customWidth="1"/>
    <col min="15385" max="15385" width="9.90625" style="20" customWidth="1"/>
    <col min="15386" max="15386" width="15" style="20" customWidth="1"/>
    <col min="15387" max="15435" width="0" style="20" hidden="1" customWidth="1"/>
    <col min="15436" max="15612" width="9" style="20"/>
    <col min="15613" max="15613" width="3" style="20" customWidth="1"/>
    <col min="15614" max="15614" width="3.6328125" style="20" customWidth="1"/>
    <col min="15615" max="15615" width="6.90625" style="20" customWidth="1"/>
    <col min="15616" max="15616" width="3.08984375" style="20" customWidth="1"/>
    <col min="15617" max="15617" width="7.6328125" style="20" customWidth="1"/>
    <col min="15618" max="15618" width="3.08984375" style="20" customWidth="1"/>
    <col min="15619" max="15619" width="10.6328125" style="20" customWidth="1"/>
    <col min="15620" max="15620" width="2.08984375" style="20" customWidth="1"/>
    <col min="15621" max="15621" width="1.6328125" style="20" customWidth="1"/>
    <col min="15622" max="15622" width="7" style="20" customWidth="1"/>
    <col min="15623" max="15623" width="5.36328125" style="20" customWidth="1"/>
    <col min="15624" max="15626" width="2.453125" style="20" customWidth="1"/>
    <col min="15627" max="15629" width="0" style="20" hidden="1" customWidth="1"/>
    <col min="15630" max="15636" width="2.453125" style="20" customWidth="1"/>
    <col min="15637" max="15640" width="0" style="20" hidden="1" customWidth="1"/>
    <col min="15641" max="15641" width="9.90625" style="20" customWidth="1"/>
    <col min="15642" max="15642" width="15" style="20" customWidth="1"/>
    <col min="15643" max="15691" width="0" style="20" hidden="1" customWidth="1"/>
    <col min="15692" max="15868" width="9" style="20"/>
    <col min="15869" max="15869" width="3" style="20" customWidth="1"/>
    <col min="15870" max="15870" width="3.6328125" style="20" customWidth="1"/>
    <col min="15871" max="15871" width="6.90625" style="20" customWidth="1"/>
    <col min="15872" max="15872" width="3.08984375" style="20" customWidth="1"/>
    <col min="15873" max="15873" width="7.6328125" style="20" customWidth="1"/>
    <col min="15874" max="15874" width="3.08984375" style="20" customWidth="1"/>
    <col min="15875" max="15875" width="10.6328125" style="20" customWidth="1"/>
    <col min="15876" max="15876" width="2.08984375" style="20" customWidth="1"/>
    <col min="15877" max="15877" width="1.6328125" style="20" customWidth="1"/>
    <col min="15878" max="15878" width="7" style="20" customWidth="1"/>
    <col min="15879" max="15879" width="5.36328125" style="20" customWidth="1"/>
    <col min="15880" max="15882" width="2.453125" style="20" customWidth="1"/>
    <col min="15883" max="15885" width="0" style="20" hidden="1" customWidth="1"/>
    <col min="15886" max="15892" width="2.453125" style="20" customWidth="1"/>
    <col min="15893" max="15896" width="0" style="20" hidden="1" customWidth="1"/>
    <col min="15897" max="15897" width="9.90625" style="20" customWidth="1"/>
    <col min="15898" max="15898" width="15" style="20" customWidth="1"/>
    <col min="15899" max="15947" width="0" style="20" hidden="1" customWidth="1"/>
    <col min="15948" max="16124" width="9" style="20"/>
    <col min="16125" max="16125" width="3" style="20" customWidth="1"/>
    <col min="16126" max="16126" width="3.6328125" style="20" customWidth="1"/>
    <col min="16127" max="16127" width="6.90625" style="20" customWidth="1"/>
    <col min="16128" max="16128" width="3.08984375" style="20" customWidth="1"/>
    <col min="16129" max="16129" width="7.6328125" style="20" customWidth="1"/>
    <col min="16130" max="16130" width="3.08984375" style="20" customWidth="1"/>
    <col min="16131" max="16131" width="10.6328125" style="20" customWidth="1"/>
    <col min="16132" max="16132" width="2.08984375" style="20" customWidth="1"/>
    <col min="16133" max="16133" width="1.6328125" style="20" customWidth="1"/>
    <col min="16134" max="16134" width="7" style="20" customWidth="1"/>
    <col min="16135" max="16135" width="5.36328125" style="20" customWidth="1"/>
    <col min="16136" max="16138" width="2.453125" style="20" customWidth="1"/>
    <col min="16139" max="16141" width="0" style="20" hidden="1" customWidth="1"/>
    <col min="16142" max="16148" width="2.453125" style="20" customWidth="1"/>
    <col min="16149" max="16152" width="0" style="20" hidden="1" customWidth="1"/>
    <col min="16153" max="16153" width="9.90625" style="20" customWidth="1"/>
    <col min="16154" max="16154" width="15" style="20" customWidth="1"/>
    <col min="16155" max="16203" width="0" style="20" hidden="1" customWidth="1"/>
    <col min="16204" max="16384" width="9" style="20"/>
  </cols>
  <sheetData>
    <row r="1" spans="1:79" s="72" customFormat="1" ht="28.5" customHeight="1" thickBot="1">
      <c r="A1" s="359" t="s">
        <v>75</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103" t="s">
        <v>74</v>
      </c>
      <c r="AE1" s="93"/>
      <c r="AF1" s="93"/>
    </row>
    <row r="2" spans="1:79" s="72" customFormat="1" ht="25.5" customHeight="1" thickBot="1">
      <c r="A2" s="360" t="s">
        <v>73</v>
      </c>
      <c r="B2" s="361"/>
      <c r="C2" s="362" t="str">
        <f>_xlfn.CONCAT('様式２（記入例）'!C4,"  ",'様式２（記入例）'!D4)</f>
        <v>埼玉  太郎</v>
      </c>
      <c r="D2" s="363"/>
      <c r="E2" s="363"/>
      <c r="F2" s="363"/>
      <c r="G2" s="364"/>
      <c r="H2" s="365" t="s">
        <v>72</v>
      </c>
      <c r="I2" s="366"/>
      <c r="J2" s="367"/>
      <c r="K2" s="368"/>
      <c r="L2" s="369"/>
      <c r="M2" s="369"/>
      <c r="N2" s="369"/>
      <c r="O2" s="369"/>
      <c r="P2" s="369"/>
      <c r="Q2" s="369"/>
      <c r="R2" s="369"/>
      <c r="S2" s="369"/>
      <c r="T2" s="369"/>
      <c r="U2" s="369"/>
      <c r="V2" s="369"/>
      <c r="W2" s="369"/>
      <c r="X2" s="369"/>
      <c r="Y2" s="369"/>
      <c r="Z2" s="369"/>
      <c r="AA2" s="369"/>
      <c r="AB2" s="369"/>
      <c r="AC2" s="369"/>
      <c r="AD2" s="102">
        <v>46329</v>
      </c>
      <c r="AE2" s="20"/>
      <c r="AF2" s="20"/>
      <c r="AG2" s="20"/>
      <c r="AH2" s="20"/>
      <c r="AI2" s="20"/>
      <c r="AJ2" s="20"/>
      <c r="AK2" s="20"/>
      <c r="AL2" s="20"/>
      <c r="AM2" s="20"/>
      <c r="AN2" s="20"/>
      <c r="AO2" s="20"/>
      <c r="AP2" s="20"/>
      <c r="AQ2" s="20"/>
      <c r="AR2" s="20"/>
    </row>
    <row r="3" spans="1:79" s="72" customFormat="1" ht="25.5" customHeight="1" thickBot="1">
      <c r="A3" s="372" t="s">
        <v>71</v>
      </c>
      <c r="B3" s="373"/>
      <c r="C3" s="374">
        <f>'様式２（記入例）'!C9</f>
        <v>17831</v>
      </c>
      <c r="D3" s="375"/>
      <c r="E3" s="375"/>
      <c r="F3" s="375"/>
      <c r="G3" s="376"/>
      <c r="H3" s="377" t="str">
        <f>IF(C3="","",CONCATENATE("",AD3,"歳"))</f>
        <v>78歳</v>
      </c>
      <c r="I3" s="378"/>
      <c r="J3" s="379"/>
      <c r="K3" s="472"/>
      <c r="L3" s="473"/>
      <c r="M3" s="473"/>
      <c r="N3" s="473"/>
      <c r="O3" s="473"/>
      <c r="P3" s="473"/>
      <c r="Q3" s="473"/>
      <c r="R3" s="473"/>
      <c r="S3" s="473"/>
      <c r="T3" s="473"/>
      <c r="U3" s="473"/>
      <c r="V3" s="473"/>
      <c r="W3" s="473"/>
      <c r="X3" s="473"/>
      <c r="Y3" s="473"/>
      <c r="Z3" s="473"/>
      <c r="AA3" s="473"/>
      <c r="AB3" s="473"/>
      <c r="AC3" s="473"/>
      <c r="AD3" s="101">
        <f>DATEDIF(C3,AD2+1,"y")</f>
        <v>78</v>
      </c>
      <c r="AF3" s="93"/>
      <c r="BS3" s="100"/>
    </row>
    <row r="4" spans="1:79" s="72" customFormat="1" ht="21" customHeight="1">
      <c r="A4" s="99" t="s">
        <v>70</v>
      </c>
      <c r="B4" s="394" t="s">
        <v>69</v>
      </c>
      <c r="C4" s="373"/>
      <c r="D4" s="373"/>
      <c r="E4" s="373"/>
      <c r="F4" s="373"/>
      <c r="G4" s="395"/>
      <c r="H4" s="465" t="s">
        <v>68</v>
      </c>
      <c r="I4" s="466"/>
      <c r="J4" s="466"/>
      <c r="K4" s="467"/>
      <c r="L4" s="468" t="s">
        <v>67</v>
      </c>
      <c r="M4" s="469"/>
      <c r="N4" s="470"/>
      <c r="O4" s="471" t="s">
        <v>66</v>
      </c>
      <c r="P4" s="471"/>
      <c r="Q4" s="467"/>
      <c r="R4" s="355" t="s">
        <v>66</v>
      </c>
      <c r="S4" s="356"/>
      <c r="T4" s="357"/>
      <c r="U4" s="98" t="s">
        <v>65</v>
      </c>
      <c r="V4" s="356" t="s">
        <v>64</v>
      </c>
      <c r="W4" s="356"/>
      <c r="X4" s="358"/>
      <c r="Y4" s="97"/>
      <c r="Z4" s="96"/>
      <c r="AA4" s="95"/>
      <c r="AB4" s="95"/>
      <c r="AC4" s="94" t="s">
        <v>63</v>
      </c>
      <c r="AD4" s="93"/>
      <c r="AE4" s="93"/>
      <c r="AF4" s="93"/>
      <c r="AG4" s="92" t="s">
        <v>62</v>
      </c>
      <c r="AH4" s="91"/>
      <c r="AI4" s="91"/>
      <c r="AJ4" s="91"/>
      <c r="AK4" s="91"/>
      <c r="AL4" s="90"/>
      <c r="AM4" s="89" t="s">
        <v>61</v>
      </c>
      <c r="AN4" s="88"/>
      <c r="AO4" s="88"/>
      <c r="AP4" s="88"/>
      <c r="AQ4" s="88"/>
      <c r="AR4" s="87"/>
      <c r="AS4" s="86" t="s">
        <v>60</v>
      </c>
      <c r="AT4" s="85"/>
      <c r="AU4" s="85"/>
      <c r="AV4" s="85"/>
      <c r="AW4" s="85"/>
      <c r="AX4" s="84"/>
      <c r="AY4" s="83" t="s">
        <v>59</v>
      </c>
      <c r="AZ4" s="82"/>
      <c r="BA4" s="82"/>
      <c r="BB4" s="82"/>
      <c r="BC4" s="82"/>
      <c r="BD4" s="81"/>
      <c r="BF4" s="72" t="s">
        <v>58</v>
      </c>
      <c r="BH4" s="72" t="s">
        <v>56</v>
      </c>
      <c r="BI4" s="72" t="s">
        <v>57</v>
      </c>
      <c r="BK4" s="72" t="s">
        <v>56</v>
      </c>
      <c r="BL4" s="72" t="s">
        <v>55</v>
      </c>
      <c r="BO4" s="80" t="s">
        <v>36</v>
      </c>
      <c r="BP4" s="79" t="s">
        <v>54</v>
      </c>
      <c r="BQ4" s="79" t="s">
        <v>53</v>
      </c>
      <c r="BR4" s="79"/>
      <c r="BS4" s="79" t="s">
        <v>52</v>
      </c>
      <c r="BT4" s="79" t="s">
        <v>51</v>
      </c>
      <c r="BU4" s="78" t="s">
        <v>50</v>
      </c>
      <c r="BV4" s="80" t="s">
        <v>36</v>
      </c>
      <c r="BW4" s="79" t="s">
        <v>54</v>
      </c>
      <c r="BX4" s="79" t="s">
        <v>53</v>
      </c>
      <c r="BY4" s="79" t="s">
        <v>52</v>
      </c>
      <c r="BZ4" s="79" t="s">
        <v>51</v>
      </c>
      <c r="CA4" s="78" t="s">
        <v>50</v>
      </c>
    </row>
    <row r="5" spans="1:79" ht="12.75" customHeight="1">
      <c r="A5" s="463" t="s">
        <v>5</v>
      </c>
      <c r="B5" s="384" t="str">
        <f>IF('様式２（記入例）'!H17&lt;&gt;"",'様式２（記入例）'!H17,"")</f>
        <v>○○県公安委員会委員</v>
      </c>
      <c r="C5" s="385" t="e">
        <v>#REF!</v>
      </c>
      <c r="D5" s="385" t="e">
        <v>#REF!</v>
      </c>
      <c r="E5" s="385" t="e">
        <v>#REF!</v>
      </c>
      <c r="F5" s="385" t="e">
        <v>#REF!</v>
      </c>
      <c r="G5" s="386" t="e">
        <v>#REF!</v>
      </c>
      <c r="H5" s="77" t="s">
        <v>41</v>
      </c>
      <c r="I5" s="76"/>
      <c r="J5" s="390">
        <f>IF('様式２（記入例）'!K17&lt;&gt;"",'様式２（記入例）'!K17,"")</f>
        <v>42826</v>
      </c>
      <c r="K5" s="391"/>
      <c r="L5" s="474">
        <f>AG5</f>
        <v>3</v>
      </c>
      <c r="M5" s="476">
        <f>AH5</f>
        <v>0</v>
      </c>
      <c r="N5" s="478">
        <f>AI5</f>
        <v>0</v>
      </c>
      <c r="O5" s="485">
        <f>IF($J5&lt;&gt;"",IF($AC5="0-",AM5,IF($AC5="+0",AS5,IF($AC5="+-",AY5,AG5))),"")</f>
        <v>3</v>
      </c>
      <c r="P5" s="412">
        <f>IF($J5&lt;&gt;"",IF($AC5="0-",AN5,IF($AC5="+0",AT5,IF($AC5="+-",AZ5,AH5))),"")</f>
        <v>0</v>
      </c>
      <c r="Q5" s="485">
        <f>IF($J5&lt;&gt;"",IF($AC5="0-",AO5,IF($AC5="+0",AU5,IF($AC5="+-",BA5,AI5))),"")</f>
        <v>0</v>
      </c>
      <c r="R5" s="424">
        <f>IF($U6="","",ROUNDDOWN($AA5/12,0))</f>
        <v>3</v>
      </c>
      <c r="S5" s="403">
        <f>IF($U6="","",ROUNDDOWN(MOD($AA5,12),0))</f>
        <v>0</v>
      </c>
      <c r="T5" s="461">
        <f>IF($U6="","", IF( (MOD($AA5,12)-$S5)&gt;=0.5,"半",0))</f>
        <v>0</v>
      </c>
      <c r="U5" s="45">
        <f>IF(J5&lt;&gt;"",1,"")</f>
        <v>1</v>
      </c>
      <c r="V5" s="424">
        <f>IF($U6="","",ROUNDDOWN($AA5*($U5/$U6)/12,0))</f>
        <v>3</v>
      </c>
      <c r="W5" s="403">
        <f>IF($U6="","",ROUNDDOWN(MOD($AA5*($U5/$U6),12),0))</f>
        <v>0</v>
      </c>
      <c r="X5" s="452">
        <f>IF(U6="","",IF( (MOD($AA5*($U5/$U6),12)-$W5)&gt;=0.5,"半",0) )</f>
        <v>0</v>
      </c>
      <c r="Y5" s="416">
        <v>1</v>
      </c>
      <c r="Z5" s="417"/>
      <c r="AA5" s="418">
        <f>IF(OR($Y5&lt;&gt;$Y7,$Y7=""), SUMIF($Y$5:$Y$70,$Y5,$AB$5:$AB$70),"" )</f>
        <v>36</v>
      </c>
      <c r="AB5" s="405">
        <f>IF(Z5=2,0,O5*12+P5+COUNTIF(Q5:Q5,"半")*0.5)</f>
        <v>36</v>
      </c>
      <c r="AC5" s="406"/>
      <c r="AD5" s="408" t="str">
        <f>IF(AC5&lt;&gt;"",VLOOKUP(AC5,$AE$5:$AF$8,2),"")</f>
        <v/>
      </c>
      <c r="AE5" s="74"/>
      <c r="AF5" s="75" t="s">
        <v>49</v>
      </c>
      <c r="AG5" s="68">
        <f>IF(AK5&gt;=12,DATEDIF(BH5,BK5,"y")+1,DATEDIF(BH5,BK5,"y"))</f>
        <v>3</v>
      </c>
      <c r="AH5" s="68">
        <f>IF(AK5&gt;=12,AK5-12,AK5)</f>
        <v>0</v>
      </c>
      <c r="AI5" s="67">
        <f>IF(AL5&lt;=15,"半",0)</f>
        <v>0</v>
      </c>
      <c r="AJ5" s="30">
        <f>DATEDIF(BH5,BK5,"y")</f>
        <v>2</v>
      </c>
      <c r="AK5" s="27">
        <f>IF(AL5&gt;=16,DATEDIF(BH5,BK5,"ym")+1,DATEDIF(BH5,BK5,"ym"))</f>
        <v>12</v>
      </c>
      <c r="AL5" s="29">
        <f>DATEDIF(BH5,BK5,"md")</f>
        <v>30</v>
      </c>
      <c r="AM5" s="38">
        <f>IF(AQ5&gt;=12,DATEDIF(BH5,BL5,"y")+1,DATEDIF(BH5,BL5,"y"))</f>
        <v>2</v>
      </c>
      <c r="AN5" s="38">
        <f>IF(AQ5&gt;=12,AQ5-12,AQ5)</f>
        <v>11</v>
      </c>
      <c r="AO5" s="37" t="str">
        <f>IF(AR5&lt;=15,"半",0)</f>
        <v>半</v>
      </c>
      <c r="AP5" s="71">
        <f>DATEDIF(BH5,BL5,"y")</f>
        <v>2</v>
      </c>
      <c r="AQ5" s="70">
        <f>IF(AR5&gt;=16,DATEDIF(BH5,BL5,"ym")+1,DATEDIF(BH5,BL5,"ym"))</f>
        <v>11</v>
      </c>
      <c r="AR5" s="69">
        <f>DATEDIF(BH5,BL5,"md")</f>
        <v>14</v>
      </c>
      <c r="AS5" s="38">
        <f>IF(AW5&gt;=12,DATEDIF(BI5,BK5,"y")+1,DATEDIF(BI5,BK5,"y"))</f>
        <v>2</v>
      </c>
      <c r="AT5" s="38">
        <f>IF(AW5&gt;=12,AW5-12,AW5)</f>
        <v>11</v>
      </c>
      <c r="AU5" s="37" t="str">
        <f>IF(AX5&lt;=15,"半",0)</f>
        <v>半</v>
      </c>
      <c r="AV5" s="71">
        <f>DATEDIF(BI5,BK5,"y")</f>
        <v>2</v>
      </c>
      <c r="AW5" s="70">
        <f>IF(AX5&gt;=16,DATEDIF(BI5,BK5,"ym")+1,DATEDIF(BI5,BK5,"ym"))</f>
        <v>11</v>
      </c>
      <c r="AX5" s="70">
        <f>DATEDIF(BI5,BK5,"md")</f>
        <v>15</v>
      </c>
      <c r="AY5" s="38">
        <f>IF(BC5&gt;=12,DATEDIF(BI5,BL5,"y")+1,DATEDIF(BI5,BL5,"y"))</f>
        <v>2</v>
      </c>
      <c r="AZ5" s="38">
        <f>IF(BC5&gt;=12,BC5-12,BC5)</f>
        <v>11</v>
      </c>
      <c r="BA5" s="37">
        <f>IF(BD5&lt;=15,"半",0)</f>
        <v>0</v>
      </c>
      <c r="BB5" s="71">
        <f>DATEDIF(BI5,BL5,"y")</f>
        <v>2</v>
      </c>
      <c r="BC5" s="70">
        <f>IF(BD5&gt;=16,DATEDIF(BI5,BL5,"ym")+1,DATEDIF(BI5,BL5,"ym"))</f>
        <v>11</v>
      </c>
      <c r="BD5" s="69">
        <f>DATEDIF(BI5,BL5,"md")</f>
        <v>28</v>
      </c>
      <c r="BE5" s="27"/>
      <c r="BF5" s="28">
        <f>IF(J6="現在",$AD$2,J6)</f>
        <v>43921</v>
      </c>
      <c r="BG5" s="20">
        <v>0</v>
      </c>
      <c r="BH5" s="26">
        <f>IF(DAY(J5)&lt;=15,J5-DAY(J5)+1,J5-DAY(J5)+16)</f>
        <v>42826</v>
      </c>
      <c r="BI5" s="26">
        <f>IF(DAY(BH5)=1,BH5+15,BR5)</f>
        <v>42841</v>
      </c>
      <c r="BJ5" s="24"/>
      <c r="BK5" s="36">
        <f>IF(CA5&gt;=16,BY5,IF(J6="現在",$AD$2-CA5+15,J6-CA5+15))</f>
        <v>43921</v>
      </c>
      <c r="BL5" s="25">
        <f>IF(DAY(BK5)=15,BK5-DAY(BK5),BK5-DAY(BK5)+15)</f>
        <v>43905</v>
      </c>
      <c r="BM5" s="24"/>
      <c r="BN5" s="24"/>
      <c r="BO5" s="20">
        <f>YEAR(J5)</f>
        <v>2017</v>
      </c>
      <c r="BP5" s="20">
        <f>MONTH(J5)+1</f>
        <v>5</v>
      </c>
      <c r="BQ5" s="23" t="str">
        <f>CONCATENATE(BO5,"/",BP5,"/",1)</f>
        <v>2017/5/1</v>
      </c>
      <c r="BR5" s="23">
        <f>BQ5+1-1</f>
        <v>42856</v>
      </c>
      <c r="BS5" s="23">
        <f>BQ5-1</f>
        <v>42855</v>
      </c>
      <c r="BT5" s="20">
        <f>DAY(BS5)</f>
        <v>30</v>
      </c>
      <c r="BU5" s="20">
        <f>DAY(J5)</f>
        <v>1</v>
      </c>
      <c r="BV5" s="20">
        <f>YEAR(BF5)</f>
        <v>2020</v>
      </c>
      <c r="BW5" s="20">
        <f>IF(MONTH(BF5)=12,MONTH(BF5)-12+1,MONTH(BF5)+1)</f>
        <v>4</v>
      </c>
      <c r="BX5" s="23" t="str">
        <f>IF(BW5=1,CONCATENATE(BV5+1,"/",BW5,"/",1),CONCATENATE(BV5,"/",BW5,"/",1))</f>
        <v>2020/4/1</v>
      </c>
      <c r="BY5" s="23">
        <f>BX5-1</f>
        <v>43921</v>
      </c>
      <c r="BZ5" s="20">
        <f>DAY(BY5)</f>
        <v>31</v>
      </c>
      <c r="CA5" s="20">
        <f>DAY(BF5)</f>
        <v>31</v>
      </c>
    </row>
    <row r="6" spans="1:79" ht="12.75" customHeight="1">
      <c r="A6" s="464"/>
      <c r="B6" s="387" t="e">
        <v>#REF!</v>
      </c>
      <c r="C6" s="388" t="e">
        <v>#REF!</v>
      </c>
      <c r="D6" s="388" t="e">
        <v>#REF!</v>
      </c>
      <c r="E6" s="388" t="e">
        <v>#REF!</v>
      </c>
      <c r="F6" s="388" t="e">
        <v>#REF!</v>
      </c>
      <c r="G6" s="389" t="e">
        <v>#REF!</v>
      </c>
      <c r="H6" s="43" t="s">
        <v>40</v>
      </c>
      <c r="I6" s="43"/>
      <c r="J6" s="382">
        <f>IF('様式２（記入例）'!L17&lt;&gt;"",'様式２（記入例）'!L17,"")</f>
        <v>43921</v>
      </c>
      <c r="K6" s="383"/>
      <c r="L6" s="475"/>
      <c r="M6" s="477"/>
      <c r="N6" s="479"/>
      <c r="O6" s="486"/>
      <c r="P6" s="413"/>
      <c r="Q6" s="486"/>
      <c r="R6" s="425"/>
      <c r="S6" s="404"/>
      <c r="T6" s="462"/>
      <c r="U6" s="45">
        <f>IF(J6&lt;&gt;"",1,"")</f>
        <v>1</v>
      </c>
      <c r="V6" s="425"/>
      <c r="W6" s="404"/>
      <c r="X6" s="453"/>
      <c r="Y6" s="416"/>
      <c r="Z6" s="417"/>
      <c r="AA6" s="418"/>
      <c r="AB6" s="405"/>
      <c r="AC6" s="407"/>
      <c r="AD6" s="409"/>
      <c r="AE6" s="74" t="s">
        <v>48</v>
      </c>
      <c r="AF6" s="73" t="s">
        <v>47</v>
      </c>
      <c r="AG6" s="68"/>
      <c r="AH6" s="68"/>
      <c r="AI6" s="67"/>
      <c r="AJ6" s="30"/>
      <c r="AK6" s="27"/>
      <c r="AL6" s="29"/>
      <c r="AM6" s="38"/>
      <c r="AN6" s="38"/>
      <c r="AO6" s="37"/>
      <c r="AP6" s="30"/>
      <c r="AQ6" s="27"/>
      <c r="AR6" s="29"/>
      <c r="AS6" s="38"/>
      <c r="AT6" s="38"/>
      <c r="AU6" s="37"/>
      <c r="AV6" s="30"/>
      <c r="AW6" s="27"/>
      <c r="AX6" s="27"/>
      <c r="AY6" s="38"/>
      <c r="AZ6" s="38"/>
      <c r="BA6" s="37"/>
      <c r="BB6" s="30"/>
      <c r="BC6" s="27"/>
      <c r="BD6" s="29"/>
      <c r="BE6" s="27"/>
      <c r="BF6" s="28"/>
      <c r="BH6" s="26"/>
      <c r="BI6" s="26"/>
      <c r="BJ6" s="24"/>
      <c r="BK6" s="25"/>
      <c r="BL6" s="25"/>
      <c r="BM6" s="24"/>
      <c r="BN6" s="24"/>
      <c r="BQ6" s="23"/>
      <c r="BR6" s="23"/>
      <c r="BS6" s="23"/>
      <c r="BX6" s="23"/>
      <c r="BY6" s="23"/>
    </row>
    <row r="7" spans="1:79" ht="12.75" customHeight="1">
      <c r="A7" s="464"/>
      <c r="B7" s="384" t="str">
        <f>IF('様式２（記入例）'!H18&lt;&gt;"",'様式２（記入例）'!H18,"")</f>
        <v/>
      </c>
      <c r="C7" s="385"/>
      <c r="D7" s="385"/>
      <c r="E7" s="385"/>
      <c r="F7" s="385"/>
      <c r="G7" s="386"/>
      <c r="H7" s="47" t="s">
        <v>41</v>
      </c>
      <c r="I7" s="46"/>
      <c r="J7" s="390" t="str">
        <f>IF('様式２（記入例）'!K18&lt;&gt;"",'様式２（記入例）'!K18,"")</f>
        <v/>
      </c>
      <c r="K7" s="391"/>
      <c r="L7" s="474" t="e">
        <f>AG7</f>
        <v>#VALUE!</v>
      </c>
      <c r="M7" s="476" t="e">
        <f>AH7</f>
        <v>#VALUE!</v>
      </c>
      <c r="N7" s="478" t="e">
        <f>AI7</f>
        <v>#VALUE!</v>
      </c>
      <c r="O7" s="485" t="str">
        <f>IF($J7&lt;&gt;"",IF($AC7="0-",AM7,IF($AC7="+0",AS7,IF($AC7="+-",AY7,AG7))),"")</f>
        <v/>
      </c>
      <c r="P7" s="412" t="str">
        <f>IF($J7&lt;&gt;"",IF($AC7="0-",AN7,IF($AC7="+0",AT7,IF($AC7="+-",AZ7,AH7))),"")</f>
        <v/>
      </c>
      <c r="Q7" s="485" t="str">
        <f>IF($J7&lt;&gt;"",IF($AC7="0-",AO7,IF($AC7="+0",AU7,IF($AC7="+-",BA7,AI7))),"")</f>
        <v/>
      </c>
      <c r="R7" s="424" t="str">
        <f>IF($U8="","",ROUNDDOWN($AA7/12,0))</f>
        <v/>
      </c>
      <c r="S7" s="403" t="str">
        <f>IF($U8="","",ROUNDDOWN(MOD($AA7,12),0))</f>
        <v/>
      </c>
      <c r="T7" s="461" t="str">
        <f>IF($U8="","", IF( (MOD($AA7,12)-$S7)&gt;=0.5,"半",0))</f>
        <v/>
      </c>
      <c r="U7" s="45" t="str">
        <f t="shared" ref="U7:U42" si="0">IF(J7&lt;&gt;"",1,"")</f>
        <v/>
      </c>
      <c r="V7" s="424" t="str">
        <f>IF($U8="","",ROUNDDOWN($AA7*($U7/$U8)/12,0))</f>
        <v/>
      </c>
      <c r="W7" s="403" t="str">
        <f>IF($U8="","",ROUNDDOWN(MOD($AA7*($U7/$U8),12),0))</f>
        <v/>
      </c>
      <c r="X7" s="452" t="str">
        <f>IF(U8="","",IF( (MOD($AA7*($U7/$U8),12)-$W7)&gt;=0.5,"半",0) )</f>
        <v/>
      </c>
      <c r="Y7" s="416">
        <v>2</v>
      </c>
      <c r="Z7" s="417"/>
      <c r="AA7" s="418" t="e">
        <f>IF(OR($Y7&lt;&gt;$Y9,$Y9=""), SUMIF($Y$5:$Y$70,$Y7,$AB$5:$AB$70),"" )</f>
        <v>#VALUE!</v>
      </c>
      <c r="AB7" s="405" t="e">
        <f>IF(Z7=2,0,O7*12+P7+COUNTIF(Q7:Q7,"半")*0.5)</f>
        <v>#VALUE!</v>
      </c>
      <c r="AC7" s="406"/>
      <c r="AD7" s="408" t="str">
        <f>IF(AC7&lt;&gt;"",VLOOKUP(AC7,$AE$5:$AF$8,2),"")</f>
        <v/>
      </c>
      <c r="AE7" s="74" t="s">
        <v>46</v>
      </c>
      <c r="AF7" s="73" t="s">
        <v>45</v>
      </c>
      <c r="AG7" s="38" t="e">
        <f>IF(AK7&gt;=12,DATEDIF(BH7,BK7,"y")+1,DATEDIF(BH7,BK7,"y"))</f>
        <v>#VALUE!</v>
      </c>
      <c r="AH7" s="38" t="e">
        <f>IF(AK7&gt;=12,AK7-12,AK7)</f>
        <v>#VALUE!</v>
      </c>
      <c r="AI7" s="37" t="e">
        <f>IF(AL7&lt;=15,"半",0)</f>
        <v>#VALUE!</v>
      </c>
      <c r="AJ7" s="30" t="e">
        <f>DATEDIF(BH7,BK7,"y")</f>
        <v>#VALUE!</v>
      </c>
      <c r="AK7" s="27" t="e">
        <f>IF(AL7&gt;=16,DATEDIF(BH7,BK7,"ym")+1,DATEDIF(BH7,BK7,"ym"))</f>
        <v>#VALUE!</v>
      </c>
      <c r="AL7" s="29" t="e">
        <f>DATEDIF(BH7,BK7,"md")</f>
        <v>#VALUE!</v>
      </c>
      <c r="AM7" s="38" t="e">
        <f>IF(AQ7&gt;=12,DATEDIF(BH7,BL7,"y")+1,DATEDIF(BH7,BL7,"y"))</f>
        <v>#VALUE!</v>
      </c>
      <c r="AN7" s="38" t="e">
        <f>IF(AQ7&gt;=12,AQ7-12,AQ7)</f>
        <v>#VALUE!</v>
      </c>
      <c r="AO7" s="37" t="e">
        <f>IF(AR7&lt;=15,"半",0)</f>
        <v>#VALUE!</v>
      </c>
      <c r="AP7" s="30" t="e">
        <f>DATEDIF(BH7,BL7,"y")</f>
        <v>#VALUE!</v>
      </c>
      <c r="AQ7" s="27" t="e">
        <f>IF(AR7&gt;=16,DATEDIF(BH7,BL7,"ym")+1,DATEDIF(BH7,BL7,"ym"))</f>
        <v>#VALUE!</v>
      </c>
      <c r="AR7" s="29" t="e">
        <f>DATEDIF(BH7,BL7,"md")</f>
        <v>#VALUE!</v>
      </c>
      <c r="AS7" s="38" t="e">
        <f>IF(AW7&gt;=12,DATEDIF(BI7,BK7,"y")+1,DATEDIF(BI7,BK7,"y"))</f>
        <v>#VALUE!</v>
      </c>
      <c r="AT7" s="38" t="e">
        <f>IF(AW7&gt;=12,AW7-12,AW7)</f>
        <v>#VALUE!</v>
      </c>
      <c r="AU7" s="37" t="e">
        <f>IF(AX7&lt;=15,"半",0)</f>
        <v>#VALUE!</v>
      </c>
      <c r="AV7" s="30" t="e">
        <f>DATEDIF(BI7,BK7,"y")</f>
        <v>#VALUE!</v>
      </c>
      <c r="AW7" s="27" t="e">
        <f>IF(AX7&gt;=16,DATEDIF(BI7,BK7,"ym")+1,DATEDIF(BI7,BK7,"ym"))</f>
        <v>#VALUE!</v>
      </c>
      <c r="AX7" s="27" t="e">
        <f>DATEDIF(BI7,BK7,"md")</f>
        <v>#VALUE!</v>
      </c>
      <c r="AY7" s="38" t="e">
        <f>IF(BC7&gt;=12,DATEDIF(BI7,BL7,"y")+1,DATEDIF(BI7,BL7,"y"))</f>
        <v>#VALUE!</v>
      </c>
      <c r="AZ7" s="38" t="e">
        <f>IF(BC7&gt;=12,BC7-12,BC7)</f>
        <v>#VALUE!</v>
      </c>
      <c r="BA7" s="37" t="e">
        <f>IF(BD7&lt;=15,"半",0)</f>
        <v>#VALUE!</v>
      </c>
      <c r="BB7" s="30" t="e">
        <f>DATEDIF(BI7,BL7,"y")</f>
        <v>#VALUE!</v>
      </c>
      <c r="BC7" s="27" t="e">
        <f>IF(BD7&gt;=16,DATEDIF(BI7,BL7,"ym")+1,DATEDIF(BI7,BL7,"ym"))</f>
        <v>#VALUE!</v>
      </c>
      <c r="BD7" s="29" t="e">
        <f>DATEDIF(BI7,BL7,"md")</f>
        <v>#VALUE!</v>
      </c>
      <c r="BE7" s="27"/>
      <c r="BF7" s="28" t="str">
        <f>IF(J8="現在",$AD$2,J8)</f>
        <v/>
      </c>
      <c r="BG7" s="27">
        <v>1</v>
      </c>
      <c r="BH7" s="26" t="e">
        <f>IF(DAY(J7)&lt;=15,J7-DAY(J7)+1,J7-DAY(J7)+16)</f>
        <v>#VALUE!</v>
      </c>
      <c r="BI7" s="26" t="e">
        <f>IF(DAY(BH7)=1,BH7+15,BR7)</f>
        <v>#VALUE!</v>
      </c>
      <c r="BJ7" s="24"/>
      <c r="BK7" s="36" t="e">
        <f>IF(CA7&gt;=16,BY7,IF(J8="現在",$AD$2-CA7+15,J8-CA7+15))</f>
        <v>#VALUE!</v>
      </c>
      <c r="BL7" s="25" t="e">
        <f>IF(DAY(BK7)=15,BK7-DAY(BK7),BK7-DAY(BK7)+15)</f>
        <v>#VALUE!</v>
      </c>
      <c r="BM7" s="24"/>
      <c r="BN7" s="24"/>
      <c r="BO7" s="20" t="e">
        <f>YEAR(J7)</f>
        <v>#VALUE!</v>
      </c>
      <c r="BP7" s="20" t="e">
        <f>MONTH(J7)+1</f>
        <v>#VALUE!</v>
      </c>
      <c r="BQ7" s="23" t="e">
        <f>CONCATENATE(BO7,"/",BP7,"/",1)</f>
        <v>#VALUE!</v>
      </c>
      <c r="BR7" s="23" t="e">
        <f>BQ7+1-1</f>
        <v>#VALUE!</v>
      </c>
      <c r="BS7" s="23" t="e">
        <f>BQ7-1</f>
        <v>#VALUE!</v>
      </c>
      <c r="BT7" s="20" t="e">
        <f>DAY(BS7)</f>
        <v>#VALUE!</v>
      </c>
      <c r="BU7" s="20" t="e">
        <f>DAY(J7)</f>
        <v>#VALUE!</v>
      </c>
      <c r="BV7" s="20" t="e">
        <f>YEAR(BF7)</f>
        <v>#VALUE!</v>
      </c>
      <c r="BW7" s="20" t="e">
        <f>IF(MONTH(BF7)=12,MONTH(BF7)-12+1,MONTH(BF7)+1)</f>
        <v>#VALUE!</v>
      </c>
      <c r="BX7" s="23" t="e">
        <f>IF(BW7=1,CONCATENATE(BV7+1,"/",BW7,"/",1),CONCATENATE(BV7,"/",BW7,"/",1))</f>
        <v>#VALUE!</v>
      </c>
      <c r="BY7" s="23" t="e">
        <f>BX7-1</f>
        <v>#VALUE!</v>
      </c>
      <c r="BZ7" s="20" t="e">
        <f>DAY(BY7)</f>
        <v>#VALUE!</v>
      </c>
      <c r="CA7" s="20" t="e">
        <f>DAY(BF7)</f>
        <v>#VALUE!</v>
      </c>
    </row>
    <row r="8" spans="1:79" ht="12.75" customHeight="1">
      <c r="A8" s="464"/>
      <c r="B8" s="387"/>
      <c r="C8" s="388"/>
      <c r="D8" s="388"/>
      <c r="E8" s="388"/>
      <c r="F8" s="388"/>
      <c r="G8" s="389"/>
      <c r="H8" s="43" t="s">
        <v>40</v>
      </c>
      <c r="I8" s="43"/>
      <c r="J8" s="382" t="str">
        <f>IF('様式２（記入例）'!L18&lt;&gt;"",'様式２（記入例）'!L18,"")</f>
        <v/>
      </c>
      <c r="K8" s="383"/>
      <c r="L8" s="475"/>
      <c r="M8" s="477"/>
      <c r="N8" s="479"/>
      <c r="O8" s="486"/>
      <c r="P8" s="413"/>
      <c r="Q8" s="486"/>
      <c r="R8" s="425"/>
      <c r="S8" s="404"/>
      <c r="T8" s="462"/>
      <c r="U8" s="45" t="str">
        <f t="shared" si="0"/>
        <v/>
      </c>
      <c r="V8" s="425"/>
      <c r="W8" s="404"/>
      <c r="X8" s="453"/>
      <c r="Y8" s="416"/>
      <c r="Z8" s="417"/>
      <c r="AA8" s="418"/>
      <c r="AB8" s="405"/>
      <c r="AC8" s="407"/>
      <c r="AD8" s="409"/>
      <c r="AE8" s="74" t="s">
        <v>44</v>
      </c>
      <c r="AF8" s="73" t="s">
        <v>43</v>
      </c>
      <c r="AG8" s="38"/>
      <c r="AH8" s="38"/>
      <c r="AI8" s="37"/>
      <c r="AJ8" s="30"/>
      <c r="AK8" s="27"/>
      <c r="AL8" s="29"/>
      <c r="AM8" s="38"/>
      <c r="AN8" s="38"/>
      <c r="AO8" s="37"/>
      <c r="AP8" s="30"/>
      <c r="AQ8" s="27"/>
      <c r="AR8" s="29"/>
      <c r="AS8" s="38"/>
      <c r="AT8" s="38"/>
      <c r="AU8" s="37"/>
      <c r="AV8" s="30"/>
      <c r="AW8" s="27"/>
      <c r="AX8" s="27"/>
      <c r="AY8" s="38"/>
      <c r="AZ8" s="38"/>
      <c r="BA8" s="37"/>
      <c r="BB8" s="30"/>
      <c r="BC8" s="27"/>
      <c r="BD8" s="29"/>
      <c r="BE8" s="27"/>
      <c r="BF8" s="28"/>
      <c r="BG8" s="27"/>
      <c r="BH8" s="26"/>
      <c r="BI8" s="26"/>
      <c r="BJ8" s="24"/>
      <c r="BK8" s="25"/>
      <c r="BL8" s="25"/>
      <c r="BM8" s="24"/>
      <c r="BN8" s="24"/>
      <c r="BQ8" s="23"/>
      <c r="BR8" s="23"/>
      <c r="BS8" s="23"/>
      <c r="BX8" s="23"/>
      <c r="BY8" s="23"/>
    </row>
    <row r="9" spans="1:79" ht="12.75" customHeight="1">
      <c r="A9" s="464"/>
      <c r="B9" s="384" t="str">
        <f>IF('様式２（記入例）'!H19&lt;&gt;"",'様式２（記入例）'!H19,"")</f>
        <v>○○市立○○小学校学校医</v>
      </c>
      <c r="C9" s="385"/>
      <c r="D9" s="385"/>
      <c r="E9" s="385"/>
      <c r="F9" s="385"/>
      <c r="G9" s="386"/>
      <c r="H9" s="47" t="s">
        <v>41</v>
      </c>
      <c r="I9" s="46"/>
      <c r="J9" s="390">
        <f>IF('様式２（記入例）'!K19&lt;&gt;"",'様式２（記入例）'!K19,"")</f>
        <v>30042</v>
      </c>
      <c r="K9" s="391"/>
      <c r="L9" s="474" t="s">
        <v>42</v>
      </c>
      <c r="M9" s="476">
        <f>AH9</f>
        <v>0</v>
      </c>
      <c r="N9" s="478">
        <f>AI9</f>
        <v>0</v>
      </c>
      <c r="O9" s="485">
        <f>IF($J9&lt;&gt;"",IF($AC9="0-",AM9,IF($AC9="+0",AS9,IF($AC9="+-",AY9,AG9))),"")</f>
        <v>26</v>
      </c>
      <c r="P9" s="412">
        <f>IF($J9&lt;&gt;"",IF($AC9="0-",AN9,IF($AC9="+0",AT9,IF($AC9="+-",AZ9,AH9))),"")</f>
        <v>0</v>
      </c>
      <c r="Q9" s="485">
        <f>IF($J9&lt;&gt;"",IF($AC9="0-",AO9,IF($AC9="+0",AU9,IF($AC9="+-",BA9,AI9))),"")</f>
        <v>0</v>
      </c>
      <c r="R9" s="424">
        <f>IF($U10="","",ROUNDDOWN($AA9/12,0))</f>
        <v>26</v>
      </c>
      <c r="S9" s="403">
        <f>IF($U10="","",ROUNDDOWN(MOD($AA9,12),0))</f>
        <v>0</v>
      </c>
      <c r="T9" s="461">
        <f>IF($U10="","", IF( (MOD($AA9,12)-$S9)&gt;=0.5,"半",0))</f>
        <v>0</v>
      </c>
      <c r="U9" s="45">
        <f t="shared" si="0"/>
        <v>1</v>
      </c>
      <c r="V9" s="424">
        <f>IF($U10="","",ROUNDDOWN($AA9*($U9/$U10)/12,0))</f>
        <v>26</v>
      </c>
      <c r="W9" s="403">
        <f>IF($U10="","",ROUNDDOWN(MOD($AA9*($U9/$U10),12),0))</f>
        <v>0</v>
      </c>
      <c r="X9" s="452">
        <f>IF(U10="","",IF( (MOD($AA9*($U9/$U10),12)-$W9)&gt;=0.5,"半",0) )</f>
        <v>0</v>
      </c>
      <c r="Y9" s="416">
        <v>3</v>
      </c>
      <c r="Z9" s="417"/>
      <c r="AA9" s="418">
        <f>IF(OR($Y9&lt;&gt;$Y11,$Y11=""), SUMIF($Y$5:$Y$70,$Y9,$AB$5:$AB$70),"" )</f>
        <v>312</v>
      </c>
      <c r="AB9" s="405">
        <f>IF(Z9=2,0,O9*12+P9+COUNTIF(Q9:Q9,"半")*0.5)</f>
        <v>312</v>
      </c>
      <c r="AC9" s="406"/>
      <c r="AD9" s="408" t="str">
        <f>IF(AC9&lt;&gt;"",VLOOKUP(AC9,$AE$5:$AF$8,2),"")</f>
        <v/>
      </c>
      <c r="AE9" s="72"/>
      <c r="AF9" s="72"/>
      <c r="AG9" s="38">
        <f>IF(AK9&gt;=12,DATEDIF(BH9,BK9,"y")+1,DATEDIF(BH9,BK9,"y"))</f>
        <v>26</v>
      </c>
      <c r="AH9" s="38">
        <f>IF(AK9&gt;=12,AK9-12,AK9)</f>
        <v>0</v>
      </c>
      <c r="AI9" s="37">
        <f>IF(AL9&lt;=15,"半",0)</f>
        <v>0</v>
      </c>
      <c r="AJ9" s="30">
        <f>DATEDIF(BH9,BK9,"y")</f>
        <v>25</v>
      </c>
      <c r="AK9" s="27">
        <f>IF(AL9&gt;=16,DATEDIF(BH9,BK9,"ym")+1,DATEDIF(BH9,BK9,"ym"))</f>
        <v>12</v>
      </c>
      <c r="AL9" s="29">
        <f>DATEDIF(BH9,BK9,"md")</f>
        <v>30</v>
      </c>
      <c r="AM9" s="38">
        <f>IF(AQ9&gt;=12,DATEDIF(BH9,BL9,"y")+1,DATEDIF(BH9,BL9,"y"))</f>
        <v>25</v>
      </c>
      <c r="AN9" s="38">
        <f>IF(AQ9&gt;=12,AQ9-12,AQ9)</f>
        <v>11</v>
      </c>
      <c r="AO9" s="37" t="str">
        <f>IF(AR9&lt;=15,"半",0)</f>
        <v>半</v>
      </c>
      <c r="AP9" s="30">
        <f>DATEDIF(BH9,BL9,"y")</f>
        <v>25</v>
      </c>
      <c r="AQ9" s="27">
        <f>IF(AR9&gt;=16,DATEDIF(BH9,BL9,"ym")+1,DATEDIF(BH9,BL9,"ym"))</f>
        <v>11</v>
      </c>
      <c r="AR9" s="29">
        <f>DATEDIF(BH9,BL9,"md")</f>
        <v>14</v>
      </c>
      <c r="AS9" s="38">
        <f>IF(AW9&gt;=12,DATEDIF(BI9,BK9,"y")+1,DATEDIF(BI9,BK9,"y"))</f>
        <v>25</v>
      </c>
      <c r="AT9" s="38">
        <f>IF(AW9&gt;=12,AW9-12,AW9)</f>
        <v>11</v>
      </c>
      <c r="AU9" s="37" t="str">
        <f>IF(AX9&lt;=15,"半",0)</f>
        <v>半</v>
      </c>
      <c r="AV9" s="30">
        <f>DATEDIF(BI9,BK9,"y")</f>
        <v>25</v>
      </c>
      <c r="AW9" s="27">
        <f>IF(AX9&gt;=16,DATEDIF(BI9,BK9,"ym")+1,DATEDIF(BI9,BK9,"ym"))</f>
        <v>11</v>
      </c>
      <c r="AX9" s="27">
        <f>DATEDIF(BI9,BK9,"md")</f>
        <v>15</v>
      </c>
      <c r="AY9" s="38">
        <f>IF(BC9&gt;=12,DATEDIF(BI9,BL9,"y")+1,DATEDIF(BI9,BL9,"y"))</f>
        <v>25</v>
      </c>
      <c r="AZ9" s="38">
        <f>IF(BC9&gt;=12,BC9-12,BC9)</f>
        <v>11</v>
      </c>
      <c r="BA9" s="37">
        <f>IF(BD9&lt;=15,"半",0)</f>
        <v>0</v>
      </c>
      <c r="BB9" s="30">
        <f>DATEDIF(BI9,BL9,"y")</f>
        <v>25</v>
      </c>
      <c r="BC9" s="27">
        <f>IF(BD9&gt;=16,DATEDIF(BI9,BL9,"ym")+1,DATEDIF(BI9,BL9,"ym"))</f>
        <v>11</v>
      </c>
      <c r="BD9" s="29">
        <f>DATEDIF(BI9,BL9,"md")</f>
        <v>28</v>
      </c>
      <c r="BE9" s="27"/>
      <c r="BF9" s="28">
        <f>IF(J10="現在",$AD$2,J10)</f>
        <v>39538</v>
      </c>
      <c r="BG9" s="27">
        <v>2</v>
      </c>
      <c r="BH9" s="26">
        <f>IF(DAY(J9)&lt;=15,J9-DAY(J9)+1,J9-DAY(J9)+16)</f>
        <v>30042</v>
      </c>
      <c r="BI9" s="26">
        <f>IF(DAY(BH9)=1,BH9+15,BR9)</f>
        <v>30057</v>
      </c>
      <c r="BJ9" s="24"/>
      <c r="BK9" s="36">
        <f>IF(CA9&gt;=16,BY9,IF(J10="現在",$AD$2-CA9+15,J10-CA9+15))</f>
        <v>39538</v>
      </c>
      <c r="BL9" s="25">
        <f>IF(DAY(BK9)=15,BK9-DAY(BK9),BK9-DAY(BK9)+15)</f>
        <v>39522</v>
      </c>
      <c r="BM9" s="24"/>
      <c r="BN9" s="24"/>
      <c r="BO9" s="20">
        <f>YEAR(J9)</f>
        <v>1982</v>
      </c>
      <c r="BP9" s="20">
        <f>MONTH(J9)+1</f>
        <v>5</v>
      </c>
      <c r="BQ9" s="23" t="str">
        <f>CONCATENATE(BO9,"/",BP9,"/",1)</f>
        <v>1982/5/1</v>
      </c>
      <c r="BR9" s="23">
        <f>BQ9+1-1</f>
        <v>30072</v>
      </c>
      <c r="BS9" s="23">
        <f>BQ9-1</f>
        <v>30071</v>
      </c>
      <c r="BT9" s="20">
        <f>DAY(BS9)</f>
        <v>30</v>
      </c>
      <c r="BU9" s="20">
        <f>DAY(J9)</f>
        <v>1</v>
      </c>
      <c r="BV9" s="20">
        <f>YEAR(BF9)</f>
        <v>2008</v>
      </c>
      <c r="BW9" s="20">
        <f>IF(MONTH(BF9)=12,MONTH(BF9)-12+1,MONTH(BF9)+1)</f>
        <v>4</v>
      </c>
      <c r="BX9" s="23" t="str">
        <f>IF(BW9=1,CONCATENATE(BV9+1,"/",BW9,"/",1),CONCATENATE(BV9,"/",BW9,"/",1))</f>
        <v>2008/4/1</v>
      </c>
      <c r="BY9" s="23">
        <f>BX9-1</f>
        <v>39538</v>
      </c>
      <c r="BZ9" s="20">
        <f>DAY(BY9)</f>
        <v>31</v>
      </c>
      <c r="CA9" s="20">
        <f>DAY(BF9)</f>
        <v>31</v>
      </c>
    </row>
    <row r="10" spans="1:79" ht="12.75" customHeight="1">
      <c r="A10" s="464"/>
      <c r="B10" s="387"/>
      <c r="C10" s="388"/>
      <c r="D10" s="388"/>
      <c r="E10" s="388"/>
      <c r="F10" s="388"/>
      <c r="G10" s="389"/>
      <c r="H10" s="43" t="s">
        <v>40</v>
      </c>
      <c r="I10" s="43"/>
      <c r="J10" s="382">
        <f>IF('様式２（記入例）'!L19&lt;&gt;"",'様式２（記入例）'!L19,"")</f>
        <v>39538</v>
      </c>
      <c r="K10" s="383"/>
      <c r="L10" s="475"/>
      <c r="M10" s="477"/>
      <c r="N10" s="479"/>
      <c r="O10" s="486"/>
      <c r="P10" s="413"/>
      <c r="Q10" s="486"/>
      <c r="R10" s="425"/>
      <c r="S10" s="404"/>
      <c r="T10" s="462"/>
      <c r="U10" s="45">
        <f t="shared" si="0"/>
        <v>1</v>
      </c>
      <c r="V10" s="425"/>
      <c r="W10" s="404"/>
      <c r="X10" s="453"/>
      <c r="Y10" s="416"/>
      <c r="Z10" s="417"/>
      <c r="AA10" s="418"/>
      <c r="AB10" s="405"/>
      <c r="AC10" s="406"/>
      <c r="AD10" s="409"/>
      <c r="AE10" s="33"/>
      <c r="AF10" s="33"/>
      <c r="AG10" s="38"/>
      <c r="AH10" s="38"/>
      <c r="AI10" s="37"/>
      <c r="AJ10" s="30"/>
      <c r="AK10" s="27"/>
      <c r="AL10" s="29"/>
      <c r="AM10" s="38"/>
      <c r="AN10" s="38"/>
      <c r="AO10" s="37"/>
      <c r="AP10" s="30"/>
      <c r="AQ10" s="27"/>
      <c r="AR10" s="29"/>
      <c r="AS10" s="38"/>
      <c r="AT10" s="38"/>
      <c r="AU10" s="37"/>
      <c r="AV10" s="30"/>
      <c r="AW10" s="27"/>
      <c r="AX10" s="27"/>
      <c r="AY10" s="38"/>
      <c r="AZ10" s="38"/>
      <c r="BA10" s="37"/>
      <c r="BB10" s="30"/>
      <c r="BC10" s="27"/>
      <c r="BD10" s="29"/>
      <c r="BE10" s="27"/>
      <c r="BF10" s="28"/>
      <c r="BG10" s="27"/>
      <c r="BH10" s="26"/>
      <c r="BI10" s="26"/>
      <c r="BJ10" s="24"/>
      <c r="BK10" s="25"/>
      <c r="BL10" s="25"/>
      <c r="BM10" s="24"/>
      <c r="BN10" s="24"/>
      <c r="BQ10" s="23"/>
      <c r="BR10" s="23"/>
      <c r="BS10" s="23"/>
      <c r="BX10" s="23"/>
      <c r="BY10" s="23"/>
    </row>
    <row r="11" spans="1:79" ht="12.75" customHeight="1">
      <c r="A11" s="464"/>
      <c r="B11" s="384" t="str">
        <f>IF('様式２（記入例）'!H20&lt;&gt;"",'様式２（記入例）'!H20,"")</f>
        <v>同　　　　○○中学校学校医</v>
      </c>
      <c r="C11" s="385"/>
      <c r="D11" s="385"/>
      <c r="E11" s="385"/>
      <c r="F11" s="385"/>
      <c r="G11" s="386"/>
      <c r="H11" s="47" t="s">
        <v>41</v>
      </c>
      <c r="I11" s="46"/>
      <c r="J11" s="390">
        <f>IF('様式２（記入例）'!K20&lt;&gt;"",'様式２（記入例）'!K20,"")</f>
        <v>31503</v>
      </c>
      <c r="K11" s="391"/>
      <c r="L11" s="474">
        <f>AG11</f>
        <v>19</v>
      </c>
      <c r="M11" s="476">
        <f>AH11</f>
        <v>0</v>
      </c>
      <c r="N11" s="478">
        <f>AI11</f>
        <v>0</v>
      </c>
      <c r="O11" s="485">
        <f>IF($J11&lt;&gt;"",IF($AC11="0-",AM11,IF($AC11="+0",AS11,IF($AC11="+-",AY11,AG11))),"")</f>
        <v>19</v>
      </c>
      <c r="P11" s="412">
        <f>IF($J11&lt;&gt;"",IF($AC11="0-",AN11,IF($AC11="+0",AT11,IF($AC11="+-",AZ11,AH11))),"")</f>
        <v>0</v>
      </c>
      <c r="Q11" s="485">
        <f>IF($J11&lt;&gt;"",IF($AC11="0-",AO11,IF($AC11="+0",AU11,IF($AC11="+-",BA11,AI11))),"")</f>
        <v>0</v>
      </c>
      <c r="R11" s="424">
        <f>IF($U12="","",ROUNDDOWN($AA11/12,0))</f>
        <v>19</v>
      </c>
      <c r="S11" s="403">
        <f>IF($U12="","",ROUNDDOWN(MOD($AA11,12),0))</f>
        <v>0</v>
      </c>
      <c r="T11" s="461">
        <f>IF($U12="","", IF( (MOD($AA11,12)-$S11)&gt;=0.5,"半",0))</f>
        <v>0</v>
      </c>
      <c r="U11" s="45">
        <f t="shared" si="0"/>
        <v>1</v>
      </c>
      <c r="V11" s="424">
        <f>IF($U12="","",ROUNDDOWN($AA11*($U11/$U12)/12,0))</f>
        <v>19</v>
      </c>
      <c r="W11" s="403">
        <f>IF($U12="","",ROUNDDOWN(MOD($AA11*($U11/$U12),12),0))</f>
        <v>0</v>
      </c>
      <c r="X11" s="452">
        <f>IF(U12="","",IF( (MOD($AA11*($U11/$U12),12)-$W11)&gt;=0.5,"半",0) )</f>
        <v>0</v>
      </c>
      <c r="Y11" s="416">
        <v>4</v>
      </c>
      <c r="Z11" s="417"/>
      <c r="AA11" s="418">
        <f>IF(OR($Y11&lt;&gt;$Y13,$Y13=""), SUMIF($Y$5:$Y$70,$Y11,$AB$5:$AB$70),"" )</f>
        <v>228</v>
      </c>
      <c r="AB11" s="405">
        <f>IF(Z11=2,0,O11*12+P11+COUNTIF(Q11:Q11,"半")*0.5)</f>
        <v>228</v>
      </c>
      <c r="AC11" s="406"/>
      <c r="AD11" s="408" t="str">
        <f>IF(AC11&lt;&gt;"",VLOOKUP(AC11,$AE$5:$AF$8,2),"")</f>
        <v/>
      </c>
      <c r="AE11" s="33"/>
      <c r="AF11" s="33"/>
      <c r="AG11" s="38">
        <f>IF(AK11&gt;=12,DATEDIF(BH11,BK11,"y")+1,DATEDIF(BH11,BK11,"y"))</f>
        <v>19</v>
      </c>
      <c r="AH11" s="38">
        <f>IF(AK11&gt;=12,AK11-12,AK11)</f>
        <v>0</v>
      </c>
      <c r="AI11" s="37">
        <f>IF(AL11&lt;=15,"半",0)</f>
        <v>0</v>
      </c>
      <c r="AJ11" s="66">
        <f>DATEDIF(BH11,BK11,"y")</f>
        <v>18</v>
      </c>
      <c r="AK11" s="65">
        <f>IF(AL11&gt;=16,DATEDIF(BH11,BK11,"ym")+1,DATEDIF(BH11,BK11,"ym"))</f>
        <v>12</v>
      </c>
      <c r="AL11" s="64">
        <f>DATEDIF(BH11,BK11,"md")</f>
        <v>30</v>
      </c>
      <c r="AM11" s="38">
        <f>IF(AQ11&gt;=12,DATEDIF(BH11,BL11,"y")+1,DATEDIF(BH11,BL11,"y"))</f>
        <v>18</v>
      </c>
      <c r="AN11" s="38">
        <f>IF(AQ11&gt;=12,AQ11-12,AQ11)</f>
        <v>11</v>
      </c>
      <c r="AO11" s="37" t="str">
        <f>IF(AR11&lt;=15,"半",0)</f>
        <v>半</v>
      </c>
      <c r="AP11" s="66">
        <f>DATEDIF(BH11,BL11,"y")</f>
        <v>18</v>
      </c>
      <c r="AQ11" s="65">
        <f>IF(AR11&gt;=16,DATEDIF(BH11,BL11,"ym")+1,DATEDIF(BH11,BL11,"ym"))</f>
        <v>11</v>
      </c>
      <c r="AR11" s="64">
        <f>DATEDIF(BH11,BL11,"md")</f>
        <v>14</v>
      </c>
      <c r="AS11" s="38">
        <f>IF(AW11&gt;=12,DATEDIF(BI11,BK11,"y")+1,DATEDIF(BI11,BK11,"y"))</f>
        <v>18</v>
      </c>
      <c r="AT11" s="38">
        <f>IF(AW11&gt;=12,AW11-12,AW11)</f>
        <v>11</v>
      </c>
      <c r="AU11" s="37" t="str">
        <f>IF(AX11&lt;=15,"半",0)</f>
        <v>半</v>
      </c>
      <c r="AV11" s="66">
        <f>DATEDIF(BI11,BK11,"y")</f>
        <v>18</v>
      </c>
      <c r="AW11" s="65">
        <f>IF(AX11&gt;=16,DATEDIF(BI11,BK11,"ym")+1,DATEDIF(BI11,BK11,"ym"))</f>
        <v>11</v>
      </c>
      <c r="AX11" s="65">
        <f>DATEDIF(BI11,BK11,"md")</f>
        <v>15</v>
      </c>
      <c r="AY11" s="38">
        <f>IF(BC11&gt;=12,DATEDIF(BI11,BL11,"y")+1,DATEDIF(BI11,BL11,"y"))</f>
        <v>18</v>
      </c>
      <c r="AZ11" s="38">
        <f>IF(BC11&gt;=12,BC11-12,BC11)</f>
        <v>11</v>
      </c>
      <c r="BA11" s="37">
        <f>IF(BD11&lt;=15,"半",0)</f>
        <v>0</v>
      </c>
      <c r="BB11" s="66">
        <f>DATEDIF(BI11,BL11,"y")</f>
        <v>18</v>
      </c>
      <c r="BC11" s="65">
        <f>IF(BD11&gt;=16,DATEDIF(BI11,BL11,"ym")+1,DATEDIF(BI11,BL11,"ym"))</f>
        <v>11</v>
      </c>
      <c r="BD11" s="64">
        <f>DATEDIF(BI11,BL11,"md")</f>
        <v>27</v>
      </c>
      <c r="BE11" s="27"/>
      <c r="BF11" s="28">
        <f>IF(J12="現在",$AD$2,J12)</f>
        <v>38442</v>
      </c>
      <c r="BG11" s="27">
        <v>0</v>
      </c>
      <c r="BH11" s="26">
        <f>IF(DAY(J11)&lt;=15,J11-DAY(J11)+1,J11-DAY(J11)+16)</f>
        <v>31503</v>
      </c>
      <c r="BI11" s="26">
        <f>IF(DAY(BH11)=1,BH11+15,BR11)</f>
        <v>31518</v>
      </c>
      <c r="BJ11" s="24"/>
      <c r="BK11" s="36">
        <f>IF(CA11&gt;=16,BY11,IF(J12="現在",$AD$2-CA11+15,J12-CA11+15))</f>
        <v>38442</v>
      </c>
      <c r="BL11" s="25">
        <f>IF(DAY(BK11)=15,BK11-DAY(BK11),BK11-DAY(BK11)+15)</f>
        <v>38426</v>
      </c>
      <c r="BM11" s="24"/>
      <c r="BN11" s="24"/>
      <c r="BO11" s="20">
        <f>YEAR(J11)</f>
        <v>1986</v>
      </c>
      <c r="BP11" s="20">
        <f>MONTH(J11)+1</f>
        <v>5</v>
      </c>
      <c r="BQ11" s="23" t="str">
        <f>CONCATENATE(BO11,"/",BP11,"/",1)</f>
        <v>1986/5/1</v>
      </c>
      <c r="BR11" s="23">
        <f>BQ11+1-1</f>
        <v>31533</v>
      </c>
      <c r="BS11" s="23">
        <f>BQ11-1</f>
        <v>31532</v>
      </c>
      <c r="BT11" s="20">
        <f>DAY(BS11)</f>
        <v>30</v>
      </c>
      <c r="BU11" s="20">
        <f>DAY(J11)</f>
        <v>1</v>
      </c>
      <c r="BV11" s="20">
        <f>YEAR(BF11)</f>
        <v>2005</v>
      </c>
      <c r="BW11" s="20">
        <f>IF(MONTH(BF11)=12,MONTH(BF11)-12+1,MONTH(BF11)+1)</f>
        <v>4</v>
      </c>
      <c r="BX11" s="23" t="str">
        <f>IF(BW11=1,CONCATENATE(BV11+1,"/",BW11,"/",1),CONCATENATE(BV11,"/",BW11,"/",1))</f>
        <v>2005/4/1</v>
      </c>
      <c r="BY11" s="23">
        <f>BX11-1</f>
        <v>38442</v>
      </c>
      <c r="BZ11" s="20">
        <f>DAY(BY11)</f>
        <v>31</v>
      </c>
      <c r="CA11" s="20">
        <f>DAY(BF11)</f>
        <v>31</v>
      </c>
    </row>
    <row r="12" spans="1:79" ht="12.75" customHeight="1">
      <c r="A12" s="464"/>
      <c r="B12" s="387"/>
      <c r="C12" s="388"/>
      <c r="D12" s="388"/>
      <c r="E12" s="388"/>
      <c r="F12" s="388"/>
      <c r="G12" s="389"/>
      <c r="H12" s="43" t="s">
        <v>40</v>
      </c>
      <c r="I12" s="43"/>
      <c r="J12" s="382">
        <f>IF('様式２（記入例）'!L20&lt;&gt;"",'様式２（記入例）'!L20,"")</f>
        <v>38442</v>
      </c>
      <c r="K12" s="383"/>
      <c r="L12" s="475"/>
      <c r="M12" s="477"/>
      <c r="N12" s="479"/>
      <c r="O12" s="486"/>
      <c r="P12" s="413"/>
      <c r="Q12" s="486"/>
      <c r="R12" s="425"/>
      <c r="S12" s="404"/>
      <c r="T12" s="462"/>
      <c r="U12" s="45">
        <f t="shared" si="0"/>
        <v>1</v>
      </c>
      <c r="V12" s="425"/>
      <c r="W12" s="404"/>
      <c r="X12" s="453"/>
      <c r="Y12" s="416"/>
      <c r="Z12" s="417"/>
      <c r="AA12" s="418"/>
      <c r="AB12" s="405"/>
      <c r="AC12" s="407"/>
      <c r="AD12" s="409"/>
      <c r="AE12" s="33"/>
      <c r="AF12" s="33"/>
      <c r="AG12" s="68"/>
      <c r="AH12" s="68"/>
      <c r="AI12" s="67"/>
      <c r="AJ12" s="30"/>
      <c r="AK12" s="27"/>
      <c r="AL12" s="29"/>
      <c r="AM12" s="38"/>
      <c r="AN12" s="38"/>
      <c r="AO12" s="37"/>
      <c r="AP12" s="30"/>
      <c r="AQ12" s="27"/>
      <c r="AR12" s="29"/>
      <c r="AS12" s="38"/>
      <c r="AT12" s="38"/>
      <c r="AU12" s="37"/>
      <c r="AV12" s="30"/>
      <c r="AW12" s="27"/>
      <c r="AX12" s="27"/>
      <c r="AY12" s="38"/>
      <c r="AZ12" s="38"/>
      <c r="BA12" s="37"/>
      <c r="BB12" s="30"/>
      <c r="BC12" s="27"/>
      <c r="BD12" s="29"/>
      <c r="BE12" s="27"/>
      <c r="BF12" s="28"/>
      <c r="BG12" s="27"/>
      <c r="BH12" s="26"/>
      <c r="BI12" s="26"/>
      <c r="BJ12" s="24"/>
      <c r="BK12" s="25"/>
      <c r="BL12" s="25"/>
      <c r="BM12" s="24"/>
      <c r="BN12" s="24"/>
      <c r="BQ12" s="23"/>
      <c r="BR12" s="23"/>
      <c r="BS12" s="23"/>
      <c r="BX12" s="23"/>
      <c r="BY12" s="23"/>
    </row>
    <row r="13" spans="1:79" ht="12.75" customHeight="1">
      <c r="A13" s="464"/>
      <c r="B13" s="384" t="str">
        <f>IF('様式２（記入例）'!H21&lt;&gt;"",'様式２（記入例）'!H21,"")</f>
        <v/>
      </c>
      <c r="C13" s="480"/>
      <c r="D13" s="480"/>
      <c r="E13" s="480"/>
      <c r="F13" s="480"/>
      <c r="G13" s="481"/>
      <c r="H13" s="47" t="s">
        <v>41</v>
      </c>
      <c r="I13" s="46"/>
      <c r="J13" s="390" t="str">
        <f>IF('様式２（記入例）'!K21&lt;&gt;"",'様式２（記入例）'!K21,"")</f>
        <v/>
      </c>
      <c r="K13" s="391"/>
      <c r="L13" s="474" t="e">
        <f>AG13</f>
        <v>#VALUE!</v>
      </c>
      <c r="M13" s="476" t="e">
        <f>AH13</f>
        <v>#VALUE!</v>
      </c>
      <c r="N13" s="478" t="e">
        <f>AI13</f>
        <v>#VALUE!</v>
      </c>
      <c r="O13" s="485" t="str">
        <f>IF($J13&lt;&gt;"",IF($AC13="0-",AM13,IF($AC13="+0",AS13,IF($AC13="+-",AY13,AG13))),"")</f>
        <v/>
      </c>
      <c r="P13" s="412" t="str">
        <f>IF($J13&lt;&gt;"",IF($AC13="0-",AN13,IF($AC13="+0",AT13,IF($AC13="+-",AZ13,AH13))),"")</f>
        <v/>
      </c>
      <c r="Q13" s="485" t="str">
        <f>IF($J13&lt;&gt;"",IF($AC13="0-",AO13,IF($AC13="+0",AU13,IF($AC13="+-",BA13,AI13))),"")</f>
        <v/>
      </c>
      <c r="R13" s="424" t="str">
        <f>IF($U14="","",ROUNDDOWN($AA13/12,0))</f>
        <v/>
      </c>
      <c r="S13" s="403" t="str">
        <f>IF($U14="","",ROUNDDOWN(MOD($AA13,12),0))</f>
        <v/>
      </c>
      <c r="T13" s="461" t="str">
        <f>IF($U14="","", IF( (MOD($AA13,12)-$S13)&gt;=0.5,"半",0))</f>
        <v/>
      </c>
      <c r="U13" s="45" t="str">
        <f t="shared" si="0"/>
        <v/>
      </c>
      <c r="V13" s="424" t="str">
        <f>IF($U14="","",ROUNDDOWN($AA13*($U13/$U14)/12,0))</f>
        <v/>
      </c>
      <c r="W13" s="403" t="str">
        <f>IF($U14="","",ROUNDDOWN(MOD($AA13*($U13/$U14),12),0))</f>
        <v/>
      </c>
      <c r="X13" s="452" t="str">
        <f>IF(U14="","",IF( (MOD($AA13*($U13/$U14),12)-$W13)&gt;=0.5,"半",0) )</f>
        <v/>
      </c>
      <c r="Y13" s="416">
        <v>5</v>
      </c>
      <c r="Z13" s="417"/>
      <c r="AA13" s="418" t="e">
        <f>IF(OR($Y13&lt;&gt;$Y15,$Y15=""), SUMIF($Y$5:$Y$70,$Y13,$AB$5:$AB$70),"" )</f>
        <v>#VALUE!</v>
      </c>
      <c r="AB13" s="405" t="e">
        <f>IF(Z13=2,0,O13*12+P13+COUNTIF(Q13:Q13,"半")*0.5)</f>
        <v>#VALUE!</v>
      </c>
      <c r="AC13" s="406"/>
      <c r="AD13" s="408" t="str">
        <f>IF(AC13&lt;&gt;"",VLOOKUP(AC13,$AE$5:$AF$8,2),"")</f>
        <v/>
      </c>
      <c r="AE13" s="33"/>
      <c r="AF13" s="33"/>
      <c r="AG13" s="68" t="e">
        <f>IF(AK13&gt;=12,DATEDIF(BH13,BK13,"y")+1,DATEDIF(BH13,BK13,"y"))</f>
        <v>#VALUE!</v>
      </c>
      <c r="AH13" s="68" t="e">
        <f>IF(AK13&gt;=12,AK13-12,AK13)</f>
        <v>#VALUE!</v>
      </c>
      <c r="AI13" s="67" t="e">
        <f>IF(AL13&lt;=15,"半",0)</f>
        <v>#VALUE!</v>
      </c>
      <c r="AJ13" s="30" t="e">
        <f>DATEDIF(BH13,BK13,"y")</f>
        <v>#VALUE!</v>
      </c>
      <c r="AK13" s="27" t="e">
        <f>IF(AL13&gt;=16,DATEDIF(BH13,BK13,"ym")+1,DATEDIF(BH13,BK13,"ym"))</f>
        <v>#VALUE!</v>
      </c>
      <c r="AL13" s="29" t="e">
        <f>DATEDIF(BH13,BK13,"md")</f>
        <v>#VALUE!</v>
      </c>
      <c r="AM13" s="38" t="e">
        <f>IF(AQ13&gt;=12,DATEDIF(BH13,BL13,"y")+1,DATEDIF(BH13,BL13,"y"))</f>
        <v>#VALUE!</v>
      </c>
      <c r="AN13" s="38" t="e">
        <f>IF(AQ13&gt;=12,AQ13-12,AQ13)</f>
        <v>#VALUE!</v>
      </c>
      <c r="AO13" s="37" t="e">
        <f>IF(AR13&lt;=15,"半",0)</f>
        <v>#VALUE!</v>
      </c>
      <c r="AP13" s="71" t="e">
        <f>DATEDIF(BH13,BL13,"y")</f>
        <v>#VALUE!</v>
      </c>
      <c r="AQ13" s="70" t="e">
        <f>IF(AR13&gt;=16,DATEDIF(BH13,BL13,"ym")+1,DATEDIF(BH13,BL13,"ym"))</f>
        <v>#VALUE!</v>
      </c>
      <c r="AR13" s="69" t="e">
        <f>DATEDIF(BH13,BL13,"md")</f>
        <v>#VALUE!</v>
      </c>
      <c r="AS13" s="38" t="e">
        <f>IF(AW13&gt;=12,DATEDIF(BI13,BK13,"y")+1,DATEDIF(BI13,BK13,"y"))</f>
        <v>#VALUE!</v>
      </c>
      <c r="AT13" s="38" t="e">
        <f>IF(AW13&gt;=12,AW13-12,AW13)</f>
        <v>#VALUE!</v>
      </c>
      <c r="AU13" s="37" t="e">
        <f>IF(AX13&lt;=15,"半",0)</f>
        <v>#VALUE!</v>
      </c>
      <c r="AV13" s="71" t="e">
        <f>DATEDIF(BI13,BK13,"y")</f>
        <v>#VALUE!</v>
      </c>
      <c r="AW13" s="70" t="e">
        <f>IF(AX13&gt;=16,DATEDIF(BI13,BK13,"ym")+1,DATEDIF(BI13,BK13,"ym"))</f>
        <v>#VALUE!</v>
      </c>
      <c r="AX13" s="70" t="e">
        <f>DATEDIF(BI13,BK13,"md")</f>
        <v>#VALUE!</v>
      </c>
      <c r="AY13" s="38" t="e">
        <f>IF(BC13&gt;=12,DATEDIF(BI13,BL13,"y")+1,DATEDIF(BI13,BL13,"y"))</f>
        <v>#VALUE!</v>
      </c>
      <c r="AZ13" s="38" t="e">
        <f>IF(BC13&gt;=12,BC13-12,BC13)</f>
        <v>#VALUE!</v>
      </c>
      <c r="BA13" s="37" t="e">
        <f>IF(BD13&lt;=15,"半",0)</f>
        <v>#VALUE!</v>
      </c>
      <c r="BB13" s="71" t="e">
        <f>DATEDIF(BI13,BL13,"y")</f>
        <v>#VALUE!</v>
      </c>
      <c r="BC13" s="70" t="e">
        <f>IF(BD13&gt;=16,DATEDIF(BI13,BL13,"ym")+1,DATEDIF(BI13,BL13,"ym"))</f>
        <v>#VALUE!</v>
      </c>
      <c r="BD13" s="69" t="e">
        <f>DATEDIF(BI13,BL13,"md")</f>
        <v>#VALUE!</v>
      </c>
      <c r="BE13" s="27"/>
      <c r="BF13" s="28" t="str">
        <f>IF(J14="現在",$AD$2,J14)</f>
        <v/>
      </c>
      <c r="BG13" s="20">
        <v>0</v>
      </c>
      <c r="BH13" s="26" t="e">
        <f>IF(DAY(J13)&lt;=15,J13-DAY(J13)+1,J13-DAY(J13)+16)</f>
        <v>#VALUE!</v>
      </c>
      <c r="BI13" s="26" t="e">
        <f>IF(DAY(BH13)=1,BH13+15,BR13)</f>
        <v>#VALUE!</v>
      </c>
      <c r="BJ13" s="24"/>
      <c r="BK13" s="36" t="e">
        <f>IF(CA13&gt;=16,BY13,IF(J14="現在",$AD$2-CA13+15,J14-CA13+15))</f>
        <v>#VALUE!</v>
      </c>
      <c r="BL13" s="25" t="e">
        <f>IF(DAY(BK13)=15,BK13-DAY(BK13),BK13-DAY(BK13)+15)</f>
        <v>#VALUE!</v>
      </c>
      <c r="BM13" s="24"/>
      <c r="BN13" s="24"/>
      <c r="BO13" s="20" t="e">
        <f>YEAR(J13)</f>
        <v>#VALUE!</v>
      </c>
      <c r="BP13" s="20" t="e">
        <f>MONTH(J13)+1</f>
        <v>#VALUE!</v>
      </c>
      <c r="BQ13" s="23" t="e">
        <f>CONCATENATE(BO13,"/",BP13,"/",1)</f>
        <v>#VALUE!</v>
      </c>
      <c r="BR13" s="23" t="e">
        <f>BQ13+1-1</f>
        <v>#VALUE!</v>
      </c>
      <c r="BS13" s="23" t="e">
        <f>BQ13-1</f>
        <v>#VALUE!</v>
      </c>
      <c r="BT13" s="20" t="e">
        <f>DAY(BS13)</f>
        <v>#VALUE!</v>
      </c>
      <c r="BU13" s="20" t="e">
        <f>DAY(J13)</f>
        <v>#VALUE!</v>
      </c>
      <c r="BV13" s="20" t="e">
        <f>YEAR(BF13)</f>
        <v>#VALUE!</v>
      </c>
      <c r="BW13" s="20" t="e">
        <f>IF(MONTH(BF13)=12,MONTH(BF13)-12+1,MONTH(BF13)+1)</f>
        <v>#VALUE!</v>
      </c>
      <c r="BX13" s="23" t="e">
        <f>IF(BW13=1,CONCATENATE(BV13+1,"/",BW13,"/",1),CONCATENATE(BV13,"/",BW13,"/",1))</f>
        <v>#VALUE!</v>
      </c>
      <c r="BY13" s="23" t="e">
        <f>BX13-1</f>
        <v>#VALUE!</v>
      </c>
      <c r="BZ13" s="20" t="e">
        <f>DAY(BY13)</f>
        <v>#VALUE!</v>
      </c>
      <c r="CA13" s="20" t="e">
        <f>DAY(BF13)</f>
        <v>#VALUE!</v>
      </c>
    </row>
    <row r="14" spans="1:79" ht="12.75" customHeight="1">
      <c r="A14" s="464"/>
      <c r="B14" s="482"/>
      <c r="C14" s="483"/>
      <c r="D14" s="483"/>
      <c r="E14" s="483"/>
      <c r="F14" s="483"/>
      <c r="G14" s="484"/>
      <c r="H14" s="43" t="s">
        <v>40</v>
      </c>
      <c r="I14" s="43"/>
      <c r="J14" s="382" t="str">
        <f>IF('様式２（記入例）'!L21&lt;&gt;"",'様式２（記入例）'!L21,"")</f>
        <v/>
      </c>
      <c r="K14" s="383"/>
      <c r="L14" s="475"/>
      <c r="M14" s="477"/>
      <c r="N14" s="479"/>
      <c r="O14" s="486"/>
      <c r="P14" s="413"/>
      <c r="Q14" s="486"/>
      <c r="R14" s="425"/>
      <c r="S14" s="404"/>
      <c r="T14" s="462"/>
      <c r="U14" s="45" t="str">
        <f t="shared" si="0"/>
        <v/>
      </c>
      <c r="V14" s="425"/>
      <c r="W14" s="404"/>
      <c r="X14" s="453"/>
      <c r="Y14" s="416"/>
      <c r="Z14" s="417"/>
      <c r="AA14" s="418"/>
      <c r="AB14" s="405"/>
      <c r="AC14" s="407"/>
      <c r="AD14" s="409"/>
      <c r="AE14" s="33"/>
      <c r="AF14" s="33"/>
      <c r="AG14" s="68"/>
      <c r="AH14" s="68"/>
      <c r="AI14" s="67"/>
      <c r="AJ14" s="30"/>
      <c r="AK14" s="27"/>
      <c r="AL14" s="29"/>
      <c r="AM14" s="38"/>
      <c r="AN14" s="38"/>
      <c r="AO14" s="37"/>
      <c r="AP14" s="30"/>
      <c r="AQ14" s="27"/>
      <c r="AR14" s="29"/>
      <c r="AS14" s="38"/>
      <c r="AT14" s="38"/>
      <c r="AU14" s="37"/>
      <c r="AV14" s="30"/>
      <c r="AW14" s="27"/>
      <c r="AX14" s="27"/>
      <c r="AY14" s="38"/>
      <c r="AZ14" s="38"/>
      <c r="BA14" s="37"/>
      <c r="BB14" s="30"/>
      <c r="BC14" s="27"/>
      <c r="BD14" s="29"/>
      <c r="BE14" s="27"/>
      <c r="BF14" s="28"/>
      <c r="BH14" s="26"/>
      <c r="BI14" s="26"/>
      <c r="BJ14" s="24"/>
      <c r="BK14" s="25"/>
      <c r="BL14" s="25"/>
      <c r="BM14" s="24"/>
      <c r="BN14" s="24"/>
      <c r="BQ14" s="23"/>
      <c r="BR14" s="23"/>
      <c r="BS14" s="23"/>
      <c r="BX14" s="23"/>
      <c r="BY14" s="23"/>
    </row>
    <row r="15" spans="1:79" ht="12.75" customHeight="1">
      <c r="A15" s="464"/>
      <c r="B15" s="384" t="str">
        <f>IF('様式２（記入例）'!H22&lt;&gt;"",'様式２（記入例）'!H22,"")</f>
        <v>○○警察署警察嘱託医</v>
      </c>
      <c r="C15" s="385"/>
      <c r="D15" s="385"/>
      <c r="E15" s="385"/>
      <c r="F15" s="385"/>
      <c r="G15" s="386"/>
      <c r="H15" s="47" t="s">
        <v>41</v>
      </c>
      <c r="I15" s="46"/>
      <c r="J15" s="390">
        <f>IF('様式２（記入例）'!K22&lt;&gt;"",'様式２（記入例）'!K22,"")</f>
        <v>35886</v>
      </c>
      <c r="K15" s="391"/>
      <c r="L15" s="474">
        <f>AG15</f>
        <v>5</v>
      </c>
      <c r="M15" s="476">
        <f>AH15</f>
        <v>0</v>
      </c>
      <c r="N15" s="478">
        <f>AI15</f>
        <v>0</v>
      </c>
      <c r="O15" s="485">
        <f>IF($J15&lt;&gt;"",IF($AC15="0-",AM15,IF($AC15="+0",AS15,IF($AC15="+-",AY15,AG15))),"")</f>
        <v>5</v>
      </c>
      <c r="P15" s="412">
        <f>IF($J15&lt;&gt;"",IF($AC15="0-",AN15,IF($AC15="+0",AT15,IF($AC15="+-",AZ15,AH15))),"")</f>
        <v>0</v>
      </c>
      <c r="Q15" s="485">
        <f>IF($J15&lt;&gt;"",IF($AC15="0-",AO15,IF($AC15="+0",AU15,IF($AC15="+-",BA15,AI15))),"")</f>
        <v>0</v>
      </c>
      <c r="R15" s="424">
        <f>IF($U16="","",ROUNDDOWN($AA15/12,0))</f>
        <v>5</v>
      </c>
      <c r="S15" s="403">
        <f>IF($U16="","",ROUNDDOWN(MOD($AA15,12),0))</f>
        <v>0</v>
      </c>
      <c r="T15" s="461">
        <f>IF($U16="","", IF( (MOD($AA15,12)-$S15)&gt;=0.5,"半",0))</f>
        <v>0</v>
      </c>
      <c r="U15" s="45">
        <f t="shared" si="0"/>
        <v>1</v>
      </c>
      <c r="V15" s="424">
        <f>IF($U16="","",ROUNDDOWN($AA15*($U15/$U16)/12,0))</f>
        <v>5</v>
      </c>
      <c r="W15" s="403">
        <f>IF($U16="","",ROUNDDOWN(MOD($AA15*($U15/$U16),12),0))</f>
        <v>0</v>
      </c>
      <c r="X15" s="452">
        <f>IF(U16="","",IF( (MOD($AA15*($U15/$U16),12)-$W15)&gt;=0.5,"半",0) )</f>
        <v>0</v>
      </c>
      <c r="Y15" s="416">
        <v>6</v>
      </c>
      <c r="Z15" s="417"/>
      <c r="AA15" s="418">
        <f>IF(OR($Y15&lt;&gt;$Y17,$Y17=""), SUMIF($Y$5:$Y$70,$Y15,$AB$5:$AB$70),"" )</f>
        <v>60</v>
      </c>
      <c r="AB15" s="405">
        <f>IF(Z15=2,0,O15*12+P15+COUNTIF(Q15:Q15,"半")*0.5)</f>
        <v>60</v>
      </c>
      <c r="AC15" s="406"/>
      <c r="AD15" s="408" t="str">
        <f>IF(AC15&lt;&gt;"",VLOOKUP(AC15,$AE$5:$AF$8,2),"")</f>
        <v/>
      </c>
      <c r="AE15" s="33"/>
      <c r="AF15" s="33"/>
      <c r="AG15" s="38">
        <f>IF(AK15&gt;=12,DATEDIF(BH15,BK15,"y")+1,DATEDIF(BH15,BK15,"y"))</f>
        <v>5</v>
      </c>
      <c r="AH15" s="38">
        <f>IF(AK15&gt;=12,AK15-12,AK15)</f>
        <v>0</v>
      </c>
      <c r="AI15" s="37">
        <f>IF(AL15&lt;=15,"半",0)</f>
        <v>0</v>
      </c>
      <c r="AJ15" s="30">
        <f>DATEDIF(BH15,BK15,"y")</f>
        <v>4</v>
      </c>
      <c r="AK15" s="27">
        <f>IF(AL15&gt;=16,DATEDIF(BH15,BK15,"ym")+1,DATEDIF(BH15,BK15,"ym"))</f>
        <v>12</v>
      </c>
      <c r="AL15" s="29">
        <f>DATEDIF(BH15,BK15,"md")</f>
        <v>30</v>
      </c>
      <c r="AM15" s="38">
        <f>IF(AQ15&gt;=12,DATEDIF(BH15,BL15,"y")+1,DATEDIF(BH15,BL15,"y"))</f>
        <v>4</v>
      </c>
      <c r="AN15" s="38">
        <f>IF(AQ15&gt;=12,AQ15-12,AQ15)</f>
        <v>11</v>
      </c>
      <c r="AO15" s="37" t="str">
        <f>IF(AR15&lt;=15,"半",0)</f>
        <v>半</v>
      </c>
      <c r="AP15" s="30">
        <f>DATEDIF(BH15,BL15,"y")</f>
        <v>4</v>
      </c>
      <c r="AQ15" s="27">
        <f>IF(AR15&gt;=16,DATEDIF(BH15,BL15,"ym")+1,DATEDIF(BH15,BL15,"ym"))</f>
        <v>11</v>
      </c>
      <c r="AR15" s="29">
        <f>DATEDIF(BH15,BL15,"md")</f>
        <v>14</v>
      </c>
      <c r="AS15" s="38">
        <f>IF(AW15&gt;=12,DATEDIF(BI15,BK15,"y")+1,DATEDIF(BI15,BK15,"y"))</f>
        <v>4</v>
      </c>
      <c r="AT15" s="38">
        <f>IF(AW15&gt;=12,AW15-12,AW15)</f>
        <v>11</v>
      </c>
      <c r="AU15" s="37" t="str">
        <f>IF(AX15&lt;=15,"半",0)</f>
        <v>半</v>
      </c>
      <c r="AV15" s="30">
        <f>DATEDIF(BI15,BK15,"y")</f>
        <v>4</v>
      </c>
      <c r="AW15" s="27">
        <f>IF(AX15&gt;=16,DATEDIF(BI15,BK15,"ym")+1,DATEDIF(BI15,BK15,"ym"))</f>
        <v>11</v>
      </c>
      <c r="AX15" s="27">
        <f>DATEDIF(BI15,BK15,"md")</f>
        <v>15</v>
      </c>
      <c r="AY15" s="38">
        <f>IF(BC15&gt;=12,DATEDIF(BI15,BL15,"y")+1,DATEDIF(BI15,BL15,"y"))</f>
        <v>4</v>
      </c>
      <c r="AZ15" s="38">
        <f>IF(BC15&gt;=12,BC15-12,BC15)</f>
        <v>11</v>
      </c>
      <c r="BA15" s="37">
        <f>IF(BD15&lt;=15,"半",0)</f>
        <v>0</v>
      </c>
      <c r="BB15" s="30">
        <f>DATEDIF(BI15,BL15,"y")</f>
        <v>4</v>
      </c>
      <c r="BC15" s="27">
        <f>IF(BD15&gt;=16,DATEDIF(BI15,BL15,"ym")+1,DATEDIF(BI15,BL15,"ym"))</f>
        <v>11</v>
      </c>
      <c r="BD15" s="29">
        <f>DATEDIF(BI15,BL15,"md")</f>
        <v>27</v>
      </c>
      <c r="BE15" s="27"/>
      <c r="BF15" s="28">
        <f>IF(J16="現在",$AD$2,J16)</f>
        <v>37711</v>
      </c>
      <c r="BG15" s="27">
        <v>1</v>
      </c>
      <c r="BH15" s="26">
        <f>IF(DAY(J15)&lt;=15,J15-DAY(J15)+1,J15-DAY(J15)+16)</f>
        <v>35886</v>
      </c>
      <c r="BI15" s="26">
        <f>IF(DAY(BH15)=1,BH15+15,BR15)</f>
        <v>35901</v>
      </c>
      <c r="BJ15" s="24"/>
      <c r="BK15" s="36">
        <f>IF(CA15&gt;=16,BY15,IF(J16="現在",$AD$2-CA15+15,J16-CA15+15))</f>
        <v>37711</v>
      </c>
      <c r="BL15" s="25">
        <f>IF(DAY(BK15)=15,BK15-DAY(BK15),BK15-DAY(BK15)+15)</f>
        <v>37695</v>
      </c>
      <c r="BM15" s="24"/>
      <c r="BN15" s="24"/>
      <c r="BO15" s="20">
        <f>YEAR(J15)</f>
        <v>1998</v>
      </c>
      <c r="BP15" s="20">
        <f>MONTH(J15)+1</f>
        <v>5</v>
      </c>
      <c r="BQ15" s="23" t="str">
        <f>CONCATENATE(BO15,"/",BP15,"/",1)</f>
        <v>1998/5/1</v>
      </c>
      <c r="BR15" s="23">
        <f>BQ15+1-1</f>
        <v>35916</v>
      </c>
      <c r="BS15" s="23">
        <f>BQ15-1</f>
        <v>35915</v>
      </c>
      <c r="BT15" s="20">
        <f>DAY(BS15)</f>
        <v>30</v>
      </c>
      <c r="BU15" s="20">
        <f>DAY(J15)</f>
        <v>1</v>
      </c>
      <c r="BV15" s="20">
        <f>YEAR(BF15)</f>
        <v>2003</v>
      </c>
      <c r="BW15" s="20">
        <f>IF(MONTH(BF15)=12,MONTH(BF15)-12+1,MONTH(BF15)+1)</f>
        <v>4</v>
      </c>
      <c r="BX15" s="23" t="str">
        <f>IF(BW15=1,CONCATENATE(BV15+1,"/",BW15,"/",1),CONCATENATE(BV15,"/",BW15,"/",1))</f>
        <v>2003/4/1</v>
      </c>
      <c r="BY15" s="23">
        <f>BX15-1</f>
        <v>37711</v>
      </c>
      <c r="BZ15" s="20">
        <f>DAY(BY15)</f>
        <v>31</v>
      </c>
      <c r="CA15" s="20">
        <f>DAY(BF15)</f>
        <v>31</v>
      </c>
    </row>
    <row r="16" spans="1:79" ht="12.75" customHeight="1">
      <c r="A16" s="464"/>
      <c r="B16" s="387"/>
      <c r="C16" s="388"/>
      <c r="D16" s="388"/>
      <c r="E16" s="388"/>
      <c r="F16" s="388"/>
      <c r="G16" s="389"/>
      <c r="H16" s="43" t="s">
        <v>40</v>
      </c>
      <c r="I16" s="43"/>
      <c r="J16" s="382">
        <f>IF('様式２（記入例）'!L22&lt;&gt;"",'様式２（記入例）'!L22,"")</f>
        <v>37711</v>
      </c>
      <c r="K16" s="383"/>
      <c r="L16" s="475"/>
      <c r="M16" s="477"/>
      <c r="N16" s="479"/>
      <c r="O16" s="486"/>
      <c r="P16" s="413"/>
      <c r="Q16" s="486"/>
      <c r="R16" s="425"/>
      <c r="S16" s="404"/>
      <c r="T16" s="462"/>
      <c r="U16" s="45">
        <f t="shared" si="0"/>
        <v>1</v>
      </c>
      <c r="V16" s="425"/>
      <c r="W16" s="404"/>
      <c r="X16" s="453"/>
      <c r="Y16" s="416"/>
      <c r="Z16" s="417"/>
      <c r="AA16" s="418"/>
      <c r="AB16" s="405"/>
      <c r="AC16" s="407"/>
      <c r="AD16" s="409"/>
      <c r="AE16" s="33"/>
      <c r="AF16" s="33"/>
      <c r="AG16" s="38"/>
      <c r="AH16" s="38"/>
      <c r="AI16" s="37"/>
      <c r="AJ16" s="30"/>
      <c r="AK16" s="27"/>
      <c r="AL16" s="29"/>
      <c r="AM16" s="38"/>
      <c r="AN16" s="38"/>
      <c r="AO16" s="37"/>
      <c r="AP16" s="30"/>
      <c r="AQ16" s="27"/>
      <c r="AR16" s="29"/>
      <c r="AS16" s="38"/>
      <c r="AT16" s="38"/>
      <c r="AU16" s="37"/>
      <c r="AV16" s="30"/>
      <c r="AW16" s="27"/>
      <c r="AX16" s="27"/>
      <c r="AY16" s="38"/>
      <c r="AZ16" s="38"/>
      <c r="BA16" s="37"/>
      <c r="BB16" s="30"/>
      <c r="BC16" s="27"/>
      <c r="BD16" s="29"/>
      <c r="BE16" s="27"/>
      <c r="BF16" s="28"/>
      <c r="BG16" s="27"/>
      <c r="BH16" s="26"/>
      <c r="BI16" s="26"/>
      <c r="BJ16" s="24"/>
      <c r="BK16" s="25"/>
      <c r="BL16" s="25"/>
      <c r="BM16" s="24"/>
      <c r="BN16" s="24"/>
      <c r="BQ16" s="23"/>
      <c r="BR16" s="23"/>
      <c r="BS16" s="23"/>
      <c r="BX16" s="23"/>
      <c r="BY16" s="23"/>
    </row>
    <row r="17" spans="1:79" ht="12.75" customHeight="1">
      <c r="A17" s="464"/>
      <c r="B17" s="384" t="str">
        <f>IF('様式２（記入例）'!H23&lt;&gt;"",'様式２（記入例）'!H23,"")</f>
        <v/>
      </c>
      <c r="C17" s="385"/>
      <c r="D17" s="385"/>
      <c r="E17" s="385"/>
      <c r="F17" s="385"/>
      <c r="G17" s="386"/>
      <c r="H17" s="47" t="s">
        <v>41</v>
      </c>
      <c r="I17" s="46"/>
      <c r="J17" s="390" t="str">
        <f>IF('様式２（記入例）'!K23&lt;&gt;"",'様式２（記入例）'!K23,"")</f>
        <v/>
      </c>
      <c r="K17" s="391"/>
      <c r="L17" s="474" t="e">
        <f>AG17</f>
        <v>#VALUE!</v>
      </c>
      <c r="M17" s="476" t="e">
        <f>AH17</f>
        <v>#VALUE!</v>
      </c>
      <c r="N17" s="478" t="e">
        <f>AI17</f>
        <v>#VALUE!</v>
      </c>
      <c r="O17" s="485" t="str">
        <f>IF($J17&lt;&gt;"",IF($AC17="0-",AM17,IF($AC17="+0",AS17,IF($AC17="+-",AY17,AG17))),"")</f>
        <v/>
      </c>
      <c r="P17" s="412" t="str">
        <f>IF($J17&lt;&gt;"",IF($AC17="0-",AN17,IF($AC17="+0",AT17,IF($AC17="+-",AZ17,AH17))),"")</f>
        <v/>
      </c>
      <c r="Q17" s="485" t="str">
        <f>IF($J17&lt;&gt;"",IF($AC17="0-",AO17,IF($AC17="+0",AU17,IF($AC17="+-",BA17,AI17))),"")</f>
        <v/>
      </c>
      <c r="R17" s="424" t="str">
        <f>IF($U18="","",ROUNDDOWN($AA17/12,0))</f>
        <v/>
      </c>
      <c r="S17" s="403" t="str">
        <f>IF($U18="","",ROUNDDOWN(MOD($AA17,12),0))</f>
        <v/>
      </c>
      <c r="T17" s="461" t="str">
        <f>IF($U18="","", IF( (MOD($AA17,12)-$S17)&gt;=0.5,"半",0))</f>
        <v/>
      </c>
      <c r="U17" s="45" t="str">
        <f t="shared" si="0"/>
        <v/>
      </c>
      <c r="V17" s="424" t="str">
        <f>IF($U18="","",ROUNDDOWN($AA17*($U17/$U18)/12,0))</f>
        <v/>
      </c>
      <c r="W17" s="403" t="str">
        <f>IF($U18="","",ROUNDDOWN(MOD($AA17*($U17/$U18),12),0))</f>
        <v/>
      </c>
      <c r="X17" s="452" t="str">
        <f>IF(U18="","",IF( (MOD($AA17*($U17/$U18),12)-$W17)&gt;=0.5,"半",0) )</f>
        <v/>
      </c>
      <c r="Y17" s="417">
        <v>7</v>
      </c>
      <c r="Z17" s="417"/>
      <c r="AA17" s="418" t="e">
        <f>IF(OR($Y17&lt;&gt;$Y19,$Y19=""), SUMIF($Y$5:$Y$70,$Y17,$AB$5:$AB$70),"" )</f>
        <v>#VALUE!</v>
      </c>
      <c r="AB17" s="405" t="e">
        <f>IF(Z17=2,0,O17*12+P17+COUNTIF(Q17:Q17,"半")*0.5)</f>
        <v>#VALUE!</v>
      </c>
      <c r="AC17" s="406"/>
      <c r="AD17" s="408" t="str">
        <f>IF(AC17&lt;&gt;"",VLOOKUP(AC17,$AE$5:$AF$8,2),"")</f>
        <v/>
      </c>
      <c r="AE17" s="33"/>
      <c r="AF17" s="33"/>
      <c r="AG17" s="38" t="e">
        <f>IF(AK17&gt;=12,DATEDIF(BH17,BK17,"y")+1,DATEDIF(BH17,BK17,"y"))</f>
        <v>#VALUE!</v>
      </c>
      <c r="AH17" s="38" t="e">
        <f>IF(AK17&gt;=12,AK17-12,AK17)</f>
        <v>#VALUE!</v>
      </c>
      <c r="AI17" s="37" t="e">
        <f>IF(AL17&lt;=15,"半",0)</f>
        <v>#VALUE!</v>
      </c>
      <c r="AJ17" s="30" t="e">
        <f>DATEDIF(BH17,BK17,"y")</f>
        <v>#VALUE!</v>
      </c>
      <c r="AK17" s="27" t="e">
        <f>IF(AL17&gt;=16,DATEDIF(BH17,BK17,"ym")+1,DATEDIF(BH17,BK17,"ym"))</f>
        <v>#VALUE!</v>
      </c>
      <c r="AL17" s="29" t="e">
        <f>DATEDIF(BH17,BK17,"md")</f>
        <v>#VALUE!</v>
      </c>
      <c r="AM17" s="38" t="e">
        <f>IF(AQ17&gt;=12,DATEDIF(BH17,BL17,"y")+1,DATEDIF(BH17,BL17,"y"))</f>
        <v>#VALUE!</v>
      </c>
      <c r="AN17" s="38" t="e">
        <f>IF(AQ17&gt;=12,AQ17-12,AQ17)</f>
        <v>#VALUE!</v>
      </c>
      <c r="AO17" s="37" t="e">
        <f>IF(AR17&lt;=15,"半",0)</f>
        <v>#VALUE!</v>
      </c>
      <c r="AP17" s="30" t="e">
        <f>DATEDIF(BH17,BL17,"y")</f>
        <v>#VALUE!</v>
      </c>
      <c r="AQ17" s="27" t="e">
        <f>IF(AR17&gt;=16,DATEDIF(BH17,BL17,"ym")+1,DATEDIF(BH17,BL17,"ym"))</f>
        <v>#VALUE!</v>
      </c>
      <c r="AR17" s="29" t="e">
        <f>DATEDIF(BH17,BL17,"md")</f>
        <v>#VALUE!</v>
      </c>
      <c r="AS17" s="38" t="e">
        <f>IF(AW17&gt;=12,DATEDIF(BI17,BK17,"y")+1,DATEDIF(BI17,BK17,"y"))</f>
        <v>#VALUE!</v>
      </c>
      <c r="AT17" s="38" t="e">
        <f>IF(AW17&gt;=12,AW17-12,AW17)</f>
        <v>#VALUE!</v>
      </c>
      <c r="AU17" s="37" t="e">
        <f>IF(AX17&lt;=15,"半",0)</f>
        <v>#VALUE!</v>
      </c>
      <c r="AV17" s="30" t="e">
        <f>DATEDIF(BI17,BK17,"y")</f>
        <v>#VALUE!</v>
      </c>
      <c r="AW17" s="27" t="e">
        <f>IF(AX17&gt;=16,DATEDIF(BI17,BK17,"ym")+1,DATEDIF(BI17,BK17,"ym"))</f>
        <v>#VALUE!</v>
      </c>
      <c r="AX17" s="27" t="e">
        <f>DATEDIF(BI17,BK17,"md")</f>
        <v>#VALUE!</v>
      </c>
      <c r="AY17" s="38" t="e">
        <f>IF(BC17&gt;=12,DATEDIF(BI17,BL17,"y")+1,DATEDIF(BI17,BL17,"y"))</f>
        <v>#VALUE!</v>
      </c>
      <c r="AZ17" s="38" t="e">
        <f>IF(BC17&gt;=12,BC17-12,BC17)</f>
        <v>#VALUE!</v>
      </c>
      <c r="BA17" s="37" t="e">
        <f>IF(BD17&lt;=15,"半",0)</f>
        <v>#VALUE!</v>
      </c>
      <c r="BB17" s="30" t="e">
        <f>DATEDIF(BI17,BL17,"y")</f>
        <v>#VALUE!</v>
      </c>
      <c r="BC17" s="27" t="e">
        <f>IF(BD17&gt;=16,DATEDIF(BI17,BL17,"ym")+1,DATEDIF(BI17,BL17,"ym"))</f>
        <v>#VALUE!</v>
      </c>
      <c r="BD17" s="29" t="e">
        <f>DATEDIF(BI17,BL17,"md")</f>
        <v>#VALUE!</v>
      </c>
      <c r="BE17" s="27"/>
      <c r="BF17" s="28" t="str">
        <f>IF(J18="現在",$AD$2,J18)</f>
        <v/>
      </c>
      <c r="BG17" s="27">
        <v>2</v>
      </c>
      <c r="BH17" s="26" t="e">
        <f>IF(DAY(J17)&lt;=15,J17-DAY(J17)+1,J17-DAY(J17)+16)</f>
        <v>#VALUE!</v>
      </c>
      <c r="BI17" s="26" t="e">
        <f>IF(DAY(BH17)=1,BH17+15,BR17)</f>
        <v>#VALUE!</v>
      </c>
      <c r="BJ17" s="24"/>
      <c r="BK17" s="36" t="e">
        <f>IF(CA17&gt;=16,BY17,IF(J18="現在",$AD$2-CA17+15,J18-CA17+15))</f>
        <v>#VALUE!</v>
      </c>
      <c r="BL17" s="25" t="e">
        <f>IF(DAY(BK17)=15,BK17-DAY(BK17),BK17-DAY(BK17)+15)</f>
        <v>#VALUE!</v>
      </c>
      <c r="BM17" s="24"/>
      <c r="BN17" s="24"/>
      <c r="BO17" s="20" t="e">
        <f>YEAR(J17)</f>
        <v>#VALUE!</v>
      </c>
      <c r="BP17" s="20" t="e">
        <f>MONTH(J17)+1</f>
        <v>#VALUE!</v>
      </c>
      <c r="BQ17" s="23" t="e">
        <f>CONCATENATE(BO17,"/",BP17,"/",1)</f>
        <v>#VALUE!</v>
      </c>
      <c r="BR17" s="23" t="e">
        <f>BQ17+1-1</f>
        <v>#VALUE!</v>
      </c>
      <c r="BS17" s="23" t="e">
        <f>BQ17-1</f>
        <v>#VALUE!</v>
      </c>
      <c r="BT17" s="20" t="e">
        <f>DAY(BS17)</f>
        <v>#VALUE!</v>
      </c>
      <c r="BU17" s="20" t="e">
        <f>DAY(J17)</f>
        <v>#VALUE!</v>
      </c>
      <c r="BV17" s="20" t="e">
        <f>YEAR(BF17)</f>
        <v>#VALUE!</v>
      </c>
      <c r="BW17" s="20" t="e">
        <f>IF(MONTH(BF17)=12,MONTH(BF17)-12+1,MONTH(BF17)+1)</f>
        <v>#VALUE!</v>
      </c>
      <c r="BX17" s="23" t="e">
        <f>IF(BW17=1,CONCATENATE(BV17+1,"/",BW17,"/",1),CONCATENATE(BV17,"/",BW17,"/",1))</f>
        <v>#VALUE!</v>
      </c>
      <c r="BY17" s="23" t="e">
        <f>BX17-1</f>
        <v>#VALUE!</v>
      </c>
      <c r="BZ17" s="20" t="e">
        <f>DAY(BY17)</f>
        <v>#VALUE!</v>
      </c>
      <c r="CA17" s="20" t="e">
        <f>DAY(BF17)</f>
        <v>#VALUE!</v>
      </c>
    </row>
    <row r="18" spans="1:79" ht="12.75" customHeight="1">
      <c r="A18" s="464"/>
      <c r="B18" s="387"/>
      <c r="C18" s="388"/>
      <c r="D18" s="388"/>
      <c r="E18" s="388"/>
      <c r="F18" s="388"/>
      <c r="G18" s="389"/>
      <c r="H18" s="43" t="s">
        <v>40</v>
      </c>
      <c r="I18" s="43"/>
      <c r="J18" s="382" t="str">
        <f>IF('様式２（記入例）'!L23&lt;&gt;"",'様式２（記入例）'!L23,"")</f>
        <v/>
      </c>
      <c r="K18" s="383"/>
      <c r="L18" s="475"/>
      <c r="M18" s="477"/>
      <c r="N18" s="479"/>
      <c r="O18" s="486"/>
      <c r="P18" s="413"/>
      <c r="Q18" s="486"/>
      <c r="R18" s="425"/>
      <c r="S18" s="404"/>
      <c r="T18" s="462"/>
      <c r="U18" s="45" t="str">
        <f t="shared" si="0"/>
        <v/>
      </c>
      <c r="V18" s="425"/>
      <c r="W18" s="404"/>
      <c r="X18" s="453"/>
      <c r="Y18" s="417"/>
      <c r="Z18" s="417"/>
      <c r="AA18" s="418"/>
      <c r="AB18" s="405"/>
      <c r="AC18" s="421"/>
      <c r="AD18" s="409"/>
      <c r="AE18" s="33"/>
      <c r="AF18" s="33"/>
      <c r="AG18" s="38"/>
      <c r="AH18" s="38"/>
      <c r="AI18" s="37"/>
      <c r="AJ18" s="30"/>
      <c r="AK18" s="27"/>
      <c r="AL18" s="29"/>
      <c r="AM18" s="38"/>
      <c r="AN18" s="38"/>
      <c r="AO18" s="37"/>
      <c r="AP18" s="30"/>
      <c r="AQ18" s="27"/>
      <c r="AR18" s="29"/>
      <c r="AS18" s="38"/>
      <c r="AT18" s="38"/>
      <c r="AU18" s="37"/>
      <c r="AV18" s="30"/>
      <c r="AW18" s="27"/>
      <c r="AX18" s="27"/>
      <c r="AY18" s="38"/>
      <c r="AZ18" s="38"/>
      <c r="BA18" s="37"/>
      <c r="BB18" s="30"/>
      <c r="BC18" s="27"/>
      <c r="BD18" s="29"/>
      <c r="BE18" s="27"/>
      <c r="BF18" s="28"/>
      <c r="BG18" s="27"/>
      <c r="BH18" s="26"/>
      <c r="BI18" s="26"/>
      <c r="BJ18" s="24"/>
      <c r="BK18" s="25"/>
      <c r="BL18" s="25"/>
      <c r="BM18" s="24"/>
      <c r="BN18" s="24"/>
      <c r="BQ18" s="23"/>
      <c r="BR18" s="23"/>
      <c r="BS18" s="23"/>
      <c r="BX18" s="23"/>
      <c r="BY18" s="23"/>
    </row>
    <row r="19" spans="1:79" ht="12.75" customHeight="1">
      <c r="A19" s="464"/>
      <c r="B19" s="384" t="str">
        <f>IF('様式２（記入例）'!H24&lt;&gt;"",'様式２（記入例）'!H24,"")</f>
        <v>○○大学付属○○病院○○科勤務</v>
      </c>
      <c r="C19" s="385"/>
      <c r="D19" s="385"/>
      <c r="E19" s="385"/>
      <c r="F19" s="385"/>
      <c r="G19" s="386"/>
      <c r="H19" s="47" t="s">
        <v>41</v>
      </c>
      <c r="I19" s="46"/>
      <c r="J19" s="390">
        <f>IF('様式２（記入例）'!K24&lt;&gt;"",'様式２（記入例）'!K24,"")</f>
        <v>26755</v>
      </c>
      <c r="K19" s="391"/>
      <c r="L19" s="474">
        <f>AG19</f>
        <v>3</v>
      </c>
      <c r="M19" s="476">
        <f>AH19</f>
        <v>0</v>
      </c>
      <c r="N19" s="478">
        <f>AI19</f>
        <v>0</v>
      </c>
      <c r="O19" s="485">
        <f>IF($J19&lt;&gt;"",IF($AC19="0-",AM19,IF($AC19="+0",AS19,IF($AC19="+-",AY19,AG19))),"")</f>
        <v>3</v>
      </c>
      <c r="P19" s="412">
        <f>IF($J19&lt;&gt;"",IF($AC19="0-",AN19,IF($AC19="+0",AT19,IF($AC19="+-",AZ19,AH19))),"")</f>
        <v>0</v>
      </c>
      <c r="Q19" s="485">
        <f>IF($J19&lt;&gt;"",IF($AC19="0-",AO19,IF($AC19="+0",AU19,IF($AC19="+-",BA19,AI19))),"")</f>
        <v>0</v>
      </c>
      <c r="R19" s="424">
        <f>IF($U20="","",ROUNDDOWN($AA19/12,0))</f>
        <v>3</v>
      </c>
      <c r="S19" s="403">
        <f>IF($U20="","",ROUNDDOWN(MOD($AA19,12),0))</f>
        <v>0</v>
      </c>
      <c r="T19" s="461">
        <f>IF($U20="","", IF( (MOD($AA19,12)-$S19)&gt;=0.5,"半",0))</f>
        <v>0</v>
      </c>
      <c r="U19" s="45">
        <f t="shared" si="0"/>
        <v>1</v>
      </c>
      <c r="V19" s="424">
        <f>IF($U20="","",ROUNDDOWN($AA19*($U19/$U20)/12,0))</f>
        <v>3</v>
      </c>
      <c r="W19" s="403">
        <f>IF($U20="","",ROUNDDOWN(MOD($AA19*($U19/$U20),12),0))</f>
        <v>0</v>
      </c>
      <c r="X19" s="452">
        <f>IF(U20="","",IF( (MOD($AA19*($U19/$U20),12)-$W19)&gt;=0.5,"半",0) )</f>
        <v>0</v>
      </c>
      <c r="Y19" s="416">
        <v>8</v>
      </c>
      <c r="Z19" s="417"/>
      <c r="AA19" s="418">
        <f>IF(OR($Y19&lt;&gt;$Y21,$Y21=""), SUMIF($Y$5:$Y$70,$Y19,$AB$5:$AB$70),"" )</f>
        <v>36</v>
      </c>
      <c r="AB19" s="405">
        <f>IF(Z19=2,0,O19*12+P19+COUNTIF(Q19:Q19,"半")*0.5)</f>
        <v>36</v>
      </c>
      <c r="AC19" s="406"/>
      <c r="AD19" s="408" t="str">
        <f>IF(AC19&lt;&gt;"",VLOOKUP(AC19,$AE$5:$AF$8,2),"")</f>
        <v/>
      </c>
      <c r="AE19" s="33"/>
      <c r="AF19" s="33"/>
      <c r="AG19" s="38">
        <f>IF(AK19&gt;=12,DATEDIF(BH19,BK19,"y")+1,DATEDIF(BH19,BK19,"y"))</f>
        <v>3</v>
      </c>
      <c r="AH19" s="38">
        <f>IF(AK19&gt;=12,AK19-12,AK19)</f>
        <v>0</v>
      </c>
      <c r="AI19" s="37">
        <f>IF(AL19&lt;=15,"半",0)</f>
        <v>0</v>
      </c>
      <c r="AJ19" s="66">
        <f>DATEDIF(BH19,BK19,"y")</f>
        <v>2</v>
      </c>
      <c r="AK19" s="65">
        <f>IF(AL19&gt;=16,DATEDIF(BH19,BK19,"ym")+1,DATEDIF(BH19,BK19,"ym"))</f>
        <v>12</v>
      </c>
      <c r="AL19" s="64">
        <f>DATEDIF(BH19,BK19,"md")</f>
        <v>30</v>
      </c>
      <c r="AM19" s="38">
        <f>IF(AQ19&gt;=12,DATEDIF(BH19,BL19,"y")+1,DATEDIF(BH19,BL19,"y"))</f>
        <v>2</v>
      </c>
      <c r="AN19" s="38">
        <f>IF(AQ19&gt;=12,AQ19-12,AQ19)</f>
        <v>11</v>
      </c>
      <c r="AO19" s="37" t="str">
        <f>IF(AR19&lt;=15,"半",0)</f>
        <v>半</v>
      </c>
      <c r="AP19" s="66">
        <f>DATEDIF(BH19,BL19,"y")</f>
        <v>2</v>
      </c>
      <c r="AQ19" s="65">
        <f>IF(AR19&gt;=16,DATEDIF(BH19,BL19,"ym")+1,DATEDIF(BH19,BL19,"ym"))</f>
        <v>11</v>
      </c>
      <c r="AR19" s="64">
        <f>DATEDIF(BH19,BL19,"md")</f>
        <v>14</v>
      </c>
      <c r="AS19" s="38">
        <f>IF(AW19&gt;=12,DATEDIF(BI19,BK19,"y")+1,DATEDIF(BI19,BK19,"y"))</f>
        <v>2</v>
      </c>
      <c r="AT19" s="38">
        <f>IF(AW19&gt;=12,AW19-12,AW19)</f>
        <v>11</v>
      </c>
      <c r="AU19" s="37" t="str">
        <f>IF(AX19&lt;=15,"半",0)</f>
        <v>半</v>
      </c>
      <c r="AV19" s="66">
        <f>DATEDIF(BI19,BK19,"y")</f>
        <v>2</v>
      </c>
      <c r="AW19" s="65">
        <f>IF(AX19&gt;=16,DATEDIF(BI19,BK19,"ym")+1,DATEDIF(BI19,BK19,"ym"))</f>
        <v>11</v>
      </c>
      <c r="AX19" s="65">
        <f>DATEDIF(BI19,BK19,"md")</f>
        <v>15</v>
      </c>
      <c r="AY19" s="38">
        <f>IF(BC19&gt;=12,DATEDIF(BI19,BL19,"y")+1,DATEDIF(BI19,BL19,"y"))</f>
        <v>2</v>
      </c>
      <c r="AZ19" s="38">
        <f>IF(BC19&gt;=12,BC19-12,BC19)</f>
        <v>11</v>
      </c>
      <c r="BA19" s="37">
        <f>IF(BD19&lt;=15,"半",0)</f>
        <v>0</v>
      </c>
      <c r="BB19" s="66">
        <f>DATEDIF(BI19,BL19,"y")</f>
        <v>2</v>
      </c>
      <c r="BC19" s="65">
        <f>IF(BD19&gt;=16,DATEDIF(BI19,BL19,"ym")+1,DATEDIF(BI19,BL19,"ym"))</f>
        <v>11</v>
      </c>
      <c r="BD19" s="64">
        <f>DATEDIF(BI19,BL19,"md")</f>
        <v>28</v>
      </c>
      <c r="BE19" s="27"/>
      <c r="BF19" s="28">
        <f>IF(J20="現在",$AD$2,J20)</f>
        <v>27850</v>
      </c>
      <c r="BG19" s="27">
        <v>0</v>
      </c>
      <c r="BH19" s="26">
        <f>IF(DAY(J19)&lt;=15,J19-DAY(J19)+1,J19-DAY(J19)+16)</f>
        <v>26755</v>
      </c>
      <c r="BI19" s="26">
        <f>IF(DAY(BH19)=1,BH19+15,BR19)</f>
        <v>26770</v>
      </c>
      <c r="BJ19" s="24"/>
      <c r="BK19" s="36">
        <f>IF(CA19&gt;=16,BY19,IF(J20="現在",$AD$2-CA19+15,J20-CA19+15))</f>
        <v>27850</v>
      </c>
      <c r="BL19" s="25">
        <f>IF(DAY(BK19)=15,BK19-DAY(BK19),BK19-DAY(BK19)+15)</f>
        <v>27834</v>
      </c>
      <c r="BM19" s="24"/>
      <c r="BN19" s="24"/>
      <c r="BO19" s="20">
        <f>YEAR(J19)</f>
        <v>1973</v>
      </c>
      <c r="BP19" s="20">
        <f>MONTH(J19)+1</f>
        <v>5</v>
      </c>
      <c r="BQ19" s="23" t="str">
        <f>CONCATENATE(BO19,"/",BP19,"/",1)</f>
        <v>1973/5/1</v>
      </c>
      <c r="BR19" s="23">
        <f>BQ19+1-1</f>
        <v>26785</v>
      </c>
      <c r="BS19" s="23">
        <f>BQ19-1</f>
        <v>26784</v>
      </c>
      <c r="BT19" s="20">
        <f>DAY(BS19)</f>
        <v>30</v>
      </c>
      <c r="BU19" s="20">
        <f>DAY(J19)</f>
        <v>1</v>
      </c>
      <c r="BV19" s="20">
        <f>YEAR(BF19)</f>
        <v>1976</v>
      </c>
      <c r="BW19" s="20">
        <f>IF(MONTH(BF19)=12,MONTH(BF19)-12+1,MONTH(BF19)+1)</f>
        <v>4</v>
      </c>
      <c r="BX19" s="23" t="str">
        <f>IF(BW19=1,CONCATENATE(BV19+1,"/",BW19,"/",1),CONCATENATE(BV19,"/",BW19,"/",1))</f>
        <v>1976/4/1</v>
      </c>
      <c r="BY19" s="23">
        <f>BX19-1</f>
        <v>27850</v>
      </c>
      <c r="BZ19" s="20">
        <f>DAY(BY19)</f>
        <v>31</v>
      </c>
      <c r="CA19" s="20">
        <f>DAY(BF19)</f>
        <v>31</v>
      </c>
    </row>
    <row r="20" spans="1:79" ht="12.75" customHeight="1">
      <c r="A20" s="464"/>
      <c r="B20" s="387"/>
      <c r="C20" s="388"/>
      <c r="D20" s="388"/>
      <c r="E20" s="388"/>
      <c r="F20" s="388"/>
      <c r="G20" s="389"/>
      <c r="H20" s="43" t="s">
        <v>40</v>
      </c>
      <c r="I20" s="43"/>
      <c r="J20" s="382">
        <f>IF('様式２（記入例）'!L24&lt;&gt;"",'様式２（記入例）'!L24,"")</f>
        <v>27850</v>
      </c>
      <c r="K20" s="383"/>
      <c r="L20" s="475"/>
      <c r="M20" s="477"/>
      <c r="N20" s="479"/>
      <c r="O20" s="486"/>
      <c r="P20" s="413"/>
      <c r="Q20" s="486"/>
      <c r="R20" s="425"/>
      <c r="S20" s="404"/>
      <c r="T20" s="462"/>
      <c r="U20" s="45">
        <f t="shared" si="0"/>
        <v>1</v>
      </c>
      <c r="V20" s="425"/>
      <c r="W20" s="404"/>
      <c r="X20" s="453"/>
      <c r="Y20" s="416"/>
      <c r="Z20" s="417"/>
      <c r="AA20" s="418"/>
      <c r="AB20" s="405"/>
      <c r="AC20" s="421"/>
      <c r="AD20" s="409"/>
      <c r="AE20" s="33"/>
      <c r="AF20" s="33"/>
      <c r="AG20" s="38"/>
      <c r="AH20" s="38"/>
      <c r="AI20" s="37"/>
      <c r="AJ20" s="30"/>
      <c r="AK20" s="27"/>
      <c r="AL20" s="29"/>
      <c r="AM20" s="38"/>
      <c r="AN20" s="38"/>
      <c r="AO20" s="37"/>
      <c r="AP20" s="30"/>
      <c r="AQ20" s="27"/>
      <c r="AR20" s="29"/>
      <c r="AS20" s="38"/>
      <c r="AT20" s="38"/>
      <c r="AU20" s="37"/>
      <c r="AV20" s="30"/>
      <c r="AW20" s="27"/>
      <c r="AX20" s="27"/>
      <c r="AY20" s="38"/>
      <c r="AZ20" s="38"/>
      <c r="BA20" s="37"/>
      <c r="BB20" s="30"/>
      <c r="BC20" s="27"/>
      <c r="BD20" s="29"/>
      <c r="BE20" s="27"/>
      <c r="BF20" s="28"/>
      <c r="BG20" s="27"/>
      <c r="BH20" s="26"/>
      <c r="BI20" s="26"/>
      <c r="BJ20" s="24"/>
      <c r="BK20" s="25"/>
      <c r="BL20" s="25"/>
      <c r="BM20" s="24"/>
      <c r="BN20" s="24"/>
      <c r="BQ20" s="23"/>
      <c r="BR20" s="23"/>
      <c r="BS20" s="23"/>
      <c r="BX20" s="23"/>
      <c r="BY20" s="23"/>
    </row>
    <row r="21" spans="1:79" ht="12.75" customHeight="1">
      <c r="A21" s="464"/>
      <c r="B21" s="384" t="str">
        <f>IF('様式２（記入例）'!H25&lt;&gt;"",'様式２（記入例）'!H25,"")</f>
        <v>○○病院○○科勤務</v>
      </c>
      <c r="C21" s="385"/>
      <c r="D21" s="385"/>
      <c r="E21" s="385"/>
      <c r="F21" s="385"/>
      <c r="G21" s="386"/>
      <c r="H21" s="47" t="s">
        <v>41</v>
      </c>
      <c r="I21" s="46"/>
      <c r="J21" s="390">
        <f>IF('様式２（記入例）'!K25&lt;&gt;"",'様式２（記入例）'!K25,"")</f>
        <v>27851</v>
      </c>
      <c r="K21" s="391"/>
      <c r="L21" s="474">
        <f>AG21</f>
        <v>4</v>
      </c>
      <c r="M21" s="476">
        <f>AH21</f>
        <v>10</v>
      </c>
      <c r="N21" s="478" t="str">
        <f>AI21</f>
        <v>半</v>
      </c>
      <c r="O21" s="410">
        <f>IF($J21&lt;&gt;"",IF($AC21="0-",AM21,IF($AC21="+0",AS21,IF($AC21="+-",AY21,AG21))),"")</f>
        <v>4</v>
      </c>
      <c r="P21" s="412">
        <f>IF($J21&lt;&gt;"",IF($AC21="0-",AN21,IF($AC21="+0",AT21,IF($AC21="+-",AZ21,AH21))),"")</f>
        <v>10</v>
      </c>
      <c r="Q21" s="487">
        <f>IF($J21&lt;&gt;"",IF($AC21="0-",AO21,IF($AC21="+0",AU21,IF($AC21="+-",BA21,AI21))),"")</f>
        <v>0</v>
      </c>
      <c r="R21" s="424">
        <f>IF($U22="","",ROUNDDOWN($AA21/12,0))</f>
        <v>4</v>
      </c>
      <c r="S21" s="403">
        <f>IF($U22="","",ROUNDDOWN(MOD($AA21,12),0))</f>
        <v>10</v>
      </c>
      <c r="T21" s="461">
        <f>IF($U22="","", IF( (MOD($AA21,12)-$S21)&gt;=0.5,"半",0))</f>
        <v>0</v>
      </c>
      <c r="U21" s="45">
        <f t="shared" si="0"/>
        <v>1</v>
      </c>
      <c r="V21" s="424">
        <f>IF($U22="","",ROUNDDOWN($AA21*($U21/$U22)/12,0))</f>
        <v>4</v>
      </c>
      <c r="W21" s="403">
        <f>IF($U22="","",ROUNDDOWN(MOD($AA21*($U21/$U22),12),0))</f>
        <v>10</v>
      </c>
      <c r="X21" s="452">
        <f>IF(U22="","",IF( (MOD($AA21*($U21/$U22),12)-$W21)&gt;=0.5,"半",0) )</f>
        <v>0</v>
      </c>
      <c r="Y21" s="417">
        <v>9</v>
      </c>
      <c r="Z21" s="417"/>
      <c r="AA21" s="418">
        <f>IF(OR($Y21&lt;&gt;$Y23,$Y23=""), SUMIF($Y$5:$Y$70,$Y21,$AB$5:$AB$70),"" )</f>
        <v>58</v>
      </c>
      <c r="AB21" s="405">
        <f>IF(Z21=2,0,O21*12+P21+COUNTIF(Q21:Q21,"半")*0.5)</f>
        <v>58</v>
      </c>
      <c r="AC21" s="406" t="s">
        <v>104</v>
      </c>
      <c r="AD21" s="408" t="str">
        <f>IF(AC21&lt;&gt;"",VLOOKUP(AC21,$AE$5:$AF$8,2),"")</f>
        <v>至が半月前</v>
      </c>
      <c r="AE21" s="33"/>
      <c r="AF21" s="33"/>
      <c r="AG21" s="38">
        <f>IF(AK21&gt;=12,DATEDIF(BH21,BK21,"y")+1,DATEDIF(BH21,BK21,"y"))</f>
        <v>4</v>
      </c>
      <c r="AH21" s="38">
        <f>IF(AK21&gt;=12,AK21-12,AK21)</f>
        <v>10</v>
      </c>
      <c r="AI21" s="37" t="str">
        <f>IF(AL21&lt;=15,"半",0)</f>
        <v>半</v>
      </c>
      <c r="AJ21" s="30">
        <f>DATEDIF(BH21,BK21,"y")</f>
        <v>4</v>
      </c>
      <c r="AK21" s="27">
        <f>IF(AL21&gt;=16,DATEDIF(BH21,BK21,"ym")+1,DATEDIF(BH21,BK21,"ym"))</f>
        <v>10</v>
      </c>
      <c r="AL21" s="29">
        <f>DATEDIF(BH21,BK21,"md")</f>
        <v>14</v>
      </c>
      <c r="AM21" s="38">
        <f>IF(AQ21&gt;=12,DATEDIF(BH21,BL21,"y")+1,DATEDIF(BH21,BL21,"y"))</f>
        <v>4</v>
      </c>
      <c r="AN21" s="38">
        <f>IF(AQ21&gt;=12,AQ21-12,AQ21)</f>
        <v>10</v>
      </c>
      <c r="AO21" s="37">
        <f>IF(AR21&lt;=15,"半",0)</f>
        <v>0</v>
      </c>
      <c r="AP21" s="30">
        <f>DATEDIF(BH21,BL21,"y")</f>
        <v>4</v>
      </c>
      <c r="AQ21" s="27">
        <f>IF(AR21&gt;=16,DATEDIF(BH21,BL21,"ym")+1,DATEDIF(BH21,BL21,"ym"))</f>
        <v>10</v>
      </c>
      <c r="AR21" s="29">
        <f>DATEDIF(BH21,BL21,"md")</f>
        <v>30</v>
      </c>
      <c r="AS21" s="38">
        <f>IF(AW21&gt;=12,DATEDIF(BI21,BK21,"y")+1,DATEDIF(BI21,BK21,"y"))</f>
        <v>4</v>
      </c>
      <c r="AT21" s="38">
        <f>IF(AW21&gt;=12,AW21-12,AW21)</f>
        <v>10</v>
      </c>
      <c r="AU21" s="37">
        <f>IF(AX21&lt;=15,"半",0)</f>
        <v>0</v>
      </c>
      <c r="AV21" s="30">
        <f>DATEDIF(BI21,BK21,"y")</f>
        <v>4</v>
      </c>
      <c r="AW21" s="27">
        <f>IF(AX21&gt;=16,DATEDIF(BI21,BK21,"ym")+1,DATEDIF(BI21,BK21,"ym"))</f>
        <v>10</v>
      </c>
      <c r="AX21" s="27">
        <f>DATEDIF(BI21,BK21,"md")</f>
        <v>30</v>
      </c>
      <c r="AY21" s="38">
        <f>IF(BC21&gt;=12,DATEDIF(BI21,BL21,"y")+1,DATEDIF(BI21,BL21,"y"))</f>
        <v>4</v>
      </c>
      <c r="AZ21" s="38">
        <f>IF(BC21&gt;=12,BC21-12,BC21)</f>
        <v>9</v>
      </c>
      <c r="BA21" s="37" t="str">
        <f>IF(BD21&lt;=15,"半",0)</f>
        <v>半</v>
      </c>
      <c r="BB21" s="30">
        <f>DATEDIF(BI21,BL21,"y")</f>
        <v>4</v>
      </c>
      <c r="BC21" s="27">
        <f>IF(BD21&gt;=16,DATEDIF(BI21,BL21,"ym")+1,DATEDIF(BI21,BL21,"ym"))</f>
        <v>9</v>
      </c>
      <c r="BD21" s="29">
        <f>DATEDIF(BI21,BL21,"md")</f>
        <v>15</v>
      </c>
      <c r="BE21" s="27"/>
      <c r="BF21" s="28">
        <f>IF(J22="現在",$AD$2,J22)</f>
        <v>29628</v>
      </c>
      <c r="BG21" s="27">
        <v>1</v>
      </c>
      <c r="BH21" s="26">
        <f>IF(DAY(J21)&lt;=15,J21-DAY(J21)+1,J21-DAY(J21)+16)</f>
        <v>27851</v>
      </c>
      <c r="BI21" s="26">
        <f>IF(DAY(BH21)=1,BH21+15,BR21)</f>
        <v>27866</v>
      </c>
      <c r="BJ21" s="24"/>
      <c r="BK21" s="36">
        <f>IF(CA21&gt;=16,BY21,IF(J22="現在",$AD$2-CA21+15,J22-CA21+15))</f>
        <v>29632</v>
      </c>
      <c r="BL21" s="25">
        <f>IF(DAY(BK21)=15,BK21-DAY(BK21),BK21-DAY(BK21)+15)</f>
        <v>29617</v>
      </c>
      <c r="BM21" s="24"/>
      <c r="BN21" s="24"/>
      <c r="BO21" s="20">
        <f>YEAR(J21)</f>
        <v>1976</v>
      </c>
      <c r="BP21" s="20">
        <f>MONTH(J21)+1</f>
        <v>5</v>
      </c>
      <c r="BQ21" s="23" t="str">
        <f>CONCATENATE(BO21,"/",BP21,"/",1)</f>
        <v>1976/5/1</v>
      </c>
      <c r="BR21" s="23">
        <f>BQ21+1-1</f>
        <v>27881</v>
      </c>
      <c r="BS21" s="23">
        <f>BQ21-1</f>
        <v>27880</v>
      </c>
      <c r="BT21" s="20">
        <f>DAY(BS21)</f>
        <v>30</v>
      </c>
      <c r="BU21" s="20">
        <f>DAY(J21)</f>
        <v>1</v>
      </c>
      <c r="BV21" s="20">
        <f>YEAR(BF21)</f>
        <v>1981</v>
      </c>
      <c r="BW21" s="20">
        <f>IF(MONTH(BF21)=12,MONTH(BF21)-12+1,MONTH(BF21)+1)</f>
        <v>3</v>
      </c>
      <c r="BX21" s="23" t="str">
        <f>IF(BW21=1,CONCATENATE(BV21+1,"/",BW21,"/",1),CONCATENATE(BV21,"/",BW21,"/",1))</f>
        <v>1981/3/1</v>
      </c>
      <c r="BY21" s="23">
        <f>BX21-1</f>
        <v>29645</v>
      </c>
      <c r="BZ21" s="20">
        <f>DAY(BY21)</f>
        <v>28</v>
      </c>
      <c r="CA21" s="20">
        <f>DAY(BF21)</f>
        <v>11</v>
      </c>
    </row>
    <row r="22" spans="1:79" ht="12.75" customHeight="1">
      <c r="A22" s="464"/>
      <c r="B22" s="387"/>
      <c r="C22" s="388"/>
      <c r="D22" s="388"/>
      <c r="E22" s="388"/>
      <c r="F22" s="388"/>
      <c r="G22" s="389"/>
      <c r="H22" s="43" t="s">
        <v>40</v>
      </c>
      <c r="I22" s="43"/>
      <c r="J22" s="382">
        <f>IF('様式２（記入例）'!L25&lt;&gt;"",'様式２（記入例）'!L25,"")</f>
        <v>29628</v>
      </c>
      <c r="K22" s="383"/>
      <c r="L22" s="475"/>
      <c r="M22" s="477"/>
      <c r="N22" s="479"/>
      <c r="O22" s="411"/>
      <c r="P22" s="413"/>
      <c r="Q22" s="488"/>
      <c r="R22" s="425"/>
      <c r="S22" s="404"/>
      <c r="T22" s="462"/>
      <c r="U22" s="45">
        <f t="shared" si="0"/>
        <v>1</v>
      </c>
      <c r="V22" s="425"/>
      <c r="W22" s="404"/>
      <c r="X22" s="453"/>
      <c r="Y22" s="417"/>
      <c r="Z22" s="417"/>
      <c r="AA22" s="418"/>
      <c r="AB22" s="405"/>
      <c r="AC22" s="421"/>
      <c r="AD22" s="409"/>
      <c r="AE22" s="33"/>
      <c r="AF22" s="33"/>
      <c r="AG22" s="38"/>
      <c r="AH22" s="38"/>
      <c r="AI22" s="37"/>
      <c r="AJ22" s="30"/>
      <c r="AK22" s="27"/>
      <c r="AL22" s="29"/>
      <c r="AM22" s="38"/>
      <c r="AN22" s="38"/>
      <c r="AO22" s="37"/>
      <c r="AP22" s="30"/>
      <c r="AQ22" s="27"/>
      <c r="AR22" s="29"/>
      <c r="AS22" s="38"/>
      <c r="AT22" s="38"/>
      <c r="AU22" s="37"/>
      <c r="AV22" s="30"/>
      <c r="AW22" s="27"/>
      <c r="AX22" s="27"/>
      <c r="AY22" s="38"/>
      <c r="AZ22" s="38"/>
      <c r="BA22" s="37"/>
      <c r="BB22" s="30"/>
      <c r="BC22" s="27"/>
      <c r="BD22" s="29"/>
      <c r="BE22" s="27"/>
      <c r="BF22" s="28"/>
      <c r="BG22" s="27"/>
      <c r="BH22" s="26"/>
      <c r="BI22" s="26"/>
      <c r="BJ22" s="24"/>
      <c r="BK22" s="25"/>
      <c r="BL22" s="25"/>
      <c r="BM22" s="24"/>
      <c r="BN22" s="24"/>
      <c r="BQ22" s="23"/>
      <c r="BR22" s="23"/>
      <c r="BS22" s="23"/>
      <c r="BX22" s="23"/>
      <c r="BY22" s="23"/>
    </row>
    <row r="23" spans="1:79" ht="12.75" customHeight="1">
      <c r="A23" s="464"/>
      <c r="B23" s="384" t="str">
        <f>IF('様式２（記入例）'!H26&lt;&gt;"",'様式２（記入例）'!H26,"")</f>
        <v>○○医院院長</v>
      </c>
      <c r="C23" s="385"/>
      <c r="D23" s="385"/>
      <c r="E23" s="385"/>
      <c r="F23" s="385"/>
      <c r="G23" s="386"/>
      <c r="H23" s="47" t="s">
        <v>41</v>
      </c>
      <c r="I23" s="46"/>
      <c r="J23" s="390">
        <f>IF('様式２（記入例）'!K26&lt;&gt;"",'様式２（記入例）'!K26,"")</f>
        <v>29629</v>
      </c>
      <c r="K23" s="391"/>
      <c r="L23" s="474">
        <f>AG23</f>
        <v>13</v>
      </c>
      <c r="M23" s="476">
        <f>AH23</f>
        <v>3</v>
      </c>
      <c r="N23" s="478">
        <f>AI23</f>
        <v>0</v>
      </c>
      <c r="O23" s="410">
        <f>IF($J23&lt;&gt;"",IF($AC23="0-",AM23,IF($AC23="+0",AS23,IF($AC23="+-",AY23,AG23))),"")</f>
        <v>13</v>
      </c>
      <c r="P23" s="412">
        <f>IF($J23&lt;&gt;"",IF($AC23="0-",AN23,IF($AC23="+0",AT23,IF($AC23="+-",AZ23,AH23))),"")</f>
        <v>2</v>
      </c>
      <c r="Q23" s="487" t="str">
        <f>IF($J23&lt;&gt;"",IF($AC23="0-",AO23,IF($AC23="+0",AU23,IF($AC23="+-",BA23,AI23))),"")</f>
        <v>半</v>
      </c>
      <c r="R23" s="424">
        <f>IF($U24="","",ROUNDDOWN($AA23/12,0))</f>
        <v>13</v>
      </c>
      <c r="S23" s="403">
        <f>IF($U24="","",ROUNDDOWN(MOD($AA23,12),0))</f>
        <v>2</v>
      </c>
      <c r="T23" s="461" t="str">
        <f>IF($U24="","", IF( (MOD($AA23,12)-$S23)&gt;=0.5,"半",0))</f>
        <v>半</v>
      </c>
      <c r="U23" s="45">
        <f t="shared" si="0"/>
        <v>1</v>
      </c>
      <c r="V23" s="424">
        <f>IF($U24="","",ROUNDDOWN($AA23*($U23/$U24)/12,0))</f>
        <v>13</v>
      </c>
      <c r="W23" s="403">
        <f>IF($U24="","",ROUNDDOWN(MOD($AA23*($U23/$U24),12),0))</f>
        <v>2</v>
      </c>
      <c r="X23" s="452" t="str">
        <f>IF(U24="","",IF( (MOD($AA23*($U23/$U24),12)-$W23)&gt;=0.5,"半",0) )</f>
        <v>半</v>
      </c>
      <c r="Y23" s="417">
        <v>10</v>
      </c>
      <c r="Z23" s="417"/>
      <c r="AA23" s="418">
        <f>IF(OR($Y23&lt;&gt;$Y25,$Y25=""), SUMIF($Y$5:$Y$70,$Y23,$AB$5:$AB$70),"" )</f>
        <v>158.5</v>
      </c>
      <c r="AB23" s="405">
        <f>IF(Z23=2,0,O23*12+P23+COUNTIF(Q23:Q23,"半")*0.5)</f>
        <v>158.5</v>
      </c>
      <c r="AC23" s="406" t="s">
        <v>104</v>
      </c>
      <c r="AD23" s="408" t="str">
        <f>IF(AC23&lt;&gt;"",VLOOKUP(AC23,$AE$5:$AF$8,2),"")</f>
        <v>至が半月前</v>
      </c>
      <c r="AE23" s="33"/>
      <c r="AF23" s="33"/>
      <c r="AG23" s="38">
        <f>IF(AK23&gt;=12,DATEDIF(BH23,BK23,"y")+1,DATEDIF(BH23,BK23,"y"))</f>
        <v>13</v>
      </c>
      <c r="AH23" s="38">
        <f>IF(AK23&gt;=12,AK23-12,AK23)</f>
        <v>3</v>
      </c>
      <c r="AI23" s="37">
        <f>IF(AL23&lt;=15,"半",0)</f>
        <v>0</v>
      </c>
      <c r="AJ23" s="30">
        <f>DATEDIF(BH23,BK23,"y")</f>
        <v>13</v>
      </c>
      <c r="AK23" s="27">
        <f>IF(AL23&gt;=16,DATEDIF(BH23,BK23,"ym")+1,DATEDIF(BH23,BK23,"ym"))</f>
        <v>3</v>
      </c>
      <c r="AL23" s="29">
        <f>DATEDIF(BH23,BK23,"md")</f>
        <v>29</v>
      </c>
      <c r="AM23" s="38">
        <f>IF(AQ23&gt;=12,DATEDIF(BH23,BL23,"y")+1,DATEDIF(BH23,BL23,"y"))</f>
        <v>13</v>
      </c>
      <c r="AN23" s="38">
        <f>IF(AQ23&gt;=12,AQ23-12,AQ23)</f>
        <v>2</v>
      </c>
      <c r="AO23" s="37" t="str">
        <f>IF(AR23&lt;=15,"半",0)</f>
        <v>半</v>
      </c>
      <c r="AP23" s="30">
        <f>DATEDIF(BH23,BL23,"y")</f>
        <v>13</v>
      </c>
      <c r="AQ23" s="27">
        <f>IF(AR23&gt;=16,DATEDIF(BH23,BL23,"ym")+1,DATEDIF(BH23,BL23,"ym"))</f>
        <v>2</v>
      </c>
      <c r="AR23" s="29">
        <f>DATEDIF(BH23,BL23,"md")</f>
        <v>14</v>
      </c>
      <c r="AS23" s="38">
        <f>IF(AW23&gt;=12,DATEDIF(BI23,BK23,"y")+1,DATEDIF(BI23,BK23,"y"))</f>
        <v>13</v>
      </c>
      <c r="AT23" s="38">
        <f>IF(AW23&gt;=12,AW23-12,AW23)</f>
        <v>2</v>
      </c>
      <c r="AU23" s="37" t="str">
        <f>IF(AX23&lt;=15,"半",0)</f>
        <v>半</v>
      </c>
      <c r="AV23" s="30">
        <f>DATEDIF(BI23,BK23,"y")</f>
        <v>13</v>
      </c>
      <c r="AW23" s="27">
        <f>IF(AX23&gt;=16,DATEDIF(BI23,BK23,"ym")+1,DATEDIF(BI23,BK23,"ym"))</f>
        <v>2</v>
      </c>
      <c r="AX23" s="27">
        <f>DATEDIF(BI23,BK23,"md")</f>
        <v>14</v>
      </c>
      <c r="AY23" s="38">
        <f>IF(BC23&gt;=12,DATEDIF(BI23,BL23,"y")+1,DATEDIF(BI23,BL23,"y"))</f>
        <v>13</v>
      </c>
      <c r="AZ23" s="38">
        <f>IF(BC23&gt;=12,BC23-12,BC23)</f>
        <v>2</v>
      </c>
      <c r="BA23" s="37">
        <f>IF(BD23&lt;=15,"半",0)</f>
        <v>0</v>
      </c>
      <c r="BB23" s="30">
        <f>DATEDIF(BI23,BL23,"y")</f>
        <v>13</v>
      </c>
      <c r="BC23" s="27">
        <f>IF(BD23&gt;=16,DATEDIF(BI23,BL23,"ym")+1,DATEDIF(BI23,BL23,"ym"))</f>
        <v>2</v>
      </c>
      <c r="BD23" s="29">
        <f>DATEDIF(BI23,BL23,"md")</f>
        <v>30</v>
      </c>
      <c r="BE23" s="27"/>
      <c r="BF23" s="28">
        <f>IF(J24="現在",$AD$2,J24)</f>
        <v>34441</v>
      </c>
      <c r="BG23" s="27">
        <v>2</v>
      </c>
      <c r="BH23" s="26">
        <f>IF(DAY(J23)&lt;=15,J23-DAY(J23)+1,J23-DAY(J23)+16)</f>
        <v>29618</v>
      </c>
      <c r="BI23" s="26">
        <f>IF(DAY(BH23)=1,BH23+15,BR23)</f>
        <v>29633</v>
      </c>
      <c r="BJ23" s="24"/>
      <c r="BK23" s="36">
        <f>IF(CA23&gt;=16,BY23,IF(J24="現在",$AD$2-CA23+15,J24-CA23+15))</f>
        <v>34454</v>
      </c>
      <c r="BL23" s="25">
        <f>IF(DAY(BK23)=15,BK23-DAY(BK23),BK23-DAY(BK23)+15)</f>
        <v>34439</v>
      </c>
      <c r="BM23" s="24"/>
      <c r="BN23" s="24"/>
      <c r="BO23" s="20">
        <f>YEAR(J23)</f>
        <v>1981</v>
      </c>
      <c r="BP23" s="20">
        <f>MONTH(J23)+1</f>
        <v>3</v>
      </c>
      <c r="BQ23" s="23" t="str">
        <f>CONCATENATE(BO23,"/",BP23,"/",1)</f>
        <v>1981/3/1</v>
      </c>
      <c r="BR23" s="23">
        <f>BQ23+1-1</f>
        <v>29646</v>
      </c>
      <c r="BS23" s="23">
        <f>BQ23-1</f>
        <v>29645</v>
      </c>
      <c r="BT23" s="20">
        <f>DAY(BS23)</f>
        <v>28</v>
      </c>
      <c r="BU23" s="20">
        <f>DAY(J23)</f>
        <v>12</v>
      </c>
      <c r="BV23" s="20">
        <f>YEAR(BF23)</f>
        <v>1994</v>
      </c>
      <c r="BW23" s="20">
        <f>IF(MONTH(BF23)=12,MONTH(BF23)-12+1,MONTH(BF23)+1)</f>
        <v>5</v>
      </c>
      <c r="BX23" s="23" t="str">
        <f>IF(BW23=1,CONCATENATE(BV23+1,"/",BW23,"/",1),CONCATENATE(BV23,"/",BW23,"/",1))</f>
        <v>1994/5/1</v>
      </c>
      <c r="BY23" s="23">
        <f>BX23-1</f>
        <v>34454</v>
      </c>
      <c r="BZ23" s="20">
        <f>DAY(BY23)</f>
        <v>30</v>
      </c>
      <c r="CA23" s="20">
        <f>DAY(BF23)</f>
        <v>17</v>
      </c>
    </row>
    <row r="24" spans="1:79" ht="12.75" customHeight="1">
      <c r="A24" s="464"/>
      <c r="B24" s="387"/>
      <c r="C24" s="388"/>
      <c r="D24" s="388"/>
      <c r="E24" s="388"/>
      <c r="F24" s="388"/>
      <c r="G24" s="389"/>
      <c r="H24" s="43" t="s">
        <v>40</v>
      </c>
      <c r="I24" s="43"/>
      <c r="J24" s="382">
        <f>IF('様式２（記入例）'!L26&lt;&gt;"",'様式２（記入例）'!L26,"")</f>
        <v>34441</v>
      </c>
      <c r="K24" s="383"/>
      <c r="L24" s="475"/>
      <c r="M24" s="477"/>
      <c r="N24" s="479"/>
      <c r="O24" s="411"/>
      <c r="P24" s="413"/>
      <c r="Q24" s="488"/>
      <c r="R24" s="425"/>
      <c r="S24" s="404"/>
      <c r="T24" s="462"/>
      <c r="U24" s="45">
        <f t="shared" si="0"/>
        <v>1</v>
      </c>
      <c r="V24" s="425"/>
      <c r="W24" s="404"/>
      <c r="X24" s="453"/>
      <c r="Y24" s="417"/>
      <c r="Z24" s="417"/>
      <c r="AA24" s="418"/>
      <c r="AB24" s="405"/>
      <c r="AC24" s="421"/>
      <c r="AD24" s="409"/>
      <c r="AE24" s="33"/>
      <c r="AF24" s="33"/>
      <c r="AG24" s="38"/>
      <c r="AH24" s="38"/>
      <c r="AI24" s="37"/>
      <c r="AJ24" s="30"/>
      <c r="AK24" s="27"/>
      <c r="AL24" s="29"/>
      <c r="AM24" s="38"/>
      <c r="AN24" s="38"/>
      <c r="AO24" s="37"/>
      <c r="AP24" s="30"/>
      <c r="AQ24" s="27"/>
      <c r="AR24" s="29"/>
      <c r="AS24" s="38"/>
      <c r="AT24" s="38"/>
      <c r="AU24" s="37"/>
      <c r="AV24" s="30"/>
      <c r="AW24" s="27"/>
      <c r="AX24" s="27"/>
      <c r="AY24" s="38"/>
      <c r="AZ24" s="38"/>
      <c r="BA24" s="37"/>
      <c r="BB24" s="30"/>
      <c r="BC24" s="27"/>
      <c r="BD24" s="29"/>
      <c r="BE24" s="27"/>
      <c r="BF24" s="28"/>
      <c r="BG24" s="27"/>
      <c r="BH24" s="26"/>
      <c r="BI24" s="26"/>
      <c r="BJ24" s="24"/>
      <c r="BK24" s="25"/>
      <c r="BL24" s="25"/>
      <c r="BM24" s="24"/>
      <c r="BN24" s="24"/>
      <c r="BQ24" s="23"/>
      <c r="BR24" s="23"/>
      <c r="BS24" s="23"/>
      <c r="BX24" s="23"/>
      <c r="BY24" s="23"/>
    </row>
    <row r="25" spans="1:79" ht="12.75" customHeight="1">
      <c r="A25" s="464"/>
      <c r="B25" s="384" t="str">
        <f>IF('様式２（記入例）'!H27&lt;&gt;"",'様式２（記入例）'!H27,"")</f>
        <v>（医）○○会理事長</v>
      </c>
      <c r="C25" s="385"/>
      <c r="D25" s="385"/>
      <c r="E25" s="385"/>
      <c r="F25" s="385"/>
      <c r="G25" s="386"/>
      <c r="H25" s="47" t="s">
        <v>41</v>
      </c>
      <c r="I25" s="46"/>
      <c r="J25" s="390">
        <f>IF('様式２（記入例）'!K27&lt;&gt;"",'様式２（記入例）'!K27,"")</f>
        <v>34442</v>
      </c>
      <c r="K25" s="391"/>
      <c r="L25" s="474">
        <f>AG25</f>
        <v>32</v>
      </c>
      <c r="M25" s="476">
        <f>AH25</f>
        <v>7</v>
      </c>
      <c r="N25" s="478">
        <f>AI25</f>
        <v>0</v>
      </c>
      <c r="O25" s="410">
        <f>IF($J25&lt;&gt;"",IF($AC25="0-",AM25,IF($AC25="+0",AS25,IF($AC25="+-",AY25,AG25))),"")</f>
        <v>32</v>
      </c>
      <c r="P25" s="412">
        <f>IF($J25&lt;&gt;"",IF($AC25="0-",AN25,IF($AC25="+0",AT25,IF($AC25="+-",AZ25,AH25))),"")</f>
        <v>7</v>
      </c>
      <c r="Q25" s="487">
        <f>IF($J25&lt;&gt;"",IF($AC25="0-",AO25,IF($AC25="+0",AU25,IF($AC25="+-",BA25,AI25))),"")</f>
        <v>0</v>
      </c>
      <c r="R25" s="424">
        <f>IF($U26="","",ROUNDDOWN($AA25/12,0))</f>
        <v>32</v>
      </c>
      <c r="S25" s="403">
        <f>IF($U26="","",ROUNDDOWN(MOD($AA25,12),0))</f>
        <v>7</v>
      </c>
      <c r="T25" s="461">
        <f>IF($U26="","", IF( (MOD($AA25,12)-$S25)&gt;=0.5,"半",0))</f>
        <v>0</v>
      </c>
      <c r="U25" s="45">
        <f t="shared" si="0"/>
        <v>1</v>
      </c>
      <c r="V25" s="424">
        <f>IF($U26="","",ROUNDDOWN($AA25*($U25/$U26)/12,0))</f>
        <v>32</v>
      </c>
      <c r="W25" s="403">
        <f>IF($U26="","",ROUNDDOWN(MOD($AA25*($U25/$U26),12),0))</f>
        <v>7</v>
      </c>
      <c r="X25" s="452">
        <f>IF(U26="","",IF( (MOD($AA25*($U25/$U26),12)-$W25)&gt;=0.5,"半",0) )</f>
        <v>0</v>
      </c>
      <c r="Y25" s="417">
        <v>11</v>
      </c>
      <c r="Z25" s="417"/>
      <c r="AA25" s="418">
        <f>IF(OR($Y25&lt;&gt;$Y27,$Y27=""), SUMIF($Y$5:$Y$70,$Y25,$AB$5:$AB$70),"" )</f>
        <v>391</v>
      </c>
      <c r="AB25" s="405">
        <f>IF(Z25=2,0,O25*12+P25+COUNTIF(Q25:Q25,"半")*0.5)</f>
        <v>391</v>
      </c>
      <c r="AC25" s="406"/>
      <c r="AD25" s="408" t="str">
        <f>IF(AC25&lt;&gt;"",VLOOKUP(AC25,$AE$5:$AF$8,2),"")</f>
        <v/>
      </c>
      <c r="AE25" s="33"/>
      <c r="AF25" s="33"/>
      <c r="AG25" s="38">
        <f>IF(AK25&gt;=12,DATEDIF(BH25,BK25,"y")+1,DATEDIF(BH25,BK25,"y"))</f>
        <v>32</v>
      </c>
      <c r="AH25" s="38">
        <f>IF(AK25&gt;=12,AK25-12,AK25)</f>
        <v>7</v>
      </c>
      <c r="AI25" s="37">
        <f>IF(AL25&lt;=15,"半",0)</f>
        <v>0</v>
      </c>
      <c r="AJ25" s="66">
        <f>DATEDIF(BH25,BK25,"y")</f>
        <v>32</v>
      </c>
      <c r="AK25" s="65">
        <f>IF(AL25&gt;=16,DATEDIF(BH25,BK25,"ym")+1,DATEDIF(BH25,BK25,"ym"))</f>
        <v>7</v>
      </c>
      <c r="AL25" s="64">
        <f>DATEDIF(BH25,BK25,"md")</f>
        <v>30</v>
      </c>
      <c r="AM25" s="38">
        <f>IF(AQ25&gt;=12,DATEDIF(BH25,BL25,"y")+1,DATEDIF(BH25,BL25,"y"))</f>
        <v>32</v>
      </c>
      <c r="AN25" s="38">
        <f>IF(AQ25&gt;=12,AQ25-12,AQ25)</f>
        <v>6</v>
      </c>
      <c r="AO25" s="37" t="str">
        <f>IF(AR25&lt;=15,"半",0)</f>
        <v>半</v>
      </c>
      <c r="AP25" s="66">
        <f>DATEDIF(BH25,BL25,"y")</f>
        <v>32</v>
      </c>
      <c r="AQ25" s="65">
        <f>IF(AR25&gt;=16,DATEDIF(BH25,BL25,"ym")+1,DATEDIF(BH25,BL25,"ym"))</f>
        <v>6</v>
      </c>
      <c r="AR25" s="64">
        <f>DATEDIF(BH25,BL25,"md")</f>
        <v>15</v>
      </c>
      <c r="AS25" s="38">
        <f>IF(AW25&gt;=12,DATEDIF(BI25,BK25,"y")+1,DATEDIF(BI25,BK25,"y"))</f>
        <v>32</v>
      </c>
      <c r="AT25" s="38">
        <f>IF(AW25&gt;=12,AW25-12,AW25)</f>
        <v>6</v>
      </c>
      <c r="AU25" s="37" t="str">
        <f>IF(AX25&lt;=15,"半",0)</f>
        <v>半</v>
      </c>
      <c r="AV25" s="66">
        <f>DATEDIF(BI25,BK25,"y")</f>
        <v>32</v>
      </c>
      <c r="AW25" s="65">
        <f>IF(AX25&gt;=16,DATEDIF(BI25,BK25,"ym")+1,DATEDIF(BI25,BK25,"ym"))</f>
        <v>6</v>
      </c>
      <c r="AX25" s="65">
        <f>DATEDIF(BI25,BK25,"md")</f>
        <v>14</v>
      </c>
      <c r="AY25" s="38">
        <f>IF(BC25&gt;=12,DATEDIF(BI25,BL25,"y")+1,DATEDIF(BI25,BL25,"y"))</f>
        <v>32</v>
      </c>
      <c r="AZ25" s="38">
        <f>IF(BC25&gt;=12,BC25-12,BC25)</f>
        <v>6</v>
      </c>
      <c r="BA25" s="37">
        <f>IF(BD25&lt;=15,"半",0)</f>
        <v>0</v>
      </c>
      <c r="BB25" s="66">
        <f>DATEDIF(BI25,BL25,"y")</f>
        <v>32</v>
      </c>
      <c r="BC25" s="65">
        <f>IF(BD25&gt;=16,DATEDIF(BI25,BL25,"ym")+1,DATEDIF(BI25,BL25,"ym"))</f>
        <v>6</v>
      </c>
      <c r="BD25" s="64">
        <f>DATEDIF(BI25,BL25,"md")</f>
        <v>30</v>
      </c>
      <c r="BE25" s="27"/>
      <c r="BF25" s="28">
        <f>IF(J26="現在",$AD$2,J26)</f>
        <v>46329</v>
      </c>
      <c r="BG25" s="27">
        <v>0</v>
      </c>
      <c r="BH25" s="26">
        <f>IF(DAY(J25)&lt;=15,J25-DAY(J25)+1,J25-DAY(J25)+16)</f>
        <v>34440</v>
      </c>
      <c r="BI25" s="26">
        <f>IF(DAY(BH25)=1,BH25+15,BR25)</f>
        <v>34455</v>
      </c>
      <c r="BJ25" s="24"/>
      <c r="BK25" s="36">
        <f>IF(CA25&gt;=16,BY25,IF(J26="現在",$AD$2-CA25+15,J26-CA25+15))</f>
        <v>46341</v>
      </c>
      <c r="BL25" s="25">
        <f>IF(DAY(BK25)=15,BK25-DAY(BK25),BK25-DAY(BK25)+15)</f>
        <v>46326</v>
      </c>
      <c r="BM25" s="24"/>
      <c r="BN25" s="24"/>
      <c r="BO25" s="20">
        <f>YEAR(J25)</f>
        <v>1994</v>
      </c>
      <c r="BP25" s="20">
        <f>MONTH(J25)+1</f>
        <v>5</v>
      </c>
      <c r="BQ25" s="23" t="str">
        <f>CONCATENATE(BO25,"/",BP25,"/",1)</f>
        <v>1994/5/1</v>
      </c>
      <c r="BR25" s="23">
        <f>BQ25+1-1</f>
        <v>34455</v>
      </c>
      <c r="BS25" s="23">
        <f>BQ25-1</f>
        <v>34454</v>
      </c>
      <c r="BT25" s="20">
        <f>DAY(BS25)</f>
        <v>30</v>
      </c>
      <c r="BU25" s="20">
        <f>DAY(J25)</f>
        <v>18</v>
      </c>
      <c r="BV25" s="20">
        <f>YEAR(BF25)</f>
        <v>2026</v>
      </c>
      <c r="BW25" s="20">
        <f>IF(MONTH(BF25)=12,MONTH(BF25)-12+1,MONTH(BF25)+1)</f>
        <v>12</v>
      </c>
      <c r="BX25" s="23" t="str">
        <f>IF(BW25=1,CONCATENATE(BV25+1,"/",BW25,"/",1),CONCATENATE(BV25,"/",BW25,"/",1))</f>
        <v>2026/12/1</v>
      </c>
      <c r="BY25" s="23">
        <f>BX25-1</f>
        <v>46356</v>
      </c>
      <c r="BZ25" s="20">
        <f>DAY(BY25)</f>
        <v>30</v>
      </c>
      <c r="CA25" s="20">
        <f>DAY(BF25)</f>
        <v>3</v>
      </c>
    </row>
    <row r="26" spans="1:79" ht="12.75" customHeight="1">
      <c r="A26" s="464"/>
      <c r="B26" s="387"/>
      <c r="C26" s="388"/>
      <c r="D26" s="388"/>
      <c r="E26" s="388"/>
      <c r="F26" s="388"/>
      <c r="G26" s="389"/>
      <c r="H26" s="43" t="s">
        <v>40</v>
      </c>
      <c r="I26" s="43"/>
      <c r="J26" s="382" t="str">
        <f>IF('様式２（記入例）'!L27&lt;&gt;"",'様式２（記入例）'!L27,"")</f>
        <v>現在</v>
      </c>
      <c r="K26" s="383"/>
      <c r="L26" s="475"/>
      <c r="M26" s="477"/>
      <c r="N26" s="479"/>
      <c r="O26" s="411"/>
      <c r="P26" s="413"/>
      <c r="Q26" s="488"/>
      <c r="R26" s="425"/>
      <c r="S26" s="404"/>
      <c r="T26" s="462"/>
      <c r="U26" s="45">
        <f t="shared" si="0"/>
        <v>1</v>
      </c>
      <c r="V26" s="425"/>
      <c r="W26" s="404"/>
      <c r="X26" s="453"/>
      <c r="Y26" s="417"/>
      <c r="Z26" s="417"/>
      <c r="AA26" s="418"/>
      <c r="AB26" s="405"/>
      <c r="AC26" s="407"/>
      <c r="AD26" s="409"/>
      <c r="AE26" s="33"/>
      <c r="AF26" s="33"/>
      <c r="AG26" s="38"/>
      <c r="AH26" s="38"/>
      <c r="AI26" s="37"/>
      <c r="AJ26" s="30"/>
      <c r="AK26" s="27"/>
      <c r="AL26" s="29"/>
      <c r="AM26" s="38"/>
      <c r="AN26" s="38"/>
      <c r="AO26" s="37"/>
      <c r="AP26" s="30"/>
      <c r="AQ26" s="27"/>
      <c r="AR26" s="29"/>
      <c r="AS26" s="38"/>
      <c r="AT26" s="38"/>
      <c r="AU26" s="37"/>
      <c r="AV26" s="30"/>
      <c r="AW26" s="27"/>
      <c r="AX26" s="27"/>
      <c r="AY26" s="38"/>
      <c r="AZ26" s="38"/>
      <c r="BA26" s="37"/>
      <c r="BB26" s="30"/>
      <c r="BC26" s="27"/>
      <c r="BD26" s="29"/>
      <c r="BE26" s="27"/>
      <c r="BF26" s="28"/>
      <c r="BG26" s="27"/>
      <c r="BH26" s="26"/>
      <c r="BI26" s="26"/>
      <c r="BJ26" s="24"/>
      <c r="BK26" s="25"/>
      <c r="BL26" s="25"/>
      <c r="BM26" s="24"/>
      <c r="BN26" s="24"/>
      <c r="BQ26" s="23"/>
      <c r="BR26" s="23"/>
      <c r="BS26" s="23"/>
      <c r="BX26" s="23"/>
      <c r="BY26" s="23"/>
    </row>
    <row r="27" spans="1:79" ht="12.75" customHeight="1">
      <c r="A27" s="464"/>
      <c r="B27" s="384" t="str">
        <f>IF('様式２（記入例）'!H28&lt;&gt;"",'様式２（記入例）'!H28,"")</f>
        <v>（医）○○会○○クリニック院長</v>
      </c>
      <c r="C27" s="385"/>
      <c r="D27" s="385"/>
      <c r="E27" s="385"/>
      <c r="F27" s="385"/>
      <c r="G27" s="386"/>
      <c r="H27" s="47" t="s">
        <v>41</v>
      </c>
      <c r="I27" s="46"/>
      <c r="J27" s="390">
        <f>IF('様式２（記入例）'!K28&lt;&gt;"",'様式２（記入例）'!K28,"")</f>
        <v>34442</v>
      </c>
      <c r="K27" s="391"/>
      <c r="L27" s="474">
        <f>AG27</f>
        <v>32</v>
      </c>
      <c r="M27" s="476">
        <f>AH27</f>
        <v>7</v>
      </c>
      <c r="N27" s="478">
        <f>AI27</f>
        <v>0</v>
      </c>
      <c r="O27" s="485">
        <f>IF($J27&lt;&gt;"",IF($AC27="0-",AM27,IF($AC27="+0",AS27,IF($AC27="+-",AY27,AG27))),"")</f>
        <v>32</v>
      </c>
      <c r="P27" s="412">
        <f>IF($J27&lt;&gt;"",IF($AC27="0-",AN27,IF($AC27="+0",AT27,IF($AC27="+-",AZ27,AH27))),"")</f>
        <v>7</v>
      </c>
      <c r="Q27" s="485">
        <f>IF($J27&lt;&gt;"",IF($AC27="0-",AO27,IF($AC27="+0",AU27,IF($AC27="+-",BA27,AI27))),"")</f>
        <v>0</v>
      </c>
      <c r="R27" s="424">
        <f>IF($U28="","",ROUNDDOWN($AA27/12,0))</f>
        <v>32</v>
      </c>
      <c r="S27" s="403">
        <f>IF($U28="","",ROUNDDOWN(MOD($AA27,12),0))</f>
        <v>7</v>
      </c>
      <c r="T27" s="461">
        <f>IF($U28="","", IF( (MOD($AA27,12)-$S27)&gt;=0.5,"半",0))</f>
        <v>0</v>
      </c>
      <c r="U27" s="45">
        <f t="shared" si="0"/>
        <v>1</v>
      </c>
      <c r="V27" s="424">
        <f>IF($U28="","",ROUNDDOWN($AA27*($U27/$U28)/12,0))</f>
        <v>32</v>
      </c>
      <c r="W27" s="403">
        <f>IF($U28="","",ROUNDDOWN(MOD($AA27*($U27/$U28),12),0))</f>
        <v>7</v>
      </c>
      <c r="X27" s="452">
        <f>IF(U28="","",IF( (MOD($AA27*($U27/$U28),12)-$W27)&gt;=0.5,"半",0) )</f>
        <v>0</v>
      </c>
      <c r="Y27" s="416">
        <v>12</v>
      </c>
      <c r="Z27" s="417"/>
      <c r="AA27" s="418">
        <f>IF(OR($Y27&lt;&gt;$Y29,$Y29=""), SUMIF($Y$5:$Y$70,$Y27,$AB$5:$AB$70),"" )</f>
        <v>391</v>
      </c>
      <c r="AB27" s="405">
        <f>IF(Z27=2,0,O27*12+P27+COUNTIF(Q27:Q27,"半")*0.5)</f>
        <v>391</v>
      </c>
      <c r="AC27" s="406"/>
      <c r="AD27" s="408" t="str">
        <f>IF(AC27&lt;&gt;"",VLOOKUP(AC27,$AE$5:$AF$8,2),"")</f>
        <v/>
      </c>
      <c r="AE27" s="33"/>
      <c r="AF27" s="33"/>
      <c r="AG27" s="38">
        <f>IF(AK27&gt;=12,DATEDIF(BH27,BK27,"y")+1,DATEDIF(BH27,BK27,"y"))</f>
        <v>32</v>
      </c>
      <c r="AH27" s="38">
        <f>IF(AK27&gt;=12,AK27-12,AK27)</f>
        <v>7</v>
      </c>
      <c r="AI27" s="37">
        <f>IF(AL27&lt;=15,"半",0)</f>
        <v>0</v>
      </c>
      <c r="AJ27" s="30">
        <f>DATEDIF(BH27,BK27,"y")</f>
        <v>32</v>
      </c>
      <c r="AK27" s="27">
        <f>IF(AL27&gt;=16,DATEDIF(BH27,BK27,"ym")+1,DATEDIF(BH27,BK27,"ym"))</f>
        <v>7</v>
      </c>
      <c r="AL27" s="29">
        <f>DATEDIF(BH27,BK27,"md")</f>
        <v>30</v>
      </c>
      <c r="AM27" s="38">
        <f>IF(AQ27&gt;=12,DATEDIF(BH27,BL27,"y")+1,DATEDIF(BH27,BL27,"y"))</f>
        <v>32</v>
      </c>
      <c r="AN27" s="38">
        <f>IF(AQ27&gt;=12,AQ27-12,AQ27)</f>
        <v>6</v>
      </c>
      <c r="AO27" s="37" t="str">
        <f>IF(AR27&lt;=15,"半",0)</f>
        <v>半</v>
      </c>
      <c r="AP27" s="30">
        <f>DATEDIF(BH27,BL27,"y")</f>
        <v>32</v>
      </c>
      <c r="AQ27" s="27">
        <f>IF(AR27&gt;=16,DATEDIF(BH27,BL27,"ym")+1,DATEDIF(BH27,BL27,"ym"))</f>
        <v>6</v>
      </c>
      <c r="AR27" s="29">
        <f>DATEDIF(BH27,BL27,"md")</f>
        <v>15</v>
      </c>
      <c r="AS27" s="38">
        <f>IF(AW27&gt;=12,DATEDIF(BI27,BK27,"y")+1,DATEDIF(BI27,BK27,"y"))</f>
        <v>32</v>
      </c>
      <c r="AT27" s="38">
        <f>IF(AW27&gt;=12,AW27-12,AW27)</f>
        <v>6</v>
      </c>
      <c r="AU27" s="37" t="str">
        <f>IF(AX27&lt;=15,"半",0)</f>
        <v>半</v>
      </c>
      <c r="AV27" s="30">
        <f>DATEDIF(BI27,BK27,"y")</f>
        <v>32</v>
      </c>
      <c r="AW27" s="27">
        <f>IF(AX27&gt;=16,DATEDIF(BI27,BK27,"ym")+1,DATEDIF(BI27,BK27,"ym"))</f>
        <v>6</v>
      </c>
      <c r="AX27" s="27">
        <f>DATEDIF(BI27,BK27,"md")</f>
        <v>14</v>
      </c>
      <c r="AY27" s="38">
        <f>IF(BC27&gt;=12,DATEDIF(BI27,BL27,"y")+1,DATEDIF(BI27,BL27,"y"))</f>
        <v>32</v>
      </c>
      <c r="AZ27" s="38">
        <f>IF(BC27&gt;=12,BC27-12,BC27)</f>
        <v>6</v>
      </c>
      <c r="BA27" s="37">
        <f>IF(BD27&lt;=15,"半",0)</f>
        <v>0</v>
      </c>
      <c r="BB27" s="30">
        <f>DATEDIF(BI27,BL27,"y")</f>
        <v>32</v>
      </c>
      <c r="BC27" s="27">
        <f>IF(BD27&gt;=16,DATEDIF(BI27,BL27,"ym")+1,DATEDIF(BI27,BL27,"ym"))</f>
        <v>6</v>
      </c>
      <c r="BD27" s="29">
        <f>DATEDIF(BI27,BL27,"md")</f>
        <v>30</v>
      </c>
      <c r="BE27" s="27"/>
      <c r="BF27" s="28">
        <f>IF(J28="現在",$AD$2,J28)</f>
        <v>46329</v>
      </c>
      <c r="BG27" s="27">
        <v>1</v>
      </c>
      <c r="BH27" s="26">
        <f>IF(DAY(J27)&lt;=15,J27-DAY(J27)+1,J27-DAY(J27)+16)</f>
        <v>34440</v>
      </c>
      <c r="BI27" s="26">
        <f>IF(DAY(BH27)=1,BH27+15,BR27)</f>
        <v>34455</v>
      </c>
      <c r="BJ27" s="24"/>
      <c r="BK27" s="36">
        <f>IF(CA27&gt;=16,BY27,IF(J28="現在",$AD$2-CA27+15,J28-CA27+15))</f>
        <v>46341</v>
      </c>
      <c r="BL27" s="25">
        <f>IF(DAY(BK27)=15,BK27-DAY(BK27),BK27-DAY(BK27)+15)</f>
        <v>46326</v>
      </c>
      <c r="BM27" s="24"/>
      <c r="BN27" s="24"/>
      <c r="BO27" s="20">
        <f>YEAR(J27)</f>
        <v>1994</v>
      </c>
      <c r="BP27" s="20">
        <f>MONTH(J27)+1</f>
        <v>5</v>
      </c>
      <c r="BQ27" s="23" t="str">
        <f>CONCATENATE(BO27,"/",BP27,"/",1)</f>
        <v>1994/5/1</v>
      </c>
      <c r="BR27" s="23">
        <f>BQ27+1-1</f>
        <v>34455</v>
      </c>
      <c r="BS27" s="23">
        <f>BQ27-1</f>
        <v>34454</v>
      </c>
      <c r="BT27" s="20">
        <f>DAY(BS27)</f>
        <v>30</v>
      </c>
      <c r="BU27" s="20">
        <f>DAY(J27)</f>
        <v>18</v>
      </c>
      <c r="BV27" s="20">
        <f>YEAR(BF27)</f>
        <v>2026</v>
      </c>
      <c r="BW27" s="20">
        <f>IF(MONTH(BF27)=12,MONTH(BF27)-12+1,MONTH(BF27)+1)</f>
        <v>12</v>
      </c>
      <c r="BX27" s="23" t="str">
        <f>IF(BW27=1,CONCATENATE(BV27+1,"/",BW27,"/",1),CONCATENATE(BV27,"/",BW27,"/",1))</f>
        <v>2026/12/1</v>
      </c>
      <c r="BY27" s="23">
        <f>BX27-1</f>
        <v>46356</v>
      </c>
      <c r="BZ27" s="20">
        <f>DAY(BY27)</f>
        <v>30</v>
      </c>
      <c r="CA27" s="20">
        <f>DAY(BF27)</f>
        <v>3</v>
      </c>
    </row>
    <row r="28" spans="1:79" ht="12.75" customHeight="1">
      <c r="A28" s="464"/>
      <c r="B28" s="387"/>
      <c r="C28" s="388"/>
      <c r="D28" s="388"/>
      <c r="E28" s="388"/>
      <c r="F28" s="388"/>
      <c r="G28" s="389"/>
      <c r="H28" s="43" t="s">
        <v>40</v>
      </c>
      <c r="I28" s="43"/>
      <c r="J28" s="382" t="str">
        <f>IF('様式２（記入例）'!L28&lt;&gt;"",'様式２（記入例）'!L28,"")</f>
        <v>現在</v>
      </c>
      <c r="K28" s="383"/>
      <c r="L28" s="475"/>
      <c r="M28" s="477"/>
      <c r="N28" s="479"/>
      <c r="O28" s="486"/>
      <c r="P28" s="413"/>
      <c r="Q28" s="486"/>
      <c r="R28" s="425"/>
      <c r="S28" s="404"/>
      <c r="T28" s="462"/>
      <c r="U28" s="45">
        <f t="shared" si="0"/>
        <v>1</v>
      </c>
      <c r="V28" s="425"/>
      <c r="W28" s="404"/>
      <c r="X28" s="453"/>
      <c r="Y28" s="416"/>
      <c r="Z28" s="417"/>
      <c r="AA28" s="418"/>
      <c r="AB28" s="405"/>
      <c r="AC28" s="421"/>
      <c r="AD28" s="409"/>
      <c r="AE28" s="33"/>
      <c r="AF28" s="33"/>
      <c r="AG28" s="38"/>
      <c r="AH28" s="38"/>
      <c r="AI28" s="37"/>
      <c r="AJ28" s="30"/>
      <c r="AK28" s="27"/>
      <c r="AL28" s="29"/>
      <c r="AM28" s="38"/>
      <c r="AN28" s="38"/>
      <c r="AO28" s="37"/>
      <c r="AP28" s="30"/>
      <c r="AQ28" s="27"/>
      <c r="AR28" s="29"/>
      <c r="AS28" s="38"/>
      <c r="AT28" s="38"/>
      <c r="AU28" s="37"/>
      <c r="AV28" s="30"/>
      <c r="AW28" s="27"/>
      <c r="AX28" s="27"/>
      <c r="AY28" s="38"/>
      <c r="AZ28" s="38"/>
      <c r="BA28" s="37"/>
      <c r="BB28" s="30"/>
      <c r="BC28" s="27"/>
      <c r="BD28" s="29"/>
      <c r="BE28" s="27"/>
      <c r="BF28" s="28"/>
      <c r="BG28" s="27"/>
      <c r="BH28" s="26"/>
      <c r="BI28" s="26"/>
      <c r="BJ28" s="24"/>
      <c r="BK28" s="25"/>
      <c r="BL28" s="25"/>
      <c r="BM28" s="24"/>
      <c r="BN28" s="24"/>
      <c r="BQ28" s="23"/>
      <c r="BR28" s="23"/>
      <c r="BS28" s="23"/>
      <c r="BX28" s="23"/>
      <c r="BY28" s="23"/>
    </row>
    <row r="29" spans="1:79" ht="12.75" customHeight="1">
      <c r="A29" s="464"/>
      <c r="B29" s="384" t="str">
        <f>IF('様式２（記入例）'!H29&lt;&gt;"",'様式２（記入例）'!H29,"")</f>
        <v/>
      </c>
      <c r="C29" s="385"/>
      <c r="D29" s="385"/>
      <c r="E29" s="385"/>
      <c r="F29" s="385"/>
      <c r="G29" s="386"/>
      <c r="H29" s="47" t="s">
        <v>41</v>
      </c>
      <c r="I29" s="46"/>
      <c r="J29" s="390" t="str">
        <f>IF('様式２（記入例）'!K29&lt;&gt;"",'様式２（記入例）'!K29,"")</f>
        <v/>
      </c>
      <c r="K29" s="391"/>
      <c r="L29" s="474" t="e">
        <f>AG29</f>
        <v>#VALUE!</v>
      </c>
      <c r="M29" s="476" t="e">
        <f>AH29</f>
        <v>#VALUE!</v>
      </c>
      <c r="N29" s="478" t="e">
        <f>AI29</f>
        <v>#VALUE!</v>
      </c>
      <c r="O29" s="489" t="str">
        <f>IF($J29&lt;&gt;"",IF($AC29="0-",AM29,IF($AC29="+0",AS29,IF($AC29="+-",AY29,AG29))),"")</f>
        <v/>
      </c>
      <c r="P29" s="412" t="str">
        <f>IF($J29&lt;&gt;"",IF($AC29="0-",AN29,IF($AC29="+0",AT29,IF($AC29="+-",AZ29,AH29))),"")</f>
        <v/>
      </c>
      <c r="Q29" s="485" t="str">
        <f>IF($J29&lt;&gt;"",IF($AC29="0-",AO29,IF($AC29="+0",AU29,IF($AC29="+-",BA29,AI29))),"")</f>
        <v/>
      </c>
      <c r="R29" s="424" t="str">
        <f>IF($U30="","",ROUNDDOWN($AA29/12,0))</f>
        <v/>
      </c>
      <c r="S29" s="403" t="str">
        <f>IF($U30="","",ROUNDDOWN(MOD($AA29,12),0))</f>
        <v/>
      </c>
      <c r="T29" s="461" t="str">
        <f>IF($U30="","", IF( (MOD($AA29,12)-$S29)&gt;=0.5,"半",0))</f>
        <v/>
      </c>
      <c r="U29" s="45" t="str">
        <f t="shared" si="0"/>
        <v/>
      </c>
      <c r="V29" s="424" t="str">
        <f>IF($U30="","",ROUNDDOWN($AA29*($U29/$U30)/12,0))</f>
        <v/>
      </c>
      <c r="W29" s="403" t="str">
        <f>IF($U30="","",ROUNDDOWN(MOD($AA29*($U29/$U30),12),0))</f>
        <v/>
      </c>
      <c r="X29" s="452" t="str">
        <f>IF(U30="","",IF( (MOD($AA29*($U29/$U30),12)-$W29)&gt;=0.5,"半",0) )</f>
        <v/>
      </c>
      <c r="Y29" s="416">
        <v>13</v>
      </c>
      <c r="Z29" s="417"/>
      <c r="AA29" s="418" t="e">
        <f>IF(OR($Y29&lt;&gt;$Y31,$Y31=""), SUMIF($Y$5:$Y$70,$Y29,$AB$5:$AB$70),"" )</f>
        <v>#VALUE!</v>
      </c>
      <c r="AB29" s="405" t="e">
        <f>IF(Z29=2,0,O29*12+P29+COUNTIF(Q29:Q29,"半")*0.5)</f>
        <v>#VALUE!</v>
      </c>
      <c r="AC29" s="406"/>
      <c r="AD29" s="408" t="str">
        <f>IF(AC29&lt;&gt;"",VLOOKUP(AC29,$AE$5:$AF$8,2),"")</f>
        <v/>
      </c>
      <c r="AE29" s="33"/>
      <c r="AF29" s="33"/>
      <c r="AG29" s="38" t="e">
        <f>IF(AK29&gt;=12,DATEDIF(BH29,BK29,"y")+1,DATEDIF(BH29,BK29,"y"))</f>
        <v>#VALUE!</v>
      </c>
      <c r="AH29" s="38" t="e">
        <f>IF(AK29&gt;=12,AK29-12,AK29)</f>
        <v>#VALUE!</v>
      </c>
      <c r="AI29" s="37" t="e">
        <f>IF(AL29&lt;=15,"半",0)</f>
        <v>#VALUE!</v>
      </c>
      <c r="AJ29" s="30" t="e">
        <f>DATEDIF(BH29,BK29,"y")</f>
        <v>#VALUE!</v>
      </c>
      <c r="AK29" s="27" t="e">
        <f>IF(AL29&gt;=16,DATEDIF(BH29,BK29,"ym")+1,DATEDIF(BH29,BK29,"ym"))</f>
        <v>#VALUE!</v>
      </c>
      <c r="AL29" s="29" t="e">
        <f>DATEDIF(BH29,BK29,"md")</f>
        <v>#VALUE!</v>
      </c>
      <c r="AM29" s="38" t="e">
        <f>IF(AQ29&gt;=12,DATEDIF(BH29,BL29,"y")+1,DATEDIF(BH29,BL29,"y"))</f>
        <v>#VALUE!</v>
      </c>
      <c r="AN29" s="38" t="e">
        <f>IF(AQ29&gt;=12,AQ29-12,AQ29)</f>
        <v>#VALUE!</v>
      </c>
      <c r="AO29" s="37" t="e">
        <f>IF(AR29&lt;=15,"半",0)</f>
        <v>#VALUE!</v>
      </c>
      <c r="AP29" s="30" t="e">
        <f>DATEDIF(BH29,BL29,"y")</f>
        <v>#VALUE!</v>
      </c>
      <c r="AQ29" s="27" t="e">
        <f>IF(AR29&gt;=16,DATEDIF(BH29,BL29,"ym")+1,DATEDIF(BH29,BL29,"ym"))</f>
        <v>#VALUE!</v>
      </c>
      <c r="AR29" s="29" t="e">
        <f>DATEDIF(BH29,BL29,"md")</f>
        <v>#VALUE!</v>
      </c>
      <c r="AS29" s="38" t="e">
        <f>IF(AW29&gt;=12,DATEDIF(BI29,BK29,"y")+1,DATEDIF(BI29,BK29,"y"))</f>
        <v>#VALUE!</v>
      </c>
      <c r="AT29" s="38" t="e">
        <f>IF(AW29&gt;=12,AW29-12,AW29)</f>
        <v>#VALUE!</v>
      </c>
      <c r="AU29" s="37" t="e">
        <f>IF(AX29&lt;=15,"半",0)</f>
        <v>#VALUE!</v>
      </c>
      <c r="AV29" s="30" t="e">
        <f>DATEDIF(BI29,BK29,"y")</f>
        <v>#VALUE!</v>
      </c>
      <c r="AW29" s="27" t="e">
        <f>IF(AX29&gt;=16,DATEDIF(BI29,BK29,"ym")+1,DATEDIF(BI29,BK29,"ym"))</f>
        <v>#VALUE!</v>
      </c>
      <c r="AX29" s="27" t="e">
        <f>DATEDIF(BI29,BK29,"md")</f>
        <v>#VALUE!</v>
      </c>
      <c r="AY29" s="38" t="e">
        <f>IF(BC29&gt;=12,DATEDIF(BI29,BL29,"y")+1,DATEDIF(BI29,BL29,"y"))</f>
        <v>#VALUE!</v>
      </c>
      <c r="AZ29" s="38" t="e">
        <f>IF(BC29&gt;=12,BC29-12,BC29)</f>
        <v>#VALUE!</v>
      </c>
      <c r="BA29" s="37" t="e">
        <f>IF(BD29&lt;=15,"半",0)</f>
        <v>#VALUE!</v>
      </c>
      <c r="BB29" s="30" t="e">
        <f>DATEDIF(BI29,BL29,"y")</f>
        <v>#VALUE!</v>
      </c>
      <c r="BC29" s="27" t="e">
        <f>IF(BD29&gt;=16,DATEDIF(BI29,BL29,"ym")+1,DATEDIF(BI29,BL29,"ym"))</f>
        <v>#VALUE!</v>
      </c>
      <c r="BD29" s="29" t="e">
        <f>DATEDIF(BI29,BL29,"md")</f>
        <v>#VALUE!</v>
      </c>
      <c r="BE29" s="27"/>
      <c r="BF29" s="28" t="str">
        <f>IF(J30="現在",$AD$2,J30)</f>
        <v/>
      </c>
      <c r="BG29" s="27">
        <v>2</v>
      </c>
      <c r="BH29" s="26" t="e">
        <f>IF(DAY(J29)&lt;=15,J29-DAY(J29)+1,J29-DAY(J29)+16)</f>
        <v>#VALUE!</v>
      </c>
      <c r="BI29" s="26" t="e">
        <f>IF(DAY(BH29)=1,BH29+15,BR29)</f>
        <v>#VALUE!</v>
      </c>
      <c r="BJ29" s="24"/>
      <c r="BK29" s="36" t="e">
        <f>IF(CA29&gt;=16,BY29,IF(J30="現在",$AD$2-CA29+15,J30-CA29+15))</f>
        <v>#VALUE!</v>
      </c>
      <c r="BL29" s="25" t="e">
        <f>IF(DAY(BK29)=15,BK29-DAY(BK29),BK29-DAY(BK29)+15)</f>
        <v>#VALUE!</v>
      </c>
      <c r="BM29" s="24"/>
      <c r="BN29" s="24"/>
      <c r="BO29" s="20" t="e">
        <f>YEAR(J29)</f>
        <v>#VALUE!</v>
      </c>
      <c r="BP29" s="20" t="e">
        <f>MONTH(J29)+1</f>
        <v>#VALUE!</v>
      </c>
      <c r="BQ29" s="23" t="e">
        <f>CONCATENATE(BO29,"/",BP29,"/",1)</f>
        <v>#VALUE!</v>
      </c>
      <c r="BR29" s="23" t="e">
        <f>BQ29+1-1</f>
        <v>#VALUE!</v>
      </c>
      <c r="BS29" s="23" t="e">
        <f>BQ29-1</f>
        <v>#VALUE!</v>
      </c>
      <c r="BT29" s="20" t="e">
        <f>DAY(BS29)</f>
        <v>#VALUE!</v>
      </c>
      <c r="BU29" s="20" t="e">
        <f>DAY(J29)</f>
        <v>#VALUE!</v>
      </c>
      <c r="BV29" s="20" t="e">
        <f>YEAR(BF29)</f>
        <v>#VALUE!</v>
      </c>
      <c r="BW29" s="20" t="e">
        <f>IF(MONTH(BF29)=12,MONTH(BF29)-12+1,MONTH(BF29)+1)</f>
        <v>#VALUE!</v>
      </c>
      <c r="BX29" s="23" t="e">
        <f>IF(BW29=1,CONCATENATE(BV29+1,"/",BW29,"/",1),CONCATENATE(BV29,"/",BW29,"/",1))</f>
        <v>#VALUE!</v>
      </c>
      <c r="BY29" s="23" t="e">
        <f>BX29-1</f>
        <v>#VALUE!</v>
      </c>
      <c r="BZ29" s="20" t="e">
        <f>DAY(BY29)</f>
        <v>#VALUE!</v>
      </c>
      <c r="CA29" s="20" t="e">
        <f>DAY(BF29)</f>
        <v>#VALUE!</v>
      </c>
    </row>
    <row r="30" spans="1:79" ht="12.75" customHeight="1">
      <c r="A30" s="464"/>
      <c r="B30" s="387"/>
      <c r="C30" s="388"/>
      <c r="D30" s="388"/>
      <c r="E30" s="388"/>
      <c r="F30" s="388"/>
      <c r="G30" s="389"/>
      <c r="H30" s="43" t="s">
        <v>40</v>
      </c>
      <c r="I30" s="43"/>
      <c r="J30" s="382" t="str">
        <f>IF('様式２（記入例）'!L29&lt;&gt;"",'様式２（記入例）'!L29,"")</f>
        <v/>
      </c>
      <c r="K30" s="383"/>
      <c r="L30" s="475"/>
      <c r="M30" s="477"/>
      <c r="N30" s="479"/>
      <c r="O30" s="490"/>
      <c r="P30" s="413"/>
      <c r="Q30" s="486"/>
      <c r="R30" s="425"/>
      <c r="S30" s="404"/>
      <c r="T30" s="462"/>
      <c r="U30" s="45" t="str">
        <f t="shared" si="0"/>
        <v/>
      </c>
      <c r="V30" s="425"/>
      <c r="W30" s="404"/>
      <c r="X30" s="453"/>
      <c r="Y30" s="416"/>
      <c r="Z30" s="417"/>
      <c r="AA30" s="418"/>
      <c r="AB30" s="405"/>
      <c r="AC30" s="421"/>
      <c r="AD30" s="409"/>
      <c r="AE30" s="33"/>
      <c r="AF30" s="33"/>
      <c r="AG30" s="38"/>
      <c r="AH30" s="38"/>
      <c r="AI30" s="37"/>
      <c r="AJ30" s="30"/>
      <c r="AK30" s="27"/>
      <c r="AL30" s="29"/>
      <c r="AM30" s="38"/>
      <c r="AN30" s="38"/>
      <c r="AO30" s="37"/>
      <c r="AP30" s="30"/>
      <c r="AQ30" s="27"/>
      <c r="AR30" s="29"/>
      <c r="AS30" s="38"/>
      <c r="AT30" s="38"/>
      <c r="AU30" s="37"/>
      <c r="AV30" s="30"/>
      <c r="AW30" s="27"/>
      <c r="AX30" s="27"/>
      <c r="AY30" s="38"/>
      <c r="AZ30" s="38"/>
      <c r="BA30" s="37"/>
      <c r="BB30" s="30"/>
      <c r="BC30" s="27"/>
      <c r="BD30" s="29"/>
      <c r="BE30" s="27"/>
      <c r="BF30" s="28"/>
      <c r="BG30" s="27"/>
      <c r="BH30" s="26"/>
      <c r="BI30" s="26"/>
      <c r="BJ30" s="24"/>
      <c r="BK30" s="25"/>
      <c r="BL30" s="25"/>
      <c r="BM30" s="24"/>
      <c r="BN30" s="24"/>
      <c r="BQ30" s="23"/>
      <c r="BR30" s="23"/>
      <c r="BS30" s="23"/>
      <c r="BX30" s="23"/>
      <c r="BY30" s="23"/>
    </row>
    <row r="31" spans="1:79" ht="12.75" customHeight="1">
      <c r="A31" s="464"/>
      <c r="B31" s="384" t="str">
        <f>IF('様式２（記入例）'!H30&lt;&gt;"",'様式２（記入例）'!H30,"")</f>
        <v/>
      </c>
      <c r="C31" s="385"/>
      <c r="D31" s="385"/>
      <c r="E31" s="385"/>
      <c r="F31" s="385"/>
      <c r="G31" s="386"/>
      <c r="H31" s="47" t="s">
        <v>41</v>
      </c>
      <c r="I31" s="46"/>
      <c r="J31" s="390" t="str">
        <f>IF('様式２（記入例）'!K30&lt;&gt;"",'様式２（記入例）'!K30,"")</f>
        <v/>
      </c>
      <c r="K31" s="391"/>
      <c r="L31" s="474" t="e">
        <f>AG31</f>
        <v>#VALUE!</v>
      </c>
      <c r="M31" s="476" t="e">
        <f>AH31</f>
        <v>#VALUE!</v>
      </c>
      <c r="N31" s="478" t="e">
        <f>AI31</f>
        <v>#VALUE!</v>
      </c>
      <c r="O31" s="489" t="str">
        <f>IF($J31&lt;&gt;"",IF($AC31="0-",AM31,IF($AC31="+0",AS31,IF($AC31="+-",AY31,AG31))),"")</f>
        <v/>
      </c>
      <c r="P31" s="412" t="str">
        <f>IF($J31&lt;&gt;"",IF($AC31="0-",AN31,IF($AC31="+0",AT31,IF($AC31="+-",AZ31,AH31))),"")</f>
        <v/>
      </c>
      <c r="Q31" s="485" t="str">
        <f>IF($J31&lt;&gt;"",IF($AC31="0-",AO31,IF($AC31="+0",AU31,IF($AC31="+-",BA31,AI31))),"")</f>
        <v/>
      </c>
      <c r="R31" s="424" t="str">
        <f>IF($U32="","",ROUNDDOWN($AA31/12,0))</f>
        <v/>
      </c>
      <c r="S31" s="403" t="str">
        <f>IF($U32="","",ROUNDDOWN(MOD($AA31,12),0))</f>
        <v/>
      </c>
      <c r="T31" s="461" t="str">
        <f>IF($U32="","", IF( (MOD($AA31,12)-$S31)&gt;=0.5,"半",0))</f>
        <v/>
      </c>
      <c r="U31" s="45" t="str">
        <f t="shared" si="0"/>
        <v/>
      </c>
      <c r="V31" s="424" t="str">
        <f>IF($U32="","",ROUNDDOWN($AA31*($U31/$U32)/12,0))</f>
        <v/>
      </c>
      <c r="W31" s="403" t="str">
        <f>IF($U32="","",ROUNDDOWN(MOD($AA31*($U31/$U32),12),0))</f>
        <v/>
      </c>
      <c r="X31" s="452" t="str">
        <f>IF(U32="","",IF( (MOD($AA31*($U31/$U32),12)-$W31)&gt;=0.5,"半",0) )</f>
        <v/>
      </c>
      <c r="Y31" s="416">
        <v>14</v>
      </c>
      <c r="Z31" s="417"/>
      <c r="AA31" s="418" t="e">
        <f>IF(OR($Y31&lt;&gt;$Y33,$Y33=""), SUMIF($Y$5:$Y$70,$Y31,$AB$5:$AB$70),"" )</f>
        <v>#VALUE!</v>
      </c>
      <c r="AB31" s="405" t="e">
        <f>IF(Z31=2,0,O31*12+P31+COUNTIF(Q31:Q31,"半")*0.5)</f>
        <v>#VALUE!</v>
      </c>
      <c r="AC31" s="406"/>
      <c r="AD31" s="408" t="str">
        <f>IF(AC31&lt;&gt;"",VLOOKUP(AC31,$AE$5:$AF$8,2),"")</f>
        <v/>
      </c>
      <c r="AE31" s="33"/>
      <c r="AF31" s="33"/>
      <c r="AG31" s="38" t="e">
        <f>IF(AK31&gt;=12,DATEDIF(BH31,BK31,"y")+1,DATEDIF(BH31,BK31,"y"))</f>
        <v>#VALUE!</v>
      </c>
      <c r="AH31" s="38" t="e">
        <f>IF(AK31&gt;=12,AK31-12,AK31)</f>
        <v>#VALUE!</v>
      </c>
      <c r="AI31" s="37" t="e">
        <f>IF(AL31&lt;=15,"半",0)</f>
        <v>#VALUE!</v>
      </c>
      <c r="AJ31" s="66" t="e">
        <f>DATEDIF(BH31,BK31,"y")</f>
        <v>#VALUE!</v>
      </c>
      <c r="AK31" s="65" t="e">
        <f>IF(AL31&gt;=16,DATEDIF(BH31,BK31,"ym")+1,DATEDIF(BH31,BK31,"ym"))</f>
        <v>#VALUE!</v>
      </c>
      <c r="AL31" s="64" t="e">
        <f>DATEDIF(BH31,BK31,"md")</f>
        <v>#VALUE!</v>
      </c>
      <c r="AM31" s="38" t="e">
        <f>IF(AQ31&gt;=12,DATEDIF(BH31,BL31,"y")+1,DATEDIF(BH31,BL31,"y"))</f>
        <v>#VALUE!</v>
      </c>
      <c r="AN31" s="38" t="e">
        <f>IF(AQ31&gt;=12,AQ31-12,AQ31)</f>
        <v>#VALUE!</v>
      </c>
      <c r="AO31" s="37" t="e">
        <f>IF(AR31&lt;=15,"半",0)</f>
        <v>#VALUE!</v>
      </c>
      <c r="AP31" s="66" t="e">
        <f>DATEDIF(BH31,BL31,"y")</f>
        <v>#VALUE!</v>
      </c>
      <c r="AQ31" s="65" t="e">
        <f>IF(AR31&gt;=16,DATEDIF(BH31,BL31,"ym")+1,DATEDIF(BH31,BL31,"ym"))</f>
        <v>#VALUE!</v>
      </c>
      <c r="AR31" s="64" t="e">
        <f>DATEDIF(BH31,BL31,"md")</f>
        <v>#VALUE!</v>
      </c>
      <c r="AS31" s="38" t="e">
        <f>IF(AW31&gt;=12,DATEDIF(BI31,BK31,"y")+1,DATEDIF(BI31,BK31,"y"))</f>
        <v>#VALUE!</v>
      </c>
      <c r="AT31" s="38" t="e">
        <f>IF(AW31&gt;=12,AW31-12,AW31)</f>
        <v>#VALUE!</v>
      </c>
      <c r="AU31" s="37" t="e">
        <f>IF(AX31&lt;=15,"半",0)</f>
        <v>#VALUE!</v>
      </c>
      <c r="AV31" s="66" t="e">
        <f>DATEDIF(BI31,BK31,"y")</f>
        <v>#VALUE!</v>
      </c>
      <c r="AW31" s="65" t="e">
        <f>IF(AX31&gt;=16,DATEDIF(BI31,BK31,"ym")+1,DATEDIF(BI31,BK31,"ym"))</f>
        <v>#VALUE!</v>
      </c>
      <c r="AX31" s="65" t="e">
        <f>DATEDIF(BI31,BK31,"md")</f>
        <v>#VALUE!</v>
      </c>
      <c r="AY31" s="38" t="e">
        <f>IF(BC31&gt;=12,DATEDIF(BI31,BL31,"y")+1,DATEDIF(BI31,BL31,"y"))</f>
        <v>#VALUE!</v>
      </c>
      <c r="AZ31" s="38" t="e">
        <f>IF(BC31&gt;=12,BC31-12,BC31)</f>
        <v>#VALUE!</v>
      </c>
      <c r="BA31" s="37" t="e">
        <f>IF(BD31&lt;=15,"半",0)</f>
        <v>#VALUE!</v>
      </c>
      <c r="BB31" s="66" t="e">
        <f>DATEDIF(BI31,BL31,"y")</f>
        <v>#VALUE!</v>
      </c>
      <c r="BC31" s="65" t="e">
        <f>IF(BD31&gt;=16,DATEDIF(BI31,BL31,"ym")+1,DATEDIF(BI31,BL31,"ym"))</f>
        <v>#VALUE!</v>
      </c>
      <c r="BD31" s="64" t="e">
        <f>DATEDIF(BI31,BL31,"md")</f>
        <v>#VALUE!</v>
      </c>
      <c r="BE31" s="27"/>
      <c r="BF31" s="28" t="str">
        <f>IF(J32="現在",$AD$2,J32)</f>
        <v/>
      </c>
      <c r="BG31" s="27">
        <v>0</v>
      </c>
      <c r="BH31" s="26" t="e">
        <f>IF(DAY(J31)&lt;=15,J31-DAY(J31)+1,J31-DAY(J31)+16)</f>
        <v>#VALUE!</v>
      </c>
      <c r="BI31" s="26" t="e">
        <f>IF(DAY(BH31)=1,BH31+15,BR31)</f>
        <v>#VALUE!</v>
      </c>
      <c r="BJ31" s="24"/>
      <c r="BK31" s="36" t="e">
        <f>IF(CA31&gt;=16,BY31,IF(J32="現在",$AD$2-CA31+15,J32-CA31+15))</f>
        <v>#VALUE!</v>
      </c>
      <c r="BL31" s="25" t="e">
        <f>IF(DAY(BK31)=15,BK31-DAY(BK31),BK31-DAY(BK31)+15)</f>
        <v>#VALUE!</v>
      </c>
      <c r="BM31" s="24"/>
      <c r="BN31" s="24"/>
      <c r="BO31" s="20" t="e">
        <f>YEAR(J31)</f>
        <v>#VALUE!</v>
      </c>
      <c r="BP31" s="20" t="e">
        <f>MONTH(J31)+1</f>
        <v>#VALUE!</v>
      </c>
      <c r="BQ31" s="23" t="e">
        <f>CONCATENATE(BO31,"/",BP31,"/",1)</f>
        <v>#VALUE!</v>
      </c>
      <c r="BR31" s="23" t="e">
        <f>BQ31+1-1</f>
        <v>#VALUE!</v>
      </c>
      <c r="BS31" s="23" t="e">
        <f>BQ31-1</f>
        <v>#VALUE!</v>
      </c>
      <c r="BT31" s="20" t="e">
        <f>DAY(BS31)</f>
        <v>#VALUE!</v>
      </c>
      <c r="BU31" s="20" t="e">
        <f>DAY(J31)</f>
        <v>#VALUE!</v>
      </c>
      <c r="BV31" s="20" t="e">
        <f>YEAR(BF31)</f>
        <v>#VALUE!</v>
      </c>
      <c r="BW31" s="20" t="e">
        <f>IF(MONTH(BF31)=12,MONTH(BF31)-12+1,MONTH(BF31)+1)</f>
        <v>#VALUE!</v>
      </c>
      <c r="BX31" s="23" t="e">
        <f>IF(BW31=1,CONCATENATE(BV31+1,"/",BW31,"/",1),CONCATENATE(BV31,"/",BW31,"/",1))</f>
        <v>#VALUE!</v>
      </c>
      <c r="BY31" s="23" t="e">
        <f>BX31-1</f>
        <v>#VALUE!</v>
      </c>
      <c r="BZ31" s="20" t="e">
        <f>DAY(BY31)</f>
        <v>#VALUE!</v>
      </c>
      <c r="CA31" s="20" t="e">
        <f>DAY(BF31)</f>
        <v>#VALUE!</v>
      </c>
    </row>
    <row r="32" spans="1:79" ht="12.75" customHeight="1">
      <c r="A32" s="464"/>
      <c r="B32" s="387"/>
      <c r="C32" s="388"/>
      <c r="D32" s="388"/>
      <c r="E32" s="388"/>
      <c r="F32" s="388"/>
      <c r="G32" s="389"/>
      <c r="H32" s="43" t="s">
        <v>40</v>
      </c>
      <c r="I32" s="43"/>
      <c r="J32" s="382" t="str">
        <f>IF('様式２（記入例）'!L30&lt;&gt;"",'様式２（記入例）'!L30,"")</f>
        <v/>
      </c>
      <c r="K32" s="383"/>
      <c r="L32" s="475"/>
      <c r="M32" s="477"/>
      <c r="N32" s="479"/>
      <c r="O32" s="490"/>
      <c r="P32" s="413"/>
      <c r="Q32" s="486"/>
      <c r="R32" s="425"/>
      <c r="S32" s="404"/>
      <c r="T32" s="462"/>
      <c r="U32" s="45" t="str">
        <f t="shared" si="0"/>
        <v/>
      </c>
      <c r="V32" s="425"/>
      <c r="W32" s="404"/>
      <c r="X32" s="453"/>
      <c r="Y32" s="416"/>
      <c r="Z32" s="417"/>
      <c r="AA32" s="418"/>
      <c r="AB32" s="405"/>
      <c r="AC32" s="407"/>
      <c r="AD32" s="409"/>
      <c r="AE32" s="33"/>
      <c r="AF32" s="33"/>
      <c r="AG32" s="38"/>
      <c r="AH32" s="38"/>
      <c r="AI32" s="37"/>
      <c r="AJ32" s="30"/>
      <c r="AK32" s="27"/>
      <c r="AL32" s="29"/>
      <c r="AM32" s="38"/>
      <c r="AN32" s="38"/>
      <c r="AO32" s="37"/>
      <c r="AP32" s="30"/>
      <c r="AQ32" s="27"/>
      <c r="AR32" s="29"/>
      <c r="AS32" s="38"/>
      <c r="AT32" s="38"/>
      <c r="AU32" s="37"/>
      <c r="AV32" s="30"/>
      <c r="AW32" s="27"/>
      <c r="AX32" s="27"/>
      <c r="AY32" s="38"/>
      <c r="AZ32" s="38"/>
      <c r="BA32" s="37"/>
      <c r="BB32" s="30"/>
      <c r="BC32" s="27"/>
      <c r="BD32" s="29"/>
      <c r="BE32" s="27"/>
      <c r="BF32" s="28"/>
      <c r="BG32" s="27"/>
      <c r="BH32" s="26"/>
      <c r="BI32" s="26"/>
      <c r="BJ32" s="24"/>
      <c r="BK32" s="25"/>
      <c r="BL32" s="25"/>
      <c r="BM32" s="24"/>
      <c r="BN32" s="24"/>
      <c r="BQ32" s="23"/>
      <c r="BR32" s="23"/>
      <c r="BS32" s="23"/>
      <c r="BX32" s="23"/>
      <c r="BY32" s="23"/>
    </row>
    <row r="33" spans="1:79" ht="12.75" customHeight="1">
      <c r="A33" s="464"/>
      <c r="B33" s="384" t="str">
        <f>IF('様式２（記入例）'!H31&lt;&gt;"",'様式２（記入例）'!H31,"")</f>
        <v/>
      </c>
      <c r="C33" s="385"/>
      <c r="D33" s="385"/>
      <c r="E33" s="385"/>
      <c r="F33" s="385"/>
      <c r="G33" s="386"/>
      <c r="H33" s="47" t="s">
        <v>41</v>
      </c>
      <c r="I33" s="46"/>
      <c r="J33" s="390" t="str">
        <f>IF('様式２（記入例）'!K31&lt;&gt;"",'様式２（記入例）'!K31,"")</f>
        <v/>
      </c>
      <c r="K33" s="391"/>
      <c r="L33" s="474" t="e">
        <f>AG33</f>
        <v>#VALUE!</v>
      </c>
      <c r="M33" s="476" t="e">
        <f>AH33</f>
        <v>#VALUE!</v>
      </c>
      <c r="N33" s="478" t="e">
        <f>AI33</f>
        <v>#VALUE!</v>
      </c>
      <c r="O33" s="489" t="str">
        <f>IF($J33&lt;&gt;"",IF($AC33="0-",AM33,IF($AC33="+0",AS33,IF($AC33="+-",AY33,AG33))),"")</f>
        <v/>
      </c>
      <c r="P33" s="412" t="str">
        <f>IF($J33&lt;&gt;"",IF($AC33="0-",AN33,IF($AC33="+0",AT33,IF($AC33="+-",AZ33,AH33))),"")</f>
        <v/>
      </c>
      <c r="Q33" s="485" t="str">
        <f>IF($J33&lt;&gt;"",IF($AC33="0-",AO33,IF($AC33="+0",AU33,IF($AC33="+-",BA33,AI33))),"")</f>
        <v/>
      </c>
      <c r="R33" s="424" t="str">
        <f>IF($U34="","",ROUNDDOWN($AA33/12,0))</f>
        <v/>
      </c>
      <c r="S33" s="403" t="str">
        <f>IF($U34="","",ROUNDDOWN(MOD($AA33,12),0))</f>
        <v/>
      </c>
      <c r="T33" s="461" t="str">
        <f>IF($U34="","", IF( (MOD($AA33,12)-$S33)&gt;=0.5,"半",0))</f>
        <v/>
      </c>
      <c r="U33" s="45" t="str">
        <f t="shared" si="0"/>
        <v/>
      </c>
      <c r="V33" s="424" t="str">
        <f>IF($U34="","",ROUNDDOWN($AA33*($U33/$U34)/12,0))</f>
        <v/>
      </c>
      <c r="W33" s="403" t="str">
        <f>IF($U34="","",ROUNDDOWN(MOD($AA33*($U33/$U34),12),0))</f>
        <v/>
      </c>
      <c r="X33" s="452" t="str">
        <f>IF(U34="","",IF( (MOD($AA33*($U33/$U34),12)-$W33)&gt;=0.5,"半",0) )</f>
        <v/>
      </c>
      <c r="Y33" s="416">
        <v>15</v>
      </c>
      <c r="Z33" s="417"/>
      <c r="AA33" s="418" t="e">
        <f>IF(OR($Y33&lt;&gt;$Y35,$Y35=""), SUMIF($Y$5:$Y$70,$Y33,$AB$5:$AB$70),"" )</f>
        <v>#VALUE!</v>
      </c>
      <c r="AB33" s="405" t="e">
        <f>IF(Z33=2,0,O33*12+P33+COUNTIF(Q33:Q33,"半")*0.5)</f>
        <v>#VALUE!</v>
      </c>
      <c r="AC33" s="406"/>
      <c r="AD33" s="408" t="str">
        <f>IF(AC33&lt;&gt;"",VLOOKUP(AC33,$AE$5:$AF$8,2),"")</f>
        <v/>
      </c>
      <c r="AE33" s="33"/>
      <c r="AF33" s="33"/>
      <c r="AG33" s="38" t="e">
        <f>IF(AK33&gt;=12,DATEDIF(BH33,BK33,"y")+1,DATEDIF(BH33,BK33,"y"))</f>
        <v>#VALUE!</v>
      </c>
      <c r="AH33" s="38" t="e">
        <f>IF(AK33&gt;=12,AK33-12,AK33)</f>
        <v>#VALUE!</v>
      </c>
      <c r="AI33" s="37" t="e">
        <f>IF(AL33&lt;=15,"半",0)</f>
        <v>#VALUE!</v>
      </c>
      <c r="AJ33" s="30" t="e">
        <f>DATEDIF(BH33,BK33,"y")</f>
        <v>#VALUE!</v>
      </c>
      <c r="AK33" s="27" t="e">
        <f>IF(AL33&gt;=16,DATEDIF(BH33,BK33,"ym")+1,DATEDIF(BH33,BK33,"ym"))</f>
        <v>#VALUE!</v>
      </c>
      <c r="AL33" s="29" t="e">
        <f>DATEDIF(BH33,BK33,"md")</f>
        <v>#VALUE!</v>
      </c>
      <c r="AM33" s="38" t="e">
        <f>IF(AQ33&gt;=12,DATEDIF(BH33,BL33,"y")+1,DATEDIF(BH33,BL33,"y"))</f>
        <v>#VALUE!</v>
      </c>
      <c r="AN33" s="38" t="e">
        <f>IF(AQ33&gt;=12,AQ33-12,AQ33)</f>
        <v>#VALUE!</v>
      </c>
      <c r="AO33" s="37" t="e">
        <f>IF(AR33&lt;=15,"半",0)</f>
        <v>#VALUE!</v>
      </c>
      <c r="AP33" s="30" t="e">
        <f>DATEDIF(BH33,BL33,"y")</f>
        <v>#VALUE!</v>
      </c>
      <c r="AQ33" s="27" t="e">
        <f>IF(AR33&gt;=16,DATEDIF(BH33,BL33,"ym")+1,DATEDIF(BH33,BL33,"ym"))</f>
        <v>#VALUE!</v>
      </c>
      <c r="AR33" s="29" t="e">
        <f>DATEDIF(BH33,BL33,"md")</f>
        <v>#VALUE!</v>
      </c>
      <c r="AS33" s="38" t="e">
        <f>IF(AW33&gt;=12,DATEDIF(BI33,BK33,"y")+1,DATEDIF(BI33,BK33,"y"))</f>
        <v>#VALUE!</v>
      </c>
      <c r="AT33" s="38" t="e">
        <f>IF(AW33&gt;=12,AW33-12,AW33)</f>
        <v>#VALUE!</v>
      </c>
      <c r="AU33" s="37" t="e">
        <f>IF(AX33&lt;=15,"半",0)</f>
        <v>#VALUE!</v>
      </c>
      <c r="AV33" s="30" t="e">
        <f>DATEDIF(BI33,BK33,"y")</f>
        <v>#VALUE!</v>
      </c>
      <c r="AW33" s="27" t="e">
        <f>IF(AX33&gt;=16,DATEDIF(BI33,BK33,"ym")+1,DATEDIF(BI33,BK33,"ym"))</f>
        <v>#VALUE!</v>
      </c>
      <c r="AX33" s="27" t="e">
        <f>DATEDIF(BI33,BK33,"md")</f>
        <v>#VALUE!</v>
      </c>
      <c r="AY33" s="38" t="e">
        <f>IF(BC33&gt;=12,DATEDIF(BI33,BL33,"y")+1,DATEDIF(BI33,BL33,"y"))</f>
        <v>#VALUE!</v>
      </c>
      <c r="AZ33" s="38" t="e">
        <f>IF(BC33&gt;=12,BC33-12,BC33)</f>
        <v>#VALUE!</v>
      </c>
      <c r="BA33" s="37" t="e">
        <f>IF(BD33&lt;=15,"半",0)</f>
        <v>#VALUE!</v>
      </c>
      <c r="BB33" s="30" t="e">
        <f>DATEDIF(BI33,BL33,"y")</f>
        <v>#VALUE!</v>
      </c>
      <c r="BC33" s="27" t="e">
        <f>IF(BD33&gt;=16,DATEDIF(BI33,BL33,"ym")+1,DATEDIF(BI33,BL33,"ym"))</f>
        <v>#VALUE!</v>
      </c>
      <c r="BD33" s="29" t="e">
        <f>DATEDIF(BI33,BL33,"md")</f>
        <v>#VALUE!</v>
      </c>
      <c r="BE33" s="27"/>
      <c r="BF33" s="28" t="str">
        <f>IF(J34="現在",$AD$2,J34)</f>
        <v/>
      </c>
      <c r="BG33" s="27">
        <v>1</v>
      </c>
      <c r="BH33" s="26" t="e">
        <f>IF(DAY(J33)&lt;=15,J33-DAY(J33)+1,J33-DAY(J33)+16)</f>
        <v>#VALUE!</v>
      </c>
      <c r="BI33" s="26" t="e">
        <f>IF(DAY(BH33)=1,BH33+15,BR33)</f>
        <v>#VALUE!</v>
      </c>
      <c r="BJ33" s="24"/>
      <c r="BK33" s="36" t="e">
        <f>IF(CA33&gt;=16,BY33,IF(J34="現在",$AD$2-CA33+15,J34-CA33+15))</f>
        <v>#VALUE!</v>
      </c>
      <c r="BL33" s="25" t="e">
        <f>IF(DAY(BK33)=15,BK33-DAY(BK33),BK33-DAY(BK33)+15)</f>
        <v>#VALUE!</v>
      </c>
      <c r="BM33" s="24"/>
      <c r="BN33" s="24"/>
      <c r="BO33" s="20" t="e">
        <f>YEAR(J33)</f>
        <v>#VALUE!</v>
      </c>
      <c r="BP33" s="20" t="e">
        <f>MONTH(J33)+1</f>
        <v>#VALUE!</v>
      </c>
      <c r="BQ33" s="23" t="e">
        <f>CONCATENATE(BO33,"/",BP33,"/",1)</f>
        <v>#VALUE!</v>
      </c>
      <c r="BR33" s="23" t="e">
        <f>BQ33+1-1</f>
        <v>#VALUE!</v>
      </c>
      <c r="BS33" s="23" t="e">
        <f>BQ33-1</f>
        <v>#VALUE!</v>
      </c>
      <c r="BT33" s="20" t="e">
        <f>DAY(BS33)</f>
        <v>#VALUE!</v>
      </c>
      <c r="BU33" s="20" t="e">
        <f>DAY(J33)</f>
        <v>#VALUE!</v>
      </c>
      <c r="BV33" s="20" t="e">
        <f>YEAR(BF33)</f>
        <v>#VALUE!</v>
      </c>
      <c r="BW33" s="20" t="e">
        <f>IF(MONTH(BF33)=12,MONTH(BF33)-12+1,MONTH(BF33)+1)</f>
        <v>#VALUE!</v>
      </c>
      <c r="BX33" s="23" t="e">
        <f>IF(BW33=1,CONCATENATE(BV33+1,"/",BW33,"/",1),CONCATENATE(BV33,"/",BW33,"/",1))</f>
        <v>#VALUE!</v>
      </c>
      <c r="BY33" s="23" t="e">
        <f>BX33-1</f>
        <v>#VALUE!</v>
      </c>
      <c r="BZ33" s="20" t="e">
        <f>DAY(BY33)</f>
        <v>#VALUE!</v>
      </c>
      <c r="CA33" s="20" t="e">
        <f>DAY(BF33)</f>
        <v>#VALUE!</v>
      </c>
    </row>
    <row r="34" spans="1:79" ht="12.75" customHeight="1">
      <c r="A34" s="464"/>
      <c r="B34" s="387"/>
      <c r="C34" s="388"/>
      <c r="D34" s="388"/>
      <c r="E34" s="388"/>
      <c r="F34" s="388"/>
      <c r="G34" s="389"/>
      <c r="H34" s="43" t="s">
        <v>40</v>
      </c>
      <c r="I34" s="43"/>
      <c r="J34" s="382" t="str">
        <f>IF('様式２（記入例）'!L31&lt;&gt;"",'様式２（記入例）'!L31,"")</f>
        <v/>
      </c>
      <c r="K34" s="383"/>
      <c r="L34" s="475"/>
      <c r="M34" s="477"/>
      <c r="N34" s="479"/>
      <c r="O34" s="490"/>
      <c r="P34" s="413"/>
      <c r="Q34" s="486"/>
      <c r="R34" s="425"/>
      <c r="S34" s="404"/>
      <c r="T34" s="462"/>
      <c r="U34" s="45" t="str">
        <f t="shared" si="0"/>
        <v/>
      </c>
      <c r="V34" s="425"/>
      <c r="W34" s="404"/>
      <c r="X34" s="453"/>
      <c r="Y34" s="416"/>
      <c r="Z34" s="417"/>
      <c r="AA34" s="418"/>
      <c r="AB34" s="405"/>
      <c r="AC34" s="407"/>
      <c r="AD34" s="409"/>
      <c r="AE34" s="33"/>
      <c r="AF34" s="33"/>
      <c r="AG34" s="38"/>
      <c r="AH34" s="38"/>
      <c r="AI34" s="37"/>
      <c r="AJ34" s="30"/>
      <c r="AK34" s="27"/>
      <c r="AL34" s="29"/>
      <c r="AM34" s="38"/>
      <c r="AN34" s="38"/>
      <c r="AO34" s="37"/>
      <c r="AP34" s="30"/>
      <c r="AQ34" s="27"/>
      <c r="AR34" s="29"/>
      <c r="AS34" s="38"/>
      <c r="AT34" s="38"/>
      <c r="AU34" s="37"/>
      <c r="AV34" s="30"/>
      <c r="AW34" s="27"/>
      <c r="AX34" s="27"/>
      <c r="AY34" s="38"/>
      <c r="AZ34" s="38"/>
      <c r="BA34" s="37"/>
      <c r="BB34" s="30"/>
      <c r="BC34" s="27"/>
      <c r="BD34" s="29"/>
      <c r="BE34" s="27"/>
      <c r="BF34" s="28"/>
      <c r="BG34" s="27"/>
      <c r="BH34" s="26"/>
      <c r="BI34" s="26"/>
      <c r="BJ34" s="24"/>
      <c r="BK34" s="25"/>
      <c r="BL34" s="25"/>
      <c r="BM34" s="24"/>
      <c r="BN34" s="24"/>
      <c r="BQ34" s="23"/>
      <c r="BR34" s="23"/>
      <c r="BS34" s="23"/>
      <c r="BX34" s="23"/>
      <c r="BY34" s="23"/>
    </row>
    <row r="35" spans="1:79" s="49" customFormat="1" ht="12.75" customHeight="1">
      <c r="A35" s="464"/>
      <c r="B35" s="384" t="str">
        <f>IF('様式２（記入例）'!H32&lt;&gt;"",'様式２（記入例）'!H32,"")</f>
        <v/>
      </c>
      <c r="C35" s="385"/>
      <c r="D35" s="385"/>
      <c r="E35" s="385"/>
      <c r="F35" s="385"/>
      <c r="G35" s="386"/>
      <c r="H35" s="63" t="s">
        <v>41</v>
      </c>
      <c r="I35" s="62"/>
      <c r="J35" s="390" t="str">
        <f>IF('様式２（記入例）'!K32&lt;&gt;"",'様式２（記入例）'!K32,"")</f>
        <v/>
      </c>
      <c r="K35" s="391"/>
      <c r="L35" s="474" t="e">
        <f>AG35</f>
        <v>#VALUE!</v>
      </c>
      <c r="M35" s="476" t="e">
        <f>AH35</f>
        <v>#VALUE!</v>
      </c>
      <c r="N35" s="478" t="e">
        <f>AI35</f>
        <v>#VALUE!</v>
      </c>
      <c r="O35" s="489" t="str">
        <f>IF($J35&lt;&gt;"",IF($AC35="0-",AM35,IF($AC35="+0",AS35,IF($AC35="+-",AY35,AG35))),"")</f>
        <v/>
      </c>
      <c r="P35" s="412" t="str">
        <f>IF($J35&lt;&gt;"",IF($AC35="0-",AN35,IF($AC35="+0",AT35,IF($AC35="+-",AZ35,AH35))),"")</f>
        <v/>
      </c>
      <c r="Q35" s="485" t="str">
        <f>IF($J35&lt;&gt;"",IF($AC35="0-",AO35,IF($AC35="+0",AU35,IF($AC35="+-",BA35,AI35))),"")</f>
        <v/>
      </c>
      <c r="R35" s="424" t="str">
        <f>IF($U36="","",ROUNDDOWN($AA35/12,0))</f>
        <v/>
      </c>
      <c r="S35" s="403" t="str">
        <f>IF($U36="","",ROUNDDOWN(MOD($AA35,12),0))</f>
        <v/>
      </c>
      <c r="T35" s="461" t="str">
        <f>IF($U36="","", IF( (MOD($AA35,12)-$S35)&gt;=0.5,"半",0))</f>
        <v/>
      </c>
      <c r="U35" s="45" t="str">
        <f t="shared" si="0"/>
        <v/>
      </c>
      <c r="V35" s="424" t="str">
        <f>IF($U36="","",ROUNDDOWN($AA35*($U35/$U36)/12,0))</f>
        <v/>
      </c>
      <c r="W35" s="403" t="str">
        <f>IF($U36="","",ROUNDDOWN(MOD($AA35*($U35/$U36),12),0))</f>
        <v/>
      </c>
      <c r="X35" s="452" t="str">
        <f>IF(U36="","",IF( (MOD($AA35*($U35/$U36),12)-$W35)&gt;=0.5,"半",0) )</f>
        <v/>
      </c>
      <c r="Y35" s="493">
        <v>16</v>
      </c>
      <c r="Z35" s="494"/>
      <c r="AA35" s="495" t="e">
        <f>IF(OR($Y35&lt;&gt;$Y67,$Y67=""), SUMIF($Y$5:$Y$70,$Y35,$AB$5:$AB$70),"" )</f>
        <v>#VALUE!</v>
      </c>
      <c r="AB35" s="496" t="e">
        <f>IF(Z35=2,0,O35*12+P35+COUNTIF(Q35:Q35,"半")*0.5)</f>
        <v>#VALUE!</v>
      </c>
      <c r="AC35" s="406"/>
      <c r="AD35" s="491" t="str">
        <f>IF(AC35&lt;&gt;"",VLOOKUP(AC35,$AE$5:$AF$8,2),"")</f>
        <v/>
      </c>
      <c r="AE35" s="58"/>
      <c r="AF35" s="58"/>
      <c r="AG35" s="61" t="e">
        <f>IF(AK35&gt;=12,DATEDIF(BH35,BK35,"y")+1,DATEDIF(BH35,BK35,"y"))</f>
        <v>#VALUE!</v>
      </c>
      <c r="AH35" s="61" t="e">
        <f>IF(AK35&gt;=12,AK35-12,AK35)</f>
        <v>#VALUE!</v>
      </c>
      <c r="AI35" s="60" t="e">
        <f>IF(AL35&lt;=15,"半",0)</f>
        <v>#VALUE!</v>
      </c>
      <c r="AJ35" s="55" t="e">
        <f>DATEDIF(BH35,BK35,"y")</f>
        <v>#VALUE!</v>
      </c>
      <c r="AK35" s="52" t="e">
        <f>IF(AL35&gt;=16,DATEDIF(BH35,BK35,"ym")+1,DATEDIF(BH35,BK35,"ym"))</f>
        <v>#VALUE!</v>
      </c>
      <c r="AL35" s="54" t="e">
        <f>DATEDIF(BH35,BK35,"md")</f>
        <v>#VALUE!</v>
      </c>
      <c r="AM35" s="61" t="e">
        <f>IF(AQ35&gt;=12,DATEDIF(BH35,BL35,"y")+1,DATEDIF(BH35,BL35,"y"))</f>
        <v>#VALUE!</v>
      </c>
      <c r="AN35" s="61" t="e">
        <f>IF(AQ35&gt;=12,AQ35-12,AQ35)</f>
        <v>#VALUE!</v>
      </c>
      <c r="AO35" s="60" t="e">
        <f>IF(AR35&lt;=15,"半",0)</f>
        <v>#VALUE!</v>
      </c>
      <c r="AP35" s="55" t="e">
        <f>DATEDIF(BH35,BL35,"y")</f>
        <v>#VALUE!</v>
      </c>
      <c r="AQ35" s="52" t="e">
        <f>IF(AR35&gt;=16,DATEDIF(BH35,BL35,"ym")+1,DATEDIF(BH35,BL35,"ym"))</f>
        <v>#VALUE!</v>
      </c>
      <c r="AR35" s="54" t="e">
        <f>DATEDIF(BH35,BL35,"md")</f>
        <v>#VALUE!</v>
      </c>
      <c r="AS35" s="61" t="e">
        <f>IF(AW35&gt;=12,DATEDIF(BI35,BK35,"y")+1,DATEDIF(BI35,BK35,"y"))</f>
        <v>#VALUE!</v>
      </c>
      <c r="AT35" s="61" t="e">
        <f>IF(AW35&gt;=12,AW35-12,AW35)</f>
        <v>#VALUE!</v>
      </c>
      <c r="AU35" s="60" t="e">
        <f>IF(AX35&lt;=15,"半",0)</f>
        <v>#VALUE!</v>
      </c>
      <c r="AV35" s="55" t="e">
        <f>DATEDIF(BI35,BK35,"y")</f>
        <v>#VALUE!</v>
      </c>
      <c r="AW35" s="52" t="e">
        <f>IF(AX35&gt;=16,DATEDIF(BI35,BK35,"ym")+1,DATEDIF(BI35,BK35,"ym"))</f>
        <v>#VALUE!</v>
      </c>
      <c r="AX35" s="52" t="e">
        <f>DATEDIF(BI35,BK35,"md")</f>
        <v>#VALUE!</v>
      </c>
      <c r="AY35" s="61" t="e">
        <f>IF(BC35&gt;=12,DATEDIF(BI35,BL35,"y")+1,DATEDIF(BI35,BL35,"y"))</f>
        <v>#VALUE!</v>
      </c>
      <c r="AZ35" s="61" t="e">
        <f>IF(BC35&gt;=12,BC35-12,BC35)</f>
        <v>#VALUE!</v>
      </c>
      <c r="BA35" s="60" t="e">
        <f>IF(BD35&lt;=15,"半",0)</f>
        <v>#VALUE!</v>
      </c>
      <c r="BB35" s="55" t="e">
        <f>DATEDIF(BI35,BL35,"y")</f>
        <v>#VALUE!</v>
      </c>
      <c r="BC35" s="52" t="e">
        <f>IF(BD35&gt;=16,DATEDIF(BI35,BL35,"ym")+1,DATEDIF(BI35,BL35,"ym"))</f>
        <v>#VALUE!</v>
      </c>
      <c r="BD35" s="54" t="e">
        <f>DATEDIF(BI35,BL35,"md")</f>
        <v>#VALUE!</v>
      </c>
      <c r="BE35" s="52"/>
      <c r="BF35" s="53" t="str">
        <f>IF(J36="現在",$AD$2,J36)</f>
        <v/>
      </c>
      <c r="BG35" s="52">
        <v>2</v>
      </c>
      <c r="BH35" s="51" t="e">
        <f>IF(DAY(J35)&lt;=15,J35-DAY(J35)+1,J35-DAY(J35)+16)</f>
        <v>#VALUE!</v>
      </c>
      <c r="BI35" s="51" t="e">
        <f>IF(DAY(BH35)=1,BH35+15,BR35)</f>
        <v>#VALUE!</v>
      </c>
      <c r="BJ35" s="51"/>
      <c r="BK35" s="51" t="e">
        <f>IF(CA35&gt;=16,BY35,IF(J36="現在",$AD$2-CA35+15,J36-CA35+15))</f>
        <v>#VALUE!</v>
      </c>
      <c r="BL35" s="51" t="e">
        <f>IF(DAY(BK35)=15,BK35-DAY(BK35),BK35-DAY(BK35)+15)</f>
        <v>#VALUE!</v>
      </c>
      <c r="BM35" s="51"/>
      <c r="BN35" s="51"/>
      <c r="BO35" s="49" t="e">
        <f>YEAR(J35)</f>
        <v>#VALUE!</v>
      </c>
      <c r="BP35" s="49" t="e">
        <f>MONTH(J35)+1</f>
        <v>#VALUE!</v>
      </c>
      <c r="BQ35" s="50" t="e">
        <f>CONCATENATE(BO35,"/",BP35,"/",1)</f>
        <v>#VALUE!</v>
      </c>
      <c r="BR35" s="50" t="e">
        <f>BQ35+1-1</f>
        <v>#VALUE!</v>
      </c>
      <c r="BS35" s="50" t="e">
        <f>BQ35-1</f>
        <v>#VALUE!</v>
      </c>
      <c r="BT35" s="49" t="e">
        <f>DAY(BS35)</f>
        <v>#VALUE!</v>
      </c>
      <c r="BU35" s="49" t="e">
        <f>DAY(J35)</f>
        <v>#VALUE!</v>
      </c>
      <c r="BV35" s="49" t="e">
        <f>YEAR(BF35)</f>
        <v>#VALUE!</v>
      </c>
      <c r="BW35" s="49" t="e">
        <f>IF(MONTH(BF35)=12,MONTH(BF35)-12+1,MONTH(BF35)+1)</f>
        <v>#VALUE!</v>
      </c>
      <c r="BX35" s="50" t="e">
        <f>IF(BW35=1,CONCATENATE(BV35+1,"/",BW35,"/",1),CONCATENATE(BV35,"/",BW35,"/",1))</f>
        <v>#VALUE!</v>
      </c>
      <c r="BY35" s="50" t="e">
        <f>BX35-1</f>
        <v>#VALUE!</v>
      </c>
      <c r="BZ35" s="49" t="e">
        <f>DAY(BY35)</f>
        <v>#VALUE!</v>
      </c>
      <c r="CA35" s="49" t="e">
        <f>DAY(BF35)</f>
        <v>#VALUE!</v>
      </c>
    </row>
    <row r="36" spans="1:79" s="49" customFormat="1" ht="12.75" customHeight="1">
      <c r="A36" s="464"/>
      <c r="B36" s="387"/>
      <c r="C36" s="388"/>
      <c r="D36" s="388"/>
      <c r="E36" s="388"/>
      <c r="F36" s="388"/>
      <c r="G36" s="389"/>
      <c r="H36" s="59" t="s">
        <v>40</v>
      </c>
      <c r="I36" s="59"/>
      <c r="J36" s="382" t="str">
        <f>IF('様式２（記入例）'!L32&lt;&gt;"",'様式２（記入例）'!L32,"")</f>
        <v/>
      </c>
      <c r="K36" s="383"/>
      <c r="L36" s="475"/>
      <c r="M36" s="477"/>
      <c r="N36" s="479"/>
      <c r="O36" s="490"/>
      <c r="P36" s="413"/>
      <c r="Q36" s="486"/>
      <c r="R36" s="425"/>
      <c r="S36" s="404"/>
      <c r="T36" s="462"/>
      <c r="U36" s="45" t="str">
        <f t="shared" si="0"/>
        <v/>
      </c>
      <c r="V36" s="425"/>
      <c r="W36" s="404"/>
      <c r="X36" s="453"/>
      <c r="Y36" s="493"/>
      <c r="Z36" s="494"/>
      <c r="AA36" s="495"/>
      <c r="AB36" s="496"/>
      <c r="AC36" s="407"/>
      <c r="AD36" s="492"/>
      <c r="AE36" s="58"/>
      <c r="AF36" s="58"/>
      <c r="AG36" s="57"/>
      <c r="AH36" s="57"/>
      <c r="AI36" s="56"/>
      <c r="AJ36" s="55"/>
      <c r="AK36" s="52"/>
      <c r="AL36" s="54"/>
      <c r="AM36" s="57"/>
      <c r="AN36" s="57"/>
      <c r="AO36" s="56"/>
      <c r="AP36" s="55"/>
      <c r="AQ36" s="52"/>
      <c r="AR36" s="54"/>
      <c r="AS36" s="57"/>
      <c r="AT36" s="57"/>
      <c r="AU36" s="56"/>
      <c r="AV36" s="55"/>
      <c r="AW36" s="52"/>
      <c r="AX36" s="52"/>
      <c r="AY36" s="57"/>
      <c r="AZ36" s="57"/>
      <c r="BA36" s="56"/>
      <c r="BB36" s="55"/>
      <c r="BC36" s="52"/>
      <c r="BD36" s="54"/>
      <c r="BE36" s="52"/>
      <c r="BF36" s="53"/>
      <c r="BG36" s="52"/>
      <c r="BH36" s="51"/>
      <c r="BI36" s="51"/>
      <c r="BJ36" s="51"/>
      <c r="BK36" s="51"/>
      <c r="BL36" s="51"/>
      <c r="BM36" s="51"/>
      <c r="BN36" s="51"/>
      <c r="BQ36" s="50"/>
      <c r="BR36" s="50"/>
      <c r="BS36" s="50"/>
      <c r="BX36" s="50"/>
      <c r="BY36" s="50"/>
    </row>
    <row r="37" spans="1:79" ht="12.75" customHeight="1">
      <c r="A37" s="464"/>
      <c r="B37" s="384" t="str">
        <f>IF('様式２（記入例）'!H33&lt;&gt;"",'様式２（記入例）'!H33,"")</f>
        <v/>
      </c>
      <c r="C37" s="385"/>
      <c r="D37" s="385"/>
      <c r="E37" s="385"/>
      <c r="F37" s="385"/>
      <c r="G37" s="386"/>
      <c r="H37" s="47" t="s">
        <v>41</v>
      </c>
      <c r="I37" s="46"/>
      <c r="J37" s="390" t="str">
        <f>IF('様式２（記入例）'!K33&lt;&gt;"",'様式２（記入例）'!K33,"")</f>
        <v/>
      </c>
      <c r="K37" s="391"/>
      <c r="L37" s="474" t="e">
        <f>AG37</f>
        <v>#VALUE!</v>
      </c>
      <c r="M37" s="476" t="e">
        <f>AH37</f>
        <v>#VALUE!</v>
      </c>
      <c r="N37" s="478" t="e">
        <f>AI37</f>
        <v>#VALUE!</v>
      </c>
      <c r="O37" s="489" t="str">
        <f>IF($J37&lt;&gt;"",IF($AC37="0-",AM37,IF($AC37="+0",AS37,IF($AC37="+-",AY37,AG37))),"")</f>
        <v/>
      </c>
      <c r="P37" s="412" t="str">
        <f>IF($J37&lt;&gt;"",IF($AC37="0-",AN37,IF($AC37="+0",AT37,IF($AC37="+-",AZ37,AH37))),"")</f>
        <v/>
      </c>
      <c r="Q37" s="485" t="str">
        <f>IF($J37&lt;&gt;"",IF($AC37="0-",AO37,IF($AC37="+0",AU37,IF($AC37="+-",BA37,AI37))),"")</f>
        <v/>
      </c>
      <c r="R37" s="424" t="str">
        <f>IF($U38="","",ROUNDDOWN($AA37/12,0))</f>
        <v/>
      </c>
      <c r="S37" s="403" t="str">
        <f>IF($U38="","",ROUNDDOWN(MOD($AA37,12),0))</f>
        <v/>
      </c>
      <c r="T37" s="461" t="str">
        <f>IF($U38="","", IF( (MOD($AA37,12)-$S37)&gt;=0.5,"半",0))</f>
        <v/>
      </c>
      <c r="U37" s="45" t="str">
        <f t="shared" si="0"/>
        <v/>
      </c>
      <c r="V37" s="424" t="str">
        <f>IF($U38="","",ROUNDDOWN($AA37*($U37/$U38)/12,0))</f>
        <v/>
      </c>
      <c r="W37" s="403" t="str">
        <f>IF($U38="","",ROUNDDOWN(MOD($AA37*($U37/$U38),12),0))</f>
        <v/>
      </c>
      <c r="X37" s="452" t="str">
        <f>IF(U38="","",IF( (MOD($AA37*($U37/$U38),12)-$W37)&gt;=0.5,"半",0) )</f>
        <v/>
      </c>
      <c r="Y37" s="416">
        <v>17</v>
      </c>
      <c r="Z37" s="417"/>
      <c r="AA37" s="418" t="e">
        <f>IF(OR($Y37&lt;&gt;$Y39,$Y39=""), SUMIF($Y$5:$Y$70,$Y37,$AB$5:$AB$70),"" )</f>
        <v>#VALUE!</v>
      </c>
      <c r="AB37" s="405" t="e">
        <f>IF(Z37=2,0,O37*12+P37+COUNTIF(Q37:Q37,"半")*0.5)</f>
        <v>#VALUE!</v>
      </c>
      <c r="AC37" s="406"/>
      <c r="AD37" s="408" t="str">
        <f>IF(AC37&lt;&gt;"",VLOOKUP(AC37,$AE$5:$AF$8,2),"")</f>
        <v/>
      </c>
      <c r="AE37" s="33"/>
      <c r="AF37" s="33"/>
      <c r="AG37" s="38" t="e">
        <f>IF(AK37&gt;=12,DATEDIF(BH37,BK37,"y")+1,DATEDIF(BH37,BK37,"y"))</f>
        <v>#VALUE!</v>
      </c>
      <c r="AH37" s="38" t="e">
        <f>IF(AK37&gt;=12,AK37-12,AK37)</f>
        <v>#VALUE!</v>
      </c>
      <c r="AI37" s="37" t="e">
        <f>IF(AL37&lt;=15,"半",0)</f>
        <v>#VALUE!</v>
      </c>
      <c r="AJ37" s="30" t="e">
        <f>DATEDIF(BH37,BK37,"y")</f>
        <v>#VALUE!</v>
      </c>
      <c r="AK37" s="27" t="e">
        <f>IF(AL37&gt;=16,DATEDIF(BH37,BK37,"ym")+1,DATEDIF(BH37,BK37,"ym"))</f>
        <v>#VALUE!</v>
      </c>
      <c r="AL37" s="29" t="e">
        <f>DATEDIF(BH37,BK37,"md")</f>
        <v>#VALUE!</v>
      </c>
      <c r="AM37" s="38" t="e">
        <f>IF(AQ37&gt;=12,DATEDIF(BH37,BL37,"y")+1,DATEDIF(BH37,BL37,"y"))</f>
        <v>#VALUE!</v>
      </c>
      <c r="AN37" s="38" t="e">
        <f>IF(AQ37&gt;=12,AQ37-12,AQ37)</f>
        <v>#VALUE!</v>
      </c>
      <c r="AO37" s="37" t="e">
        <f>IF(AR37&lt;=15,"半",0)</f>
        <v>#VALUE!</v>
      </c>
      <c r="AP37" s="30" t="e">
        <f>DATEDIF(BH37,BL37,"y")</f>
        <v>#VALUE!</v>
      </c>
      <c r="AQ37" s="27" t="e">
        <f>IF(AR37&gt;=16,DATEDIF(BH37,BL37,"ym")+1,DATEDIF(BH37,BL37,"ym"))</f>
        <v>#VALUE!</v>
      </c>
      <c r="AR37" s="29" t="e">
        <f>DATEDIF(BH37,BL37,"md")</f>
        <v>#VALUE!</v>
      </c>
      <c r="AS37" s="38" t="e">
        <f>IF(AW37&gt;=12,DATEDIF(BI37,BK37,"y")+1,DATEDIF(BI37,BK37,"y"))</f>
        <v>#VALUE!</v>
      </c>
      <c r="AT37" s="38" t="e">
        <f>IF(AW37&gt;=12,AW37-12,AW37)</f>
        <v>#VALUE!</v>
      </c>
      <c r="AU37" s="37" t="e">
        <f>IF(AX37&lt;=15,"半",0)</f>
        <v>#VALUE!</v>
      </c>
      <c r="AV37" s="30" t="e">
        <f>DATEDIF(BI37,BK37,"y")</f>
        <v>#VALUE!</v>
      </c>
      <c r="AW37" s="27" t="e">
        <f>IF(AX37&gt;=16,DATEDIF(BI37,BK37,"ym")+1,DATEDIF(BI37,BK37,"ym"))</f>
        <v>#VALUE!</v>
      </c>
      <c r="AX37" s="27" t="e">
        <f>DATEDIF(BI37,BK37,"md")</f>
        <v>#VALUE!</v>
      </c>
      <c r="AY37" s="38" t="e">
        <f>IF(BC37&gt;=12,DATEDIF(BI37,BL37,"y")+1,DATEDIF(BI37,BL37,"y"))</f>
        <v>#VALUE!</v>
      </c>
      <c r="AZ37" s="38" t="e">
        <f>IF(BC37&gt;=12,BC37-12,BC37)</f>
        <v>#VALUE!</v>
      </c>
      <c r="BA37" s="37" t="e">
        <f>IF(BD37&lt;=15,"半",0)</f>
        <v>#VALUE!</v>
      </c>
      <c r="BB37" s="30" t="e">
        <f>DATEDIF(BI37,BL37,"y")</f>
        <v>#VALUE!</v>
      </c>
      <c r="BC37" s="27" t="e">
        <f>IF(BD37&gt;=16,DATEDIF(BI37,BL37,"ym")+1,DATEDIF(BI37,BL37,"ym"))</f>
        <v>#VALUE!</v>
      </c>
      <c r="BD37" s="29" t="e">
        <f>DATEDIF(BI37,BL37,"md")</f>
        <v>#VALUE!</v>
      </c>
      <c r="BE37" s="27"/>
      <c r="BF37" s="28" t="str">
        <f>IF(J38="現在",$AD$2,J38)</f>
        <v/>
      </c>
      <c r="BG37" s="27">
        <v>1</v>
      </c>
      <c r="BH37" s="26" t="e">
        <f>IF(DAY(J37)&lt;=15,J37-DAY(J37)+1,J37-DAY(J37)+16)</f>
        <v>#VALUE!</v>
      </c>
      <c r="BI37" s="26" t="e">
        <f>IF(DAY(BH37)=1,BH37+15,BR37)</f>
        <v>#VALUE!</v>
      </c>
      <c r="BJ37" s="24"/>
      <c r="BK37" s="36" t="e">
        <f>IF(CA37&gt;=16,BY37,IF(J38="現在",$AD$2-CA37+15,J38-CA37+15))</f>
        <v>#VALUE!</v>
      </c>
      <c r="BL37" s="25" t="e">
        <f>IF(DAY(BK37)=15,BK37-DAY(BK37),BK37-DAY(BK37)+15)</f>
        <v>#VALUE!</v>
      </c>
      <c r="BM37" s="24"/>
      <c r="BN37" s="24"/>
      <c r="BO37" s="20" t="e">
        <f>YEAR(J37)</f>
        <v>#VALUE!</v>
      </c>
      <c r="BP37" s="20" t="e">
        <f>MONTH(J37)+1</f>
        <v>#VALUE!</v>
      </c>
      <c r="BQ37" s="23" t="e">
        <f>CONCATENATE(BO37,"/",BP37,"/",1)</f>
        <v>#VALUE!</v>
      </c>
      <c r="BR37" s="23" t="e">
        <f>BQ37+1-1</f>
        <v>#VALUE!</v>
      </c>
      <c r="BS37" s="23" t="e">
        <f>BQ37-1</f>
        <v>#VALUE!</v>
      </c>
      <c r="BT37" s="20" t="e">
        <f>DAY(BS37)</f>
        <v>#VALUE!</v>
      </c>
      <c r="BU37" s="20" t="e">
        <f>DAY(J37)</f>
        <v>#VALUE!</v>
      </c>
      <c r="BV37" s="20" t="e">
        <f>YEAR(BF37)</f>
        <v>#VALUE!</v>
      </c>
      <c r="BW37" s="20" t="e">
        <f>IF(MONTH(BF37)=12,MONTH(BF37)-12+1,MONTH(BF37)+1)</f>
        <v>#VALUE!</v>
      </c>
      <c r="BX37" s="23" t="e">
        <f>IF(BW37=1,CONCATENATE(BV37+1,"/",BW37,"/",1),CONCATENATE(BV37,"/",BW37,"/",1))</f>
        <v>#VALUE!</v>
      </c>
      <c r="BY37" s="23" t="e">
        <f>BX37-1</f>
        <v>#VALUE!</v>
      </c>
      <c r="BZ37" s="20" t="e">
        <f>DAY(BY37)</f>
        <v>#VALUE!</v>
      </c>
      <c r="CA37" s="20" t="e">
        <f>DAY(BF37)</f>
        <v>#VALUE!</v>
      </c>
    </row>
    <row r="38" spans="1:79" ht="12.75" customHeight="1">
      <c r="A38" s="464"/>
      <c r="B38" s="387"/>
      <c r="C38" s="388"/>
      <c r="D38" s="388"/>
      <c r="E38" s="388"/>
      <c r="F38" s="388"/>
      <c r="G38" s="389"/>
      <c r="H38" s="43" t="s">
        <v>40</v>
      </c>
      <c r="I38" s="43"/>
      <c r="J38" s="382" t="str">
        <f>IF('様式２（記入例）'!L33&lt;&gt;"",'様式２（記入例）'!L33,"")</f>
        <v/>
      </c>
      <c r="K38" s="383"/>
      <c r="L38" s="475"/>
      <c r="M38" s="477"/>
      <c r="N38" s="479"/>
      <c r="O38" s="490"/>
      <c r="P38" s="413"/>
      <c r="Q38" s="486"/>
      <c r="R38" s="425"/>
      <c r="S38" s="404"/>
      <c r="T38" s="462"/>
      <c r="U38" s="45" t="str">
        <f t="shared" si="0"/>
        <v/>
      </c>
      <c r="V38" s="425"/>
      <c r="W38" s="404"/>
      <c r="X38" s="453"/>
      <c r="Y38" s="416"/>
      <c r="Z38" s="417"/>
      <c r="AA38" s="418"/>
      <c r="AB38" s="405"/>
      <c r="AC38" s="407"/>
      <c r="AD38" s="409"/>
      <c r="AE38" s="33"/>
      <c r="AF38" s="33"/>
      <c r="AG38" s="38"/>
      <c r="AH38" s="38"/>
      <c r="AI38" s="37"/>
      <c r="AJ38" s="30"/>
      <c r="AK38" s="27"/>
      <c r="AL38" s="29"/>
      <c r="AM38" s="38"/>
      <c r="AN38" s="38"/>
      <c r="AO38" s="37"/>
      <c r="AP38" s="30"/>
      <c r="AQ38" s="27"/>
      <c r="AR38" s="29"/>
      <c r="AS38" s="38"/>
      <c r="AT38" s="38"/>
      <c r="AU38" s="37"/>
      <c r="AV38" s="30"/>
      <c r="AW38" s="27"/>
      <c r="AX38" s="27"/>
      <c r="AY38" s="38"/>
      <c r="AZ38" s="38"/>
      <c r="BA38" s="37"/>
      <c r="BB38" s="30"/>
      <c r="BC38" s="27"/>
      <c r="BD38" s="29"/>
      <c r="BE38" s="27"/>
      <c r="BF38" s="28"/>
      <c r="BG38" s="27"/>
      <c r="BH38" s="26"/>
      <c r="BI38" s="26"/>
      <c r="BJ38" s="24"/>
      <c r="BK38" s="25"/>
      <c r="BL38" s="25"/>
      <c r="BM38" s="24"/>
      <c r="BN38" s="24"/>
      <c r="BQ38" s="23"/>
      <c r="BR38" s="23"/>
      <c r="BS38" s="23"/>
      <c r="BX38" s="23"/>
      <c r="BY38" s="23"/>
    </row>
    <row r="39" spans="1:79" ht="12.75" customHeight="1">
      <c r="A39" s="464"/>
      <c r="B39" s="384" t="str">
        <f>IF('様式２（記入例）'!H34&lt;&gt;"",'様式２（記入例）'!H34,"")</f>
        <v/>
      </c>
      <c r="C39" s="480"/>
      <c r="D39" s="480"/>
      <c r="E39" s="480"/>
      <c r="F39" s="480"/>
      <c r="G39" s="481"/>
      <c r="H39" s="47" t="s">
        <v>41</v>
      </c>
      <c r="I39" s="46"/>
      <c r="J39" s="390" t="str">
        <f>IF('様式２（記入例）'!K34&lt;&gt;"",'様式２（記入例）'!K34,"")</f>
        <v/>
      </c>
      <c r="K39" s="391"/>
      <c r="L39" s="474" t="e">
        <f>AG39</f>
        <v>#VALUE!</v>
      </c>
      <c r="M39" s="476" t="e">
        <f>AH39</f>
        <v>#VALUE!</v>
      </c>
      <c r="N39" s="478" t="e">
        <f>AI39</f>
        <v>#VALUE!</v>
      </c>
      <c r="O39" s="489" t="str">
        <f>IF($J39&lt;&gt;"",IF($AC39="0-",AM39,IF($AC39="+0",AS39,IF($AC39="+-",AY39,AG39))),"")</f>
        <v/>
      </c>
      <c r="P39" s="412" t="str">
        <f>IF($J39&lt;&gt;"",IF($AC39="0-",AN39,IF($AC39="+0",AT39,IF($AC39="+-",AZ39,AH39))),"")</f>
        <v/>
      </c>
      <c r="Q39" s="485" t="str">
        <f>IF($J39&lt;&gt;"",IF($AC39="0-",AO39,IF($AC39="+0",AU39,IF($AC39="+-",BA39,AI39))),"")</f>
        <v/>
      </c>
      <c r="R39" s="424" t="str">
        <f>IF($U40="","",ROUNDDOWN($AA39/12,0))</f>
        <v/>
      </c>
      <c r="S39" s="403" t="str">
        <f>IF($U40="","",ROUNDDOWN(MOD($AA39,12),0))</f>
        <v/>
      </c>
      <c r="T39" s="461" t="str">
        <f>IF($U40="","", IF( (MOD($AA39,12)-$S39)&gt;=0.5,"半",0))</f>
        <v/>
      </c>
      <c r="U39" s="45" t="str">
        <f t="shared" si="0"/>
        <v/>
      </c>
      <c r="V39" s="424" t="str">
        <f>IF($U40="","",ROUNDDOWN($AA39*($U39/$U40)/12,0))</f>
        <v/>
      </c>
      <c r="W39" s="403" t="str">
        <f>IF($U40="","",ROUNDDOWN(MOD($AA39*($U39/$U40),12),0))</f>
        <v/>
      </c>
      <c r="X39" s="452" t="str">
        <f>IF(U40="","",IF( (MOD($AA39*($U39/$U40),12)-$W39)&gt;=0.5,"半",0) )</f>
        <v/>
      </c>
      <c r="Y39" s="416">
        <v>18</v>
      </c>
      <c r="Z39" s="417"/>
      <c r="AA39" s="418" t="e">
        <f>IF(OR($Y39&lt;&gt;$Y41,$Y41=""), SUMIF($Y$5:$Y$70,$Y39,$AB$5:$AB$70),"" )</f>
        <v>#VALUE!</v>
      </c>
      <c r="AB39" s="405" t="e">
        <f>IF(Z39=2,0,O39*12+P39+COUNTIF(Q39:Q39,"半")*0.5)</f>
        <v>#VALUE!</v>
      </c>
      <c r="AC39" s="406"/>
      <c r="AD39" s="408" t="str">
        <f>IF(AC39&lt;&gt;"",VLOOKUP(AC39,$AE$5:$AF$8,2),"")</f>
        <v/>
      </c>
      <c r="AE39" s="33"/>
      <c r="AF39" s="33"/>
      <c r="AG39" s="38" t="e">
        <f>IF(AK39&gt;=12,DATEDIF(BH39,BK39,"y")+1,DATEDIF(BH39,BK39,"y"))</f>
        <v>#VALUE!</v>
      </c>
      <c r="AH39" s="38" t="e">
        <f>IF(AK39&gt;=12,AK39-12,AK39)</f>
        <v>#VALUE!</v>
      </c>
      <c r="AI39" s="37" t="e">
        <f>IF(AL39&lt;=15,"半",0)</f>
        <v>#VALUE!</v>
      </c>
      <c r="AJ39" s="30" t="e">
        <f>DATEDIF(BH39,BK39,"y")</f>
        <v>#VALUE!</v>
      </c>
      <c r="AK39" s="27" t="e">
        <f>IF(AL39&gt;=16,DATEDIF(BH39,BK39,"ym")+1,DATEDIF(BH39,BK39,"ym"))</f>
        <v>#VALUE!</v>
      </c>
      <c r="AL39" s="29" t="e">
        <f>DATEDIF(BH39,BK39,"md")</f>
        <v>#VALUE!</v>
      </c>
      <c r="AM39" s="38" t="e">
        <f>IF(AQ39&gt;=12,DATEDIF(BH39,BL39,"y")+1,DATEDIF(BH39,BL39,"y"))</f>
        <v>#VALUE!</v>
      </c>
      <c r="AN39" s="38" t="e">
        <f>IF(AQ39&gt;=12,AQ39-12,AQ39)</f>
        <v>#VALUE!</v>
      </c>
      <c r="AO39" s="37" t="e">
        <f>IF(AR39&lt;=15,"半",0)</f>
        <v>#VALUE!</v>
      </c>
      <c r="AP39" s="30" t="e">
        <f>DATEDIF(BH39,BL39,"y")</f>
        <v>#VALUE!</v>
      </c>
      <c r="AQ39" s="27" t="e">
        <f>IF(AR39&gt;=16,DATEDIF(BH39,BL39,"ym")+1,DATEDIF(BH39,BL39,"ym"))</f>
        <v>#VALUE!</v>
      </c>
      <c r="AR39" s="29" t="e">
        <f>DATEDIF(BH39,BL39,"md")</f>
        <v>#VALUE!</v>
      </c>
      <c r="AS39" s="38" t="e">
        <f>IF(AW39&gt;=12,DATEDIF(BI39,BK39,"y")+1,DATEDIF(BI39,BK39,"y"))</f>
        <v>#VALUE!</v>
      </c>
      <c r="AT39" s="38" t="e">
        <f>IF(AW39&gt;=12,AW39-12,AW39)</f>
        <v>#VALUE!</v>
      </c>
      <c r="AU39" s="37" t="e">
        <f>IF(AX39&lt;=15,"半",0)</f>
        <v>#VALUE!</v>
      </c>
      <c r="AV39" s="30" t="e">
        <f>DATEDIF(BI39,BK39,"y")</f>
        <v>#VALUE!</v>
      </c>
      <c r="AW39" s="27" t="e">
        <f>IF(AX39&gt;=16,DATEDIF(BI39,BK39,"ym")+1,DATEDIF(BI39,BK39,"ym"))</f>
        <v>#VALUE!</v>
      </c>
      <c r="AX39" s="27" t="e">
        <f>DATEDIF(BI39,BK39,"md")</f>
        <v>#VALUE!</v>
      </c>
      <c r="AY39" s="38" t="e">
        <f>IF(BC39&gt;=12,DATEDIF(BI39,BL39,"y")+1,DATEDIF(BI39,BL39,"y"))</f>
        <v>#VALUE!</v>
      </c>
      <c r="AZ39" s="38" t="e">
        <f>IF(BC39&gt;=12,BC39-12,BC39)</f>
        <v>#VALUE!</v>
      </c>
      <c r="BA39" s="37" t="e">
        <f>IF(BD39&lt;=15,"半",0)</f>
        <v>#VALUE!</v>
      </c>
      <c r="BB39" s="30" t="e">
        <f>DATEDIF(BI39,BL39,"y")</f>
        <v>#VALUE!</v>
      </c>
      <c r="BC39" s="27" t="e">
        <f>IF(BD39&gt;=16,DATEDIF(BI39,BL39,"ym")+1,DATEDIF(BI39,BL39,"ym"))</f>
        <v>#VALUE!</v>
      </c>
      <c r="BD39" s="29" t="e">
        <f>DATEDIF(BI39,BL39,"md")</f>
        <v>#VALUE!</v>
      </c>
      <c r="BE39" s="27"/>
      <c r="BF39" s="28" t="str">
        <f>IF(J40="現在",$AD$2,J40)</f>
        <v/>
      </c>
      <c r="BG39" s="27">
        <v>1</v>
      </c>
      <c r="BH39" s="26" t="e">
        <f>IF(DAY(J39)&lt;=15,J39-DAY(J39)+1,J39-DAY(J39)+16)</f>
        <v>#VALUE!</v>
      </c>
      <c r="BI39" s="26" t="e">
        <f>IF(DAY(BH39)=1,BH39+15,BR39)</f>
        <v>#VALUE!</v>
      </c>
      <c r="BJ39" s="24"/>
      <c r="BK39" s="36" t="e">
        <f>IF(CA39&gt;=16,BY39,IF(J40="現在",$AD$2-CA39+15,J40-CA39+15))</f>
        <v>#VALUE!</v>
      </c>
      <c r="BL39" s="25" t="e">
        <f>IF(DAY(BK39)=15,BK39-DAY(BK39),BK39-DAY(BK39)+15)</f>
        <v>#VALUE!</v>
      </c>
      <c r="BM39" s="24"/>
      <c r="BN39" s="24"/>
      <c r="BO39" s="20" t="e">
        <f>YEAR(J39)</f>
        <v>#VALUE!</v>
      </c>
      <c r="BP39" s="20" t="e">
        <f>MONTH(J39)+1</f>
        <v>#VALUE!</v>
      </c>
      <c r="BQ39" s="23" t="e">
        <f>CONCATENATE(BO39,"/",BP39,"/",1)</f>
        <v>#VALUE!</v>
      </c>
      <c r="BR39" s="23" t="e">
        <f>BQ39+1-1</f>
        <v>#VALUE!</v>
      </c>
      <c r="BS39" s="23" t="e">
        <f>BQ39-1</f>
        <v>#VALUE!</v>
      </c>
      <c r="BT39" s="20" t="e">
        <f>DAY(BS39)</f>
        <v>#VALUE!</v>
      </c>
      <c r="BU39" s="20" t="e">
        <f>DAY(J39)</f>
        <v>#VALUE!</v>
      </c>
      <c r="BV39" s="20" t="e">
        <f>YEAR(BF39)</f>
        <v>#VALUE!</v>
      </c>
      <c r="BW39" s="20" t="e">
        <f>IF(MONTH(BF39)=12,MONTH(BF39)-12+1,MONTH(BF39)+1)</f>
        <v>#VALUE!</v>
      </c>
      <c r="BX39" s="23" t="e">
        <f>IF(BW39=1,CONCATENATE(BV39+1,"/",BW39,"/",1),CONCATENATE(BV39,"/",BW39,"/",1))</f>
        <v>#VALUE!</v>
      </c>
      <c r="BY39" s="23" t="e">
        <f>BX39-1</f>
        <v>#VALUE!</v>
      </c>
      <c r="BZ39" s="20" t="e">
        <f>DAY(BY39)</f>
        <v>#VALUE!</v>
      </c>
      <c r="CA39" s="20" t="e">
        <f>DAY(BF39)</f>
        <v>#VALUE!</v>
      </c>
    </row>
    <row r="40" spans="1:79" ht="12.75" customHeight="1">
      <c r="A40" s="464"/>
      <c r="B40" s="482"/>
      <c r="C40" s="483"/>
      <c r="D40" s="483"/>
      <c r="E40" s="483"/>
      <c r="F40" s="483"/>
      <c r="G40" s="484"/>
      <c r="H40" s="43" t="s">
        <v>40</v>
      </c>
      <c r="I40" s="43"/>
      <c r="J40" s="382" t="str">
        <f>IF('様式２（記入例）'!L34&lt;&gt;"",'様式２（記入例）'!L34,"")</f>
        <v/>
      </c>
      <c r="K40" s="383"/>
      <c r="L40" s="475"/>
      <c r="M40" s="477"/>
      <c r="N40" s="479"/>
      <c r="O40" s="490"/>
      <c r="P40" s="413"/>
      <c r="Q40" s="486"/>
      <c r="R40" s="425"/>
      <c r="S40" s="404"/>
      <c r="T40" s="462"/>
      <c r="U40" s="45" t="str">
        <f t="shared" si="0"/>
        <v/>
      </c>
      <c r="V40" s="425"/>
      <c r="W40" s="404"/>
      <c r="X40" s="453"/>
      <c r="Y40" s="416"/>
      <c r="Z40" s="417"/>
      <c r="AA40" s="418"/>
      <c r="AB40" s="405"/>
      <c r="AC40" s="407"/>
      <c r="AD40" s="409"/>
      <c r="AE40" s="33"/>
      <c r="AF40" s="33"/>
      <c r="AG40" s="38"/>
      <c r="AH40" s="38"/>
      <c r="AI40" s="37"/>
      <c r="AJ40" s="30"/>
      <c r="AK40" s="27"/>
      <c r="AL40" s="29"/>
      <c r="AM40" s="38"/>
      <c r="AN40" s="38"/>
      <c r="AO40" s="37"/>
      <c r="AP40" s="30"/>
      <c r="AQ40" s="27"/>
      <c r="AR40" s="29"/>
      <c r="AS40" s="38"/>
      <c r="AT40" s="38"/>
      <c r="AU40" s="37"/>
      <c r="AV40" s="30"/>
      <c r="AW40" s="27"/>
      <c r="AX40" s="27"/>
      <c r="AY40" s="38"/>
      <c r="AZ40" s="38"/>
      <c r="BA40" s="37"/>
      <c r="BB40" s="30"/>
      <c r="BC40" s="27"/>
      <c r="BD40" s="29"/>
      <c r="BE40" s="27"/>
      <c r="BF40" s="28"/>
      <c r="BG40" s="27"/>
      <c r="BH40" s="26"/>
      <c r="BI40" s="26"/>
      <c r="BJ40" s="24"/>
      <c r="BK40" s="25"/>
      <c r="BL40" s="25"/>
      <c r="BM40" s="24"/>
      <c r="BN40" s="24"/>
      <c r="BQ40" s="23"/>
      <c r="BR40" s="23"/>
      <c r="BS40" s="23"/>
      <c r="BX40" s="23"/>
      <c r="BY40" s="23"/>
    </row>
    <row r="41" spans="1:79" ht="12.75" customHeight="1">
      <c r="A41" s="464"/>
      <c r="B41" s="384" t="str">
        <f>IF('様式２（記入例）'!H35&lt;&gt;"",'様式２（記入例）'!H35,"")</f>
        <v/>
      </c>
      <c r="C41" s="480"/>
      <c r="D41" s="480"/>
      <c r="E41" s="480"/>
      <c r="F41" s="480"/>
      <c r="G41" s="481"/>
      <c r="H41" s="47" t="s">
        <v>41</v>
      </c>
      <c r="I41" s="46"/>
      <c r="J41" s="390" t="str">
        <f>IF('様式２（記入例）'!K35&lt;&gt;"",'様式２（記入例）'!K35,"")</f>
        <v/>
      </c>
      <c r="K41" s="391"/>
      <c r="L41" s="474" t="e">
        <f>AG41</f>
        <v>#VALUE!</v>
      </c>
      <c r="M41" s="476" t="e">
        <f>AH41</f>
        <v>#VALUE!</v>
      </c>
      <c r="N41" s="478" t="e">
        <f>AI41</f>
        <v>#VALUE!</v>
      </c>
      <c r="O41" s="489" t="str">
        <f>IF($J41&lt;&gt;"",IF($AC41="0-",AM41,IF($AC41="+0",AS41,IF($AC41="+-",AY41,AG41))),"")</f>
        <v/>
      </c>
      <c r="P41" s="412" t="str">
        <f>IF($J41&lt;&gt;"",IF($AC41="0-",AN41,IF($AC41="+0",AT41,IF($AC41="+-",AZ41,AH41))),"")</f>
        <v/>
      </c>
      <c r="Q41" s="485" t="str">
        <f>IF($J41&lt;&gt;"",IF($AC41="0-",AO41,IF($AC41="+0",AU41,IF($AC41="+-",BA41,AI41))),"")</f>
        <v/>
      </c>
      <c r="R41" s="424" t="str">
        <f>IF($U42="","",ROUNDDOWN($AA41/12,0))</f>
        <v/>
      </c>
      <c r="S41" s="403" t="str">
        <f>IF($U42="","",ROUNDDOWN(MOD($AA41,12),0))</f>
        <v/>
      </c>
      <c r="T41" s="461" t="str">
        <f>IF($U42="","", IF( (MOD($AA41,12)-$S41)&gt;=0.5,"半",0))</f>
        <v/>
      </c>
      <c r="U41" s="45" t="str">
        <f t="shared" si="0"/>
        <v/>
      </c>
      <c r="V41" s="424" t="str">
        <f>IF($U42="","",ROUNDDOWN($AA41*($U41/$U42)/12,0))</f>
        <v/>
      </c>
      <c r="W41" s="403" t="str">
        <f>IF($U42="","",ROUNDDOWN(MOD($AA41*($U41/$U42),12),0))</f>
        <v/>
      </c>
      <c r="X41" s="452" t="str">
        <f>IF(U42="","",IF( (MOD($AA41*($U41/$U42),12)-$W41)&gt;=0.5,"半",0) )</f>
        <v/>
      </c>
      <c r="Y41" s="416">
        <v>19</v>
      </c>
      <c r="Z41" s="417"/>
      <c r="AA41" s="418" t="e">
        <f>IF(OR($Y41&lt;&gt;$Y43,$Y43=""), SUMIF($Y$5:$Y$70,$Y41,$AB$5:$AB$70),"" )</f>
        <v>#VALUE!</v>
      </c>
      <c r="AB41" s="405" t="e">
        <f>IF(Z41=2,0,O41*12+P41+COUNTIF(Q41:Q41,"半")*0.5)</f>
        <v>#VALUE!</v>
      </c>
      <c r="AC41" s="406"/>
      <c r="AD41" s="408" t="str">
        <f>IF(AC41&lt;&gt;"",VLOOKUP(AC41,$AE$5:$AF$8,2),"")</f>
        <v/>
      </c>
      <c r="AE41" s="33"/>
      <c r="AF41" s="33"/>
      <c r="AG41" s="38" t="e">
        <f>IF(AK41&gt;=12,DATEDIF(BH41,BK41,"y")+1,DATEDIF(BH41,BK41,"y"))</f>
        <v>#VALUE!</v>
      </c>
      <c r="AH41" s="38" t="e">
        <f>IF(AK41&gt;=12,AK41-12,AK41)</f>
        <v>#VALUE!</v>
      </c>
      <c r="AI41" s="37" t="e">
        <f>IF(AL41&lt;=15,"半",0)</f>
        <v>#VALUE!</v>
      </c>
      <c r="AJ41" s="30" t="e">
        <f>DATEDIF(BH41,BK41,"y")</f>
        <v>#VALUE!</v>
      </c>
      <c r="AK41" s="27" t="e">
        <f>IF(AL41&gt;=16,DATEDIF(BH41,BK41,"ym")+1,DATEDIF(BH41,BK41,"ym"))</f>
        <v>#VALUE!</v>
      </c>
      <c r="AL41" s="29" t="e">
        <f>DATEDIF(BH41,BK41,"md")</f>
        <v>#VALUE!</v>
      </c>
      <c r="AM41" s="38" t="e">
        <f>IF(AQ41&gt;=12,DATEDIF(BH41,BL41,"y")+1,DATEDIF(BH41,BL41,"y"))</f>
        <v>#VALUE!</v>
      </c>
      <c r="AN41" s="38" t="e">
        <f>IF(AQ41&gt;=12,AQ41-12,AQ41)</f>
        <v>#VALUE!</v>
      </c>
      <c r="AO41" s="37" t="e">
        <f>IF(AR41&lt;=15,"半",0)</f>
        <v>#VALUE!</v>
      </c>
      <c r="AP41" s="30" t="e">
        <f>DATEDIF(BH41,BL41,"y")</f>
        <v>#VALUE!</v>
      </c>
      <c r="AQ41" s="27" t="e">
        <f>IF(AR41&gt;=16,DATEDIF(BH41,BL41,"ym")+1,DATEDIF(BH41,BL41,"ym"))</f>
        <v>#VALUE!</v>
      </c>
      <c r="AR41" s="29" t="e">
        <f>DATEDIF(BH41,BL41,"md")</f>
        <v>#VALUE!</v>
      </c>
      <c r="AS41" s="38" t="e">
        <f>IF(AW41&gt;=12,DATEDIF(BI41,BK41,"y")+1,DATEDIF(BI41,BK41,"y"))</f>
        <v>#VALUE!</v>
      </c>
      <c r="AT41" s="38" t="e">
        <f>IF(AW41&gt;=12,AW41-12,AW41)</f>
        <v>#VALUE!</v>
      </c>
      <c r="AU41" s="37" t="e">
        <f>IF(AX41&lt;=15,"半",0)</f>
        <v>#VALUE!</v>
      </c>
      <c r="AV41" s="30" t="e">
        <f>DATEDIF(BI41,BK41,"y")</f>
        <v>#VALUE!</v>
      </c>
      <c r="AW41" s="27" t="e">
        <f>IF(AX41&gt;=16,DATEDIF(BI41,BK41,"ym")+1,DATEDIF(BI41,BK41,"ym"))</f>
        <v>#VALUE!</v>
      </c>
      <c r="AX41" s="27" t="e">
        <f>DATEDIF(BI41,BK41,"md")</f>
        <v>#VALUE!</v>
      </c>
      <c r="AY41" s="38" t="e">
        <f>IF(BC41&gt;=12,DATEDIF(BI41,BL41,"y")+1,DATEDIF(BI41,BL41,"y"))</f>
        <v>#VALUE!</v>
      </c>
      <c r="AZ41" s="38" t="e">
        <f>IF(BC41&gt;=12,BC41-12,BC41)</f>
        <v>#VALUE!</v>
      </c>
      <c r="BA41" s="37" t="e">
        <f>IF(BD41&lt;=15,"半",0)</f>
        <v>#VALUE!</v>
      </c>
      <c r="BB41" s="30" t="e">
        <f>DATEDIF(BI41,BL41,"y")</f>
        <v>#VALUE!</v>
      </c>
      <c r="BC41" s="27" t="e">
        <f>IF(BD41&gt;=16,DATEDIF(BI41,BL41,"ym")+1,DATEDIF(BI41,BL41,"ym"))</f>
        <v>#VALUE!</v>
      </c>
      <c r="BD41" s="29" t="e">
        <f>DATEDIF(BI41,BL41,"md")</f>
        <v>#VALUE!</v>
      </c>
      <c r="BE41" s="27"/>
      <c r="BF41" s="28" t="str">
        <f>IF(J42="現在",$AD$2,J42)</f>
        <v/>
      </c>
      <c r="BG41" s="27">
        <v>1</v>
      </c>
      <c r="BH41" s="26" t="e">
        <f>IF(DAY(J41)&lt;=15,J41-DAY(J41)+1,J41-DAY(J41)+16)</f>
        <v>#VALUE!</v>
      </c>
      <c r="BI41" s="26" t="e">
        <f>IF(DAY(BH41)=1,BH41+15,BR41)</f>
        <v>#VALUE!</v>
      </c>
      <c r="BJ41" s="24"/>
      <c r="BK41" s="36" t="e">
        <f>IF(CA41&gt;=16,BY41,IF(J42="現在",$AD$2-CA41+15,J42-CA41+15))</f>
        <v>#VALUE!</v>
      </c>
      <c r="BL41" s="25" t="e">
        <f>IF(DAY(BK41)=15,BK41-DAY(BK41),BK41-DAY(BK41)+15)</f>
        <v>#VALUE!</v>
      </c>
      <c r="BM41" s="24"/>
      <c r="BN41" s="24"/>
      <c r="BO41" s="20" t="e">
        <f>YEAR(J41)</f>
        <v>#VALUE!</v>
      </c>
      <c r="BP41" s="20" t="e">
        <f>MONTH(J41)+1</f>
        <v>#VALUE!</v>
      </c>
      <c r="BQ41" s="23" t="e">
        <f>CONCATENATE(BO41,"/",BP41,"/",1)</f>
        <v>#VALUE!</v>
      </c>
      <c r="BR41" s="23" t="e">
        <f>BQ41+1-1</f>
        <v>#VALUE!</v>
      </c>
      <c r="BS41" s="23" t="e">
        <f>BQ41-1</f>
        <v>#VALUE!</v>
      </c>
      <c r="BT41" s="20" t="e">
        <f>DAY(BS41)</f>
        <v>#VALUE!</v>
      </c>
      <c r="BU41" s="20" t="e">
        <f>DAY(J41)</f>
        <v>#VALUE!</v>
      </c>
      <c r="BV41" s="20" t="e">
        <f>YEAR(BF41)</f>
        <v>#VALUE!</v>
      </c>
      <c r="BW41" s="20" t="e">
        <f>IF(MONTH(BF41)=12,MONTH(BF41)-12+1,MONTH(BF41)+1)</f>
        <v>#VALUE!</v>
      </c>
      <c r="BX41" s="23" t="e">
        <f>IF(BW41=1,CONCATENATE(BV41+1,"/",BW41,"/",1),CONCATENATE(BV41,"/",BW41,"/",1))</f>
        <v>#VALUE!</v>
      </c>
      <c r="BY41" s="23" t="e">
        <f>BX41-1</f>
        <v>#VALUE!</v>
      </c>
      <c r="BZ41" s="20" t="e">
        <f>DAY(BY41)</f>
        <v>#VALUE!</v>
      </c>
      <c r="CA41" s="20" t="e">
        <f>DAY(BF41)</f>
        <v>#VALUE!</v>
      </c>
    </row>
    <row r="42" spans="1:79" ht="12.65" customHeight="1" thickBot="1">
      <c r="A42" s="464"/>
      <c r="B42" s="482"/>
      <c r="C42" s="483"/>
      <c r="D42" s="483"/>
      <c r="E42" s="483"/>
      <c r="F42" s="483"/>
      <c r="G42" s="484"/>
      <c r="H42" s="43" t="s">
        <v>40</v>
      </c>
      <c r="I42" s="43"/>
      <c r="J42" s="382" t="str">
        <f>IF('様式２（記入例）'!L35&lt;&gt;"",'様式２（記入例）'!L35,"")</f>
        <v/>
      </c>
      <c r="K42" s="383"/>
      <c r="L42" s="475"/>
      <c r="M42" s="477"/>
      <c r="N42" s="479"/>
      <c r="O42" s="490"/>
      <c r="P42" s="413"/>
      <c r="Q42" s="486"/>
      <c r="R42" s="425"/>
      <c r="S42" s="404"/>
      <c r="T42" s="462"/>
      <c r="U42" s="45" t="str">
        <f t="shared" si="0"/>
        <v/>
      </c>
      <c r="V42" s="425"/>
      <c r="W42" s="404"/>
      <c r="X42" s="453"/>
      <c r="Y42" s="416"/>
      <c r="Z42" s="417"/>
      <c r="AA42" s="418"/>
      <c r="AB42" s="405"/>
      <c r="AC42" s="497"/>
      <c r="AD42" s="409"/>
      <c r="AE42" s="33"/>
      <c r="AF42" s="33"/>
      <c r="AG42" s="38"/>
      <c r="AH42" s="38"/>
      <c r="AI42" s="37"/>
      <c r="AJ42" s="30"/>
      <c r="AK42" s="27"/>
      <c r="AL42" s="29"/>
      <c r="AM42" s="38"/>
      <c r="AN42" s="38"/>
      <c r="AO42" s="37"/>
      <c r="AP42" s="30"/>
      <c r="AQ42" s="27"/>
      <c r="AR42" s="29"/>
      <c r="AS42" s="38"/>
      <c r="AT42" s="38"/>
      <c r="AU42" s="37"/>
      <c r="AV42" s="30"/>
      <c r="AW42" s="27"/>
      <c r="AX42" s="27"/>
      <c r="AY42" s="38"/>
      <c r="AZ42" s="38"/>
      <c r="BA42" s="37"/>
      <c r="BB42" s="30"/>
      <c r="BC42" s="27"/>
      <c r="BD42" s="29"/>
      <c r="BE42" s="27"/>
      <c r="BF42" s="28"/>
      <c r="BG42" s="27"/>
      <c r="BH42" s="26"/>
      <c r="BI42" s="26"/>
      <c r="BJ42" s="24"/>
      <c r="BK42" s="25"/>
      <c r="BL42" s="25"/>
      <c r="BM42" s="24"/>
      <c r="BN42" s="24"/>
      <c r="BQ42" s="23"/>
      <c r="BR42" s="23"/>
      <c r="BS42" s="23"/>
      <c r="BX42" s="23"/>
      <c r="BY42" s="23"/>
    </row>
    <row r="43" spans="1:79" ht="12.65" hidden="1" customHeight="1">
      <c r="A43" s="48"/>
      <c r="B43" s="429"/>
      <c r="C43" s="430"/>
      <c r="D43" s="430"/>
      <c r="E43" s="430"/>
      <c r="F43" s="430"/>
      <c r="G43" s="431"/>
      <c r="H43" s="47" t="s">
        <v>41</v>
      </c>
      <c r="I43" s="46"/>
      <c r="J43" s="435"/>
      <c r="K43" s="436"/>
      <c r="L43" s="392">
        <f>AG43</f>
        <v>0</v>
      </c>
      <c r="M43" s="399">
        <f>AH43</f>
        <v>0</v>
      </c>
      <c r="N43" s="380" t="str">
        <f>AI43</f>
        <v>半</v>
      </c>
      <c r="O43" s="424" t="str">
        <f>IF($J43&lt;&gt;"",IF($AC43="0-",AM43,IF($AC43="+0",AS43,IF($AC43="+-",AY43,AG43))),"")</f>
        <v/>
      </c>
      <c r="P43" s="403" t="str">
        <f>IF($J43&lt;&gt;"",IF($AC43="0-",AN43,IF($AC43="+0",AT43,IF($AC43="+-",AZ43,AH43))),"")</f>
        <v/>
      </c>
      <c r="Q43" s="461" t="str">
        <f>IF($J43&lt;&gt;"",IF($AC43="0-",AO43,IF($AC43="+0",AU43,IF($AC43="+-",BA43,AI43))),"")</f>
        <v/>
      </c>
      <c r="R43" s="498" t="str">
        <f>IF($U44="","",ROUNDDOWN($AA43/12,0))</f>
        <v/>
      </c>
      <c r="S43" s="500" t="str">
        <f>IF($U44="","",ROUNDDOWN(MOD($AA43,12),0))</f>
        <v/>
      </c>
      <c r="T43" s="502" t="str">
        <f>IF($U44="","", IF( (MOD($AA43,12)-$S43)&gt;=0.5,"半",0))</f>
        <v/>
      </c>
      <c r="U43" s="45"/>
      <c r="V43" s="498" t="str">
        <f>IF($U44="","",ROUNDDOWN($AA43*($U43/$U44)/12,0))</f>
        <v/>
      </c>
      <c r="W43" s="500" t="str">
        <f>IF($U44="","",ROUNDDOWN(MOD($AA43*($U43/$U44),12),0))</f>
        <v/>
      </c>
      <c r="X43" s="504" t="str">
        <f>IF(U44="","",IF( (MOD($AA43*($U43/$U44),12)-$W43)&gt;=0.5,"半",0) )</f>
        <v/>
      </c>
      <c r="Y43" s="506">
        <v>20</v>
      </c>
      <c r="Z43" s="456"/>
      <c r="AA43" s="418" t="e">
        <f>IF(OR($Y43&lt;&gt;$Y45,$Y45=""), SUMIF($Y$5:$Y$70,$Y43,$AB$5:$AB$70),"" )</f>
        <v>#VALUE!</v>
      </c>
      <c r="AB43" s="458" t="e">
        <f>IF(Z43=2,0,O43*12+P43+COUNTIF(Q43:Q43,"半")*0.5)</f>
        <v>#VALUE!</v>
      </c>
      <c r="AC43" s="459"/>
      <c r="AD43" s="408" t="str">
        <f>IF(AC43&lt;&gt;"",VLOOKUP(AC43,$AE$5:$AF$8,2),"")</f>
        <v/>
      </c>
      <c r="AE43" s="33"/>
      <c r="AF43" s="33"/>
      <c r="AG43" s="38">
        <f>IF(AK43&gt;=12,DATEDIF(BH43,BK43,"y")+1,DATEDIF(BH43,BK43,"y"))</f>
        <v>0</v>
      </c>
      <c r="AH43" s="38">
        <f>IF(AK43&gt;=12,AK43-12,AK43)</f>
        <v>0</v>
      </c>
      <c r="AI43" s="37" t="str">
        <f>IF(AL43&lt;=15,"半",0)</f>
        <v>半</v>
      </c>
      <c r="AJ43" s="30">
        <f>DATEDIF(BH43,BK43,"y")</f>
        <v>0</v>
      </c>
      <c r="AK43" s="27">
        <f>IF(AL43&gt;=16,DATEDIF(BH43,BK43,"ym")+1,DATEDIF(BH43,BK43,"ym"))</f>
        <v>0</v>
      </c>
      <c r="AL43" s="29">
        <f>DATEDIF(BH43,BK43,"md")</f>
        <v>14</v>
      </c>
      <c r="AM43" s="38" t="e">
        <f>IF(AQ43&gt;=12,DATEDIF(BH43,BL43,"y")+1,DATEDIF(BH43,BL43,"y"))</f>
        <v>#NUM!</v>
      </c>
      <c r="AN43" s="38" t="e">
        <f>IF(AQ43&gt;=12,AQ43-12,AQ43)</f>
        <v>#NUM!</v>
      </c>
      <c r="AO43" s="37" t="e">
        <f>IF(AR43&lt;=15,"半",0)</f>
        <v>#NUM!</v>
      </c>
      <c r="AP43" s="30" t="e">
        <f>DATEDIF(BH43,BL43,"y")</f>
        <v>#NUM!</v>
      </c>
      <c r="AQ43" s="27" t="e">
        <f>IF(AR43&gt;=16,DATEDIF(BH43,BL43,"ym")+1,DATEDIF(BH43,BL43,"ym"))</f>
        <v>#NUM!</v>
      </c>
      <c r="AR43" s="29" t="e">
        <f>DATEDIF(BH43,BL43,"md")</f>
        <v>#NUM!</v>
      </c>
      <c r="AS43" s="38" t="e">
        <f>IF(AW43&gt;=12,DATEDIF(BI43,BK43,"y")+1,DATEDIF(BI43,BK43,"y"))</f>
        <v>#NUM!</v>
      </c>
      <c r="AT43" s="38" t="e">
        <f>IF(AW43&gt;=12,AW43-12,AW43)</f>
        <v>#NUM!</v>
      </c>
      <c r="AU43" s="37" t="e">
        <f>IF(AX43&lt;=15,"半",0)</f>
        <v>#NUM!</v>
      </c>
      <c r="AV43" s="30" t="e">
        <f>DATEDIF(BI43,BK43,"y")</f>
        <v>#NUM!</v>
      </c>
      <c r="AW43" s="27" t="e">
        <f>IF(AX43&gt;=16,DATEDIF(BI43,BK43,"ym")+1,DATEDIF(BI43,BK43,"ym"))</f>
        <v>#NUM!</v>
      </c>
      <c r="AX43" s="27" t="e">
        <f>DATEDIF(BI43,BK43,"md")</f>
        <v>#NUM!</v>
      </c>
      <c r="AY43" s="38" t="e">
        <f>IF(BC43&gt;=12,DATEDIF(BI43,BL43,"y")+1,DATEDIF(BI43,BL43,"y"))</f>
        <v>#NUM!</v>
      </c>
      <c r="AZ43" s="38" t="e">
        <f>IF(BC43&gt;=12,BC43-12,BC43)</f>
        <v>#NUM!</v>
      </c>
      <c r="BA43" s="37" t="e">
        <f>IF(BD43&lt;=15,"半",0)</f>
        <v>#NUM!</v>
      </c>
      <c r="BB43" s="30" t="e">
        <f>DATEDIF(BI43,BL43,"y")</f>
        <v>#NUM!</v>
      </c>
      <c r="BC43" s="27" t="e">
        <f>IF(BD43&gt;=16,DATEDIF(BI43,BL43,"ym")+1,DATEDIF(BI43,BL43,"ym"))</f>
        <v>#NUM!</v>
      </c>
      <c r="BD43" s="29" t="e">
        <f>DATEDIF(BI43,BL43,"md")</f>
        <v>#NUM!</v>
      </c>
      <c r="BE43" s="27"/>
      <c r="BF43" s="28">
        <f>IF(J44="現在",$AD$2,J44)</f>
        <v>0</v>
      </c>
      <c r="BG43" s="27">
        <v>1</v>
      </c>
      <c r="BH43" s="26">
        <f>IF(DAY(J43)&lt;=15,J43-DAY(J43)+1,J43-DAY(J43)+16)</f>
        <v>1</v>
      </c>
      <c r="BI43" s="26">
        <f>IF(DAY(BH43)=1,BH43+15,BR43)</f>
        <v>16</v>
      </c>
      <c r="BJ43" s="24"/>
      <c r="BK43" s="36">
        <f>IF(CA43&gt;=16,BY43,IF(J44="現在",$AD$2-CA43+15,J44-CA43+15))</f>
        <v>15</v>
      </c>
      <c r="BL43" s="25">
        <f>IF(DAY(BK43)=15,BK43-DAY(BK43),BK43-DAY(BK43)+15)</f>
        <v>0</v>
      </c>
      <c r="BM43" s="24"/>
      <c r="BN43" s="24"/>
      <c r="BO43" s="20">
        <f>YEAR(J43)</f>
        <v>1900</v>
      </c>
      <c r="BP43" s="20">
        <f>MONTH(J43)+1</f>
        <v>2</v>
      </c>
      <c r="BQ43" s="23" t="str">
        <f>CONCATENATE(BO43,"/",BP43,"/",1)</f>
        <v>1900/2/1</v>
      </c>
      <c r="BR43" s="23">
        <f>BQ43+1-1</f>
        <v>32</v>
      </c>
      <c r="BS43" s="23">
        <f>BQ43-1</f>
        <v>31</v>
      </c>
      <c r="BT43" s="20">
        <f>DAY(BS43)</f>
        <v>31</v>
      </c>
      <c r="BU43" s="20">
        <f>DAY(J43)</f>
        <v>0</v>
      </c>
      <c r="BV43" s="20">
        <f>YEAR(BF43)</f>
        <v>1900</v>
      </c>
      <c r="BW43" s="20">
        <f>IF(MONTH(BF43)=12,MONTH(BF43)-12+1,MONTH(BF43)+1)</f>
        <v>2</v>
      </c>
      <c r="BX43" s="23" t="str">
        <f>IF(BW43=1,CONCATENATE(BV43+1,"/",BW43,"/",1),CONCATENATE(BV43,"/",BW43,"/",1))</f>
        <v>1900/2/1</v>
      </c>
      <c r="BY43" s="23">
        <f>BX43-1</f>
        <v>31</v>
      </c>
      <c r="BZ43" s="20">
        <f>DAY(BY43)</f>
        <v>31</v>
      </c>
      <c r="CA43" s="20">
        <f>DAY(BF43)</f>
        <v>0</v>
      </c>
    </row>
    <row r="44" spans="1:79" ht="12.65" hidden="1" customHeight="1">
      <c r="A44" s="48"/>
      <c r="B44" s="432"/>
      <c r="C44" s="433"/>
      <c r="D44" s="433"/>
      <c r="E44" s="433"/>
      <c r="F44" s="433"/>
      <c r="G44" s="434"/>
      <c r="H44" s="43" t="s">
        <v>40</v>
      </c>
      <c r="I44" s="43"/>
      <c r="J44" s="422"/>
      <c r="K44" s="423"/>
      <c r="L44" s="393"/>
      <c r="M44" s="400"/>
      <c r="N44" s="381"/>
      <c r="O44" s="425"/>
      <c r="P44" s="404"/>
      <c r="Q44" s="462"/>
      <c r="R44" s="499"/>
      <c r="S44" s="501"/>
      <c r="T44" s="503"/>
      <c r="U44" s="42"/>
      <c r="V44" s="499"/>
      <c r="W44" s="501"/>
      <c r="X44" s="505"/>
      <c r="Y44" s="507"/>
      <c r="Z44" s="457"/>
      <c r="AA44" s="418"/>
      <c r="AB44" s="458"/>
      <c r="AC44" s="460"/>
      <c r="AD44" s="408"/>
      <c r="AE44" s="33"/>
      <c r="AF44" s="33"/>
      <c r="AG44" s="38"/>
      <c r="AH44" s="38"/>
      <c r="AI44" s="37"/>
      <c r="AJ44" s="30"/>
      <c r="AK44" s="27"/>
      <c r="AL44" s="29"/>
      <c r="AM44" s="38"/>
      <c r="AN44" s="38"/>
      <c r="AO44" s="37"/>
      <c r="AP44" s="30"/>
      <c r="AQ44" s="27"/>
      <c r="AR44" s="29"/>
      <c r="AS44" s="38"/>
      <c r="AT44" s="38"/>
      <c r="AU44" s="37"/>
      <c r="AV44" s="30"/>
      <c r="AW44" s="27"/>
      <c r="AX44" s="27"/>
      <c r="AY44" s="38"/>
      <c r="AZ44" s="38"/>
      <c r="BA44" s="37"/>
      <c r="BB44" s="30"/>
      <c r="BC44" s="27"/>
      <c r="BD44" s="29"/>
      <c r="BE44" s="27"/>
      <c r="BF44" s="28"/>
      <c r="BG44" s="27"/>
      <c r="BH44" s="26"/>
      <c r="BI44" s="26"/>
      <c r="BJ44" s="24"/>
      <c r="BK44" s="25"/>
      <c r="BL44" s="25"/>
      <c r="BM44" s="24"/>
      <c r="BN44" s="24"/>
      <c r="BQ44" s="23"/>
      <c r="BR44" s="23"/>
      <c r="BS44" s="23"/>
      <c r="BX44" s="23"/>
      <c r="BY44" s="23"/>
    </row>
    <row r="45" spans="1:79" ht="12.65" hidden="1" customHeight="1">
      <c r="A45" s="48"/>
      <c r="B45" s="429"/>
      <c r="C45" s="430"/>
      <c r="D45" s="430"/>
      <c r="E45" s="430"/>
      <c r="F45" s="430"/>
      <c r="G45" s="431"/>
      <c r="H45" s="47" t="s">
        <v>41</v>
      </c>
      <c r="I45" s="46"/>
      <c r="J45" s="435"/>
      <c r="K45" s="436"/>
      <c r="L45" s="392">
        <f>AG45</f>
        <v>0</v>
      </c>
      <c r="M45" s="399">
        <f>AH45</f>
        <v>0</v>
      </c>
      <c r="N45" s="380" t="str">
        <f>AI45</f>
        <v>半</v>
      </c>
      <c r="O45" s="424" t="str">
        <f>IF($J45&lt;&gt;"",IF($AC45="0-",AM45,IF($AC45="+0",AS45,IF($AC45="+-",AY45,AG45))),"")</f>
        <v/>
      </c>
      <c r="P45" s="403" t="str">
        <f>IF($J45&lt;&gt;"",IF($AC45="0-",AN45,IF($AC45="+0",AT45,IF($AC45="+-",AZ45,AH45))),"")</f>
        <v/>
      </c>
      <c r="Q45" s="461" t="str">
        <f>IF($J45&lt;&gt;"",IF($AC45="0-",AO45,IF($AC45="+0",AU45,IF($AC45="+-",BA45,AI45))),"")</f>
        <v/>
      </c>
      <c r="R45" s="498" t="str">
        <f>IF($U46="","",ROUNDDOWN($AA45/12,0))</f>
        <v/>
      </c>
      <c r="S45" s="500" t="str">
        <f>IF($U46="","",ROUNDDOWN(MOD($AA45,12),0))</f>
        <v/>
      </c>
      <c r="T45" s="502" t="str">
        <f>IF($U46="","", IF( (MOD($AA45,12)-$S45)&gt;=0.5,"半",0))</f>
        <v/>
      </c>
      <c r="U45" s="45"/>
      <c r="V45" s="498" t="str">
        <f>IF($U46="","",ROUNDDOWN($AA45*($U45/$U46)/12,0))</f>
        <v/>
      </c>
      <c r="W45" s="500" t="str">
        <f>IF($U46="","",ROUNDDOWN(MOD($AA45*($U45/$U46),12),0))</f>
        <v/>
      </c>
      <c r="X45" s="504" t="str">
        <f>IF(U46="","",IF( (MOD($AA45*($U45/$U46),12)-$W45)&gt;=0.5,"半",0) )</f>
        <v/>
      </c>
      <c r="Y45" s="506">
        <v>21</v>
      </c>
      <c r="Z45" s="456"/>
      <c r="AA45" s="418" t="e">
        <f>IF(OR($Y45&lt;&gt;$Y47,$Y47=""), SUMIF($Y$5:$Y$70,$Y45,$AB$5:$AB$70),"" )</f>
        <v>#VALUE!</v>
      </c>
      <c r="AB45" s="458" t="e">
        <f>IF(Z45=2,0,O45*12+P45+COUNTIF(Q45:Q45,"半")*0.5)</f>
        <v>#VALUE!</v>
      </c>
      <c r="AC45" s="508"/>
      <c r="AD45" s="408" t="str">
        <f>IF(AC45&lt;&gt;"",VLOOKUP(AC45,$AE$5:$AF$8,2),"")</f>
        <v/>
      </c>
      <c r="AE45" s="33"/>
      <c r="AF45" s="33"/>
      <c r="AG45" s="38">
        <f>IF(AK45&gt;=12,DATEDIF(BH45,BK45,"y")+1,DATEDIF(BH45,BK45,"y"))</f>
        <v>0</v>
      </c>
      <c r="AH45" s="38">
        <f>IF(AK45&gt;=12,AK45-12,AK45)</f>
        <v>0</v>
      </c>
      <c r="AI45" s="37" t="str">
        <f>IF(AL45&lt;=15,"半",0)</f>
        <v>半</v>
      </c>
      <c r="AJ45" s="30">
        <f>DATEDIF(BH45,BK45,"y")</f>
        <v>0</v>
      </c>
      <c r="AK45" s="27">
        <f>IF(AL45&gt;=16,DATEDIF(BH45,BK45,"ym")+1,DATEDIF(BH45,BK45,"ym"))</f>
        <v>0</v>
      </c>
      <c r="AL45" s="29">
        <f>DATEDIF(BH45,BK45,"md")</f>
        <v>14</v>
      </c>
      <c r="AM45" s="38" t="e">
        <f>IF(AQ45&gt;=12,DATEDIF(BH45,BL45,"y")+1,DATEDIF(BH45,BL45,"y"))</f>
        <v>#NUM!</v>
      </c>
      <c r="AN45" s="38" t="e">
        <f>IF(AQ45&gt;=12,AQ45-12,AQ45)</f>
        <v>#NUM!</v>
      </c>
      <c r="AO45" s="37" t="e">
        <f>IF(AR45&lt;=15,"半",0)</f>
        <v>#NUM!</v>
      </c>
      <c r="AP45" s="30" t="e">
        <f>DATEDIF(BH45,BL45,"y")</f>
        <v>#NUM!</v>
      </c>
      <c r="AQ45" s="27" t="e">
        <f>IF(AR45&gt;=16,DATEDIF(BH45,BL45,"ym")+1,DATEDIF(BH45,BL45,"ym"))</f>
        <v>#NUM!</v>
      </c>
      <c r="AR45" s="29" t="e">
        <f>DATEDIF(BH45,BL45,"md")</f>
        <v>#NUM!</v>
      </c>
      <c r="AS45" s="38" t="e">
        <f>IF(AW45&gt;=12,DATEDIF(BI45,BK45,"y")+1,DATEDIF(BI45,BK45,"y"))</f>
        <v>#NUM!</v>
      </c>
      <c r="AT45" s="38" t="e">
        <f>IF(AW45&gt;=12,AW45-12,AW45)</f>
        <v>#NUM!</v>
      </c>
      <c r="AU45" s="37" t="e">
        <f>IF(AX45&lt;=15,"半",0)</f>
        <v>#NUM!</v>
      </c>
      <c r="AV45" s="30" t="e">
        <f>DATEDIF(BI45,BK45,"y")</f>
        <v>#NUM!</v>
      </c>
      <c r="AW45" s="27" t="e">
        <f>IF(AX45&gt;=16,DATEDIF(BI45,BK45,"ym")+1,DATEDIF(BI45,BK45,"ym"))</f>
        <v>#NUM!</v>
      </c>
      <c r="AX45" s="27" t="e">
        <f>DATEDIF(BI45,BK45,"md")</f>
        <v>#NUM!</v>
      </c>
      <c r="AY45" s="38" t="e">
        <f>IF(BC45&gt;=12,DATEDIF(BI45,BL45,"y")+1,DATEDIF(BI45,BL45,"y"))</f>
        <v>#NUM!</v>
      </c>
      <c r="AZ45" s="38" t="e">
        <f>IF(BC45&gt;=12,BC45-12,BC45)</f>
        <v>#NUM!</v>
      </c>
      <c r="BA45" s="37" t="e">
        <f>IF(BD45&lt;=15,"半",0)</f>
        <v>#NUM!</v>
      </c>
      <c r="BB45" s="30" t="e">
        <f>DATEDIF(BI45,BL45,"y")</f>
        <v>#NUM!</v>
      </c>
      <c r="BC45" s="27" t="e">
        <f>IF(BD45&gt;=16,DATEDIF(BI45,BL45,"ym")+1,DATEDIF(BI45,BL45,"ym"))</f>
        <v>#NUM!</v>
      </c>
      <c r="BD45" s="29" t="e">
        <f>DATEDIF(BI45,BL45,"md")</f>
        <v>#NUM!</v>
      </c>
      <c r="BE45" s="27"/>
      <c r="BF45" s="28">
        <f>IF(J46="現在",$AD$2,J46)</f>
        <v>0</v>
      </c>
      <c r="BG45" s="27">
        <v>1</v>
      </c>
      <c r="BH45" s="26">
        <f>IF(DAY(J45)&lt;=15,J45-DAY(J45)+1,J45-DAY(J45)+16)</f>
        <v>1</v>
      </c>
      <c r="BI45" s="26">
        <f>IF(DAY(BH45)=1,BH45+15,BR45)</f>
        <v>16</v>
      </c>
      <c r="BJ45" s="24"/>
      <c r="BK45" s="36">
        <f>IF(CA45&gt;=16,BY45,IF(J46="現在",$AD$2-CA45+15,J46-CA45+15))</f>
        <v>15</v>
      </c>
      <c r="BL45" s="25">
        <f>IF(DAY(BK45)=15,BK45-DAY(BK45),BK45-DAY(BK45)+15)</f>
        <v>0</v>
      </c>
      <c r="BM45" s="24"/>
      <c r="BN45" s="24"/>
      <c r="BO45" s="20">
        <f>YEAR(J45)</f>
        <v>1900</v>
      </c>
      <c r="BP45" s="20">
        <f>MONTH(J45)+1</f>
        <v>2</v>
      </c>
      <c r="BQ45" s="23" t="str">
        <f>CONCATENATE(BO45,"/",BP45,"/",1)</f>
        <v>1900/2/1</v>
      </c>
      <c r="BR45" s="23">
        <f>BQ45+1-1</f>
        <v>32</v>
      </c>
      <c r="BS45" s="23">
        <f>BQ45-1</f>
        <v>31</v>
      </c>
      <c r="BT45" s="20">
        <f>DAY(BS45)</f>
        <v>31</v>
      </c>
      <c r="BU45" s="20">
        <f>DAY(J45)</f>
        <v>0</v>
      </c>
      <c r="BV45" s="20">
        <f>YEAR(BF45)</f>
        <v>1900</v>
      </c>
      <c r="BW45" s="20">
        <f>IF(MONTH(BF45)=12,MONTH(BF45)-12+1,MONTH(BF45)+1)</f>
        <v>2</v>
      </c>
      <c r="BX45" s="23" t="str">
        <f>IF(BW45=1,CONCATENATE(BV45+1,"/",BW45,"/",1),CONCATENATE(BV45,"/",BW45,"/",1))</f>
        <v>1900/2/1</v>
      </c>
      <c r="BY45" s="23">
        <f>BX45-1</f>
        <v>31</v>
      </c>
      <c r="BZ45" s="20">
        <f>DAY(BY45)</f>
        <v>31</v>
      </c>
      <c r="CA45" s="20">
        <f>DAY(BF45)</f>
        <v>0</v>
      </c>
    </row>
    <row r="46" spans="1:79" ht="12.65" hidden="1" customHeight="1">
      <c r="A46" s="48"/>
      <c r="B46" s="432"/>
      <c r="C46" s="433"/>
      <c r="D46" s="433"/>
      <c r="E46" s="433"/>
      <c r="F46" s="433"/>
      <c r="G46" s="434"/>
      <c r="H46" s="43" t="s">
        <v>40</v>
      </c>
      <c r="I46" s="43"/>
      <c r="J46" s="422"/>
      <c r="K46" s="423"/>
      <c r="L46" s="393"/>
      <c r="M46" s="400"/>
      <c r="N46" s="381"/>
      <c r="O46" s="425"/>
      <c r="P46" s="404"/>
      <c r="Q46" s="462"/>
      <c r="R46" s="499"/>
      <c r="S46" s="501"/>
      <c r="T46" s="503"/>
      <c r="U46" s="42"/>
      <c r="V46" s="499"/>
      <c r="W46" s="501"/>
      <c r="X46" s="505"/>
      <c r="Y46" s="507"/>
      <c r="Z46" s="457"/>
      <c r="AA46" s="418"/>
      <c r="AB46" s="458"/>
      <c r="AC46" s="460"/>
      <c r="AD46" s="408"/>
      <c r="AE46" s="33"/>
      <c r="AF46" s="33"/>
      <c r="AG46" s="38"/>
      <c r="AH46" s="38"/>
      <c r="AI46" s="37"/>
      <c r="AJ46" s="30"/>
      <c r="AK46" s="27"/>
      <c r="AL46" s="29"/>
      <c r="AM46" s="38"/>
      <c r="AN46" s="38"/>
      <c r="AO46" s="37"/>
      <c r="AP46" s="30"/>
      <c r="AQ46" s="27"/>
      <c r="AR46" s="29"/>
      <c r="AS46" s="38"/>
      <c r="AT46" s="38"/>
      <c r="AU46" s="37"/>
      <c r="AV46" s="30"/>
      <c r="AW46" s="27"/>
      <c r="AX46" s="27"/>
      <c r="AY46" s="38"/>
      <c r="AZ46" s="38"/>
      <c r="BA46" s="37"/>
      <c r="BB46" s="30"/>
      <c r="BC46" s="27"/>
      <c r="BD46" s="29"/>
      <c r="BE46" s="27"/>
      <c r="BF46" s="28"/>
      <c r="BG46" s="27"/>
      <c r="BH46" s="26"/>
      <c r="BI46" s="26"/>
      <c r="BJ46" s="24"/>
      <c r="BK46" s="25"/>
      <c r="BL46" s="25"/>
      <c r="BM46" s="24"/>
      <c r="BN46" s="24"/>
      <c r="BQ46" s="23"/>
      <c r="BR46" s="23"/>
      <c r="BS46" s="23"/>
      <c r="BX46" s="23"/>
      <c r="BY46" s="23"/>
    </row>
    <row r="47" spans="1:79" ht="12.65" hidden="1" customHeight="1">
      <c r="A47" s="48"/>
      <c r="B47" s="429"/>
      <c r="C47" s="430"/>
      <c r="D47" s="430"/>
      <c r="E47" s="430"/>
      <c r="F47" s="430"/>
      <c r="G47" s="431"/>
      <c r="H47" s="47" t="s">
        <v>41</v>
      </c>
      <c r="I47" s="46"/>
      <c r="J47" s="435"/>
      <c r="K47" s="436"/>
      <c r="L47" s="392">
        <f>AG47</f>
        <v>0</v>
      </c>
      <c r="M47" s="399">
        <f>AH47</f>
        <v>0</v>
      </c>
      <c r="N47" s="380" t="str">
        <f>AI47</f>
        <v>半</v>
      </c>
      <c r="O47" s="424" t="str">
        <f>IF($J47&lt;&gt;"",IF($AC47="0-",AM47,IF($AC47="+0",AS47,IF($AC47="+-",AY47,AG47))),"")</f>
        <v/>
      </c>
      <c r="P47" s="403" t="str">
        <f>IF($J47&lt;&gt;"",IF($AC47="0-",AN47,IF($AC47="+0",AT47,IF($AC47="+-",AZ47,AH47))),"")</f>
        <v/>
      </c>
      <c r="Q47" s="461" t="str">
        <f>IF($J47&lt;&gt;"",IF($AC47="0-",AO47,IF($AC47="+0",AU47,IF($AC47="+-",BA47,AI47))),"")</f>
        <v/>
      </c>
      <c r="R47" s="498" t="str">
        <f>IF($U48="","",ROUNDDOWN($AA47/12,0))</f>
        <v/>
      </c>
      <c r="S47" s="500" t="str">
        <f>IF($U48="","",ROUNDDOWN(MOD($AA47,12),0))</f>
        <v/>
      </c>
      <c r="T47" s="502" t="str">
        <f>IF($U48="","", IF( (MOD($AA47,12)-$S47)&gt;=0.5,"半",0))</f>
        <v/>
      </c>
      <c r="U47" s="45"/>
      <c r="V47" s="498" t="str">
        <f>IF($U48="","",ROUNDDOWN($AA47*($U47/$U48)/12,0))</f>
        <v/>
      </c>
      <c r="W47" s="500" t="str">
        <f>IF($U48="","",ROUNDDOWN(MOD($AA47*($U47/$U48),12),0))</f>
        <v/>
      </c>
      <c r="X47" s="504" t="str">
        <f>IF(U48="","",IF( (MOD($AA47*($U47/$U48),12)-$W47)&gt;=0.5,"半",0) )</f>
        <v/>
      </c>
      <c r="Y47" s="506">
        <v>22</v>
      </c>
      <c r="Z47" s="456"/>
      <c r="AA47" s="418" t="e">
        <f>IF(OR($Y47&lt;&gt;$Y49,$Y49=""), SUMIF($Y$5:$Y$70,$Y47,$AB$5:$AB$70),"" )</f>
        <v>#VALUE!</v>
      </c>
      <c r="AB47" s="458" t="e">
        <f>IF(Z47=2,0,O47*12+P47+COUNTIF(Q47:Q47,"半")*0.5)</f>
        <v>#VALUE!</v>
      </c>
      <c r="AC47" s="508"/>
      <c r="AD47" s="408" t="str">
        <f>IF(AC47&lt;&gt;"",VLOOKUP(AC47,$AE$5:$AF$8,2),"")</f>
        <v/>
      </c>
      <c r="AE47" s="33"/>
      <c r="AF47" s="33"/>
      <c r="AG47" s="38">
        <f>IF(AK47&gt;=12,DATEDIF(BH47,BK47,"y")+1,DATEDIF(BH47,BK47,"y"))</f>
        <v>0</v>
      </c>
      <c r="AH47" s="38">
        <f>IF(AK47&gt;=12,AK47-12,AK47)</f>
        <v>0</v>
      </c>
      <c r="AI47" s="37" t="str">
        <f>IF(AL47&lt;=15,"半",0)</f>
        <v>半</v>
      </c>
      <c r="AJ47" s="30">
        <f>DATEDIF(BH47,BK47,"y")</f>
        <v>0</v>
      </c>
      <c r="AK47" s="27">
        <f>IF(AL47&gt;=16,DATEDIF(BH47,BK47,"ym")+1,DATEDIF(BH47,BK47,"ym"))</f>
        <v>0</v>
      </c>
      <c r="AL47" s="29">
        <f>DATEDIF(BH47,BK47,"md")</f>
        <v>14</v>
      </c>
      <c r="AM47" s="38" t="e">
        <f>IF(AQ47&gt;=12,DATEDIF(BH47,BL47,"y")+1,DATEDIF(BH47,BL47,"y"))</f>
        <v>#NUM!</v>
      </c>
      <c r="AN47" s="38" t="e">
        <f>IF(AQ47&gt;=12,AQ47-12,AQ47)</f>
        <v>#NUM!</v>
      </c>
      <c r="AO47" s="37" t="e">
        <f>IF(AR47&lt;=15,"半",0)</f>
        <v>#NUM!</v>
      </c>
      <c r="AP47" s="30" t="e">
        <f>DATEDIF(BH47,BL47,"y")</f>
        <v>#NUM!</v>
      </c>
      <c r="AQ47" s="27" t="e">
        <f>IF(AR47&gt;=16,DATEDIF(BH47,BL47,"ym")+1,DATEDIF(BH47,BL47,"ym"))</f>
        <v>#NUM!</v>
      </c>
      <c r="AR47" s="29" t="e">
        <f>DATEDIF(BH47,BL47,"md")</f>
        <v>#NUM!</v>
      </c>
      <c r="AS47" s="38" t="e">
        <f>IF(AW47&gt;=12,DATEDIF(BI47,BK47,"y")+1,DATEDIF(BI47,BK47,"y"))</f>
        <v>#NUM!</v>
      </c>
      <c r="AT47" s="38" t="e">
        <f>IF(AW47&gt;=12,AW47-12,AW47)</f>
        <v>#NUM!</v>
      </c>
      <c r="AU47" s="37" t="e">
        <f>IF(AX47&lt;=15,"半",0)</f>
        <v>#NUM!</v>
      </c>
      <c r="AV47" s="30" t="e">
        <f>DATEDIF(BI47,BK47,"y")</f>
        <v>#NUM!</v>
      </c>
      <c r="AW47" s="27" t="e">
        <f>IF(AX47&gt;=16,DATEDIF(BI47,BK47,"ym")+1,DATEDIF(BI47,BK47,"ym"))</f>
        <v>#NUM!</v>
      </c>
      <c r="AX47" s="27" t="e">
        <f>DATEDIF(BI47,BK47,"md")</f>
        <v>#NUM!</v>
      </c>
      <c r="AY47" s="38" t="e">
        <f>IF(BC47&gt;=12,DATEDIF(BI47,BL47,"y")+1,DATEDIF(BI47,BL47,"y"))</f>
        <v>#NUM!</v>
      </c>
      <c r="AZ47" s="38" t="e">
        <f>IF(BC47&gt;=12,BC47-12,BC47)</f>
        <v>#NUM!</v>
      </c>
      <c r="BA47" s="37" t="e">
        <f>IF(BD47&lt;=15,"半",0)</f>
        <v>#NUM!</v>
      </c>
      <c r="BB47" s="30" t="e">
        <f>DATEDIF(BI47,BL47,"y")</f>
        <v>#NUM!</v>
      </c>
      <c r="BC47" s="27" t="e">
        <f>IF(BD47&gt;=16,DATEDIF(BI47,BL47,"ym")+1,DATEDIF(BI47,BL47,"ym"))</f>
        <v>#NUM!</v>
      </c>
      <c r="BD47" s="29" t="e">
        <f>DATEDIF(BI47,BL47,"md")</f>
        <v>#NUM!</v>
      </c>
      <c r="BE47" s="27"/>
      <c r="BF47" s="28">
        <f>IF(J48="現在",$AD$2,J48)</f>
        <v>0</v>
      </c>
      <c r="BG47" s="27">
        <v>1</v>
      </c>
      <c r="BH47" s="26">
        <f>IF(DAY(J47)&lt;=15,J47-DAY(J47)+1,J47-DAY(J47)+16)</f>
        <v>1</v>
      </c>
      <c r="BI47" s="26">
        <f>IF(DAY(BH47)=1,BH47+15,BR47)</f>
        <v>16</v>
      </c>
      <c r="BJ47" s="24"/>
      <c r="BK47" s="36">
        <f>IF(CA47&gt;=16,BY47,IF(J48="現在",$AD$2-CA47+15,J48-CA47+15))</f>
        <v>15</v>
      </c>
      <c r="BL47" s="25">
        <f>IF(DAY(BK47)=15,BK47-DAY(BK47),BK47-DAY(BK47)+15)</f>
        <v>0</v>
      </c>
      <c r="BM47" s="24"/>
      <c r="BN47" s="24"/>
      <c r="BO47" s="20">
        <f>YEAR(J47)</f>
        <v>1900</v>
      </c>
      <c r="BP47" s="20">
        <f>MONTH(J47)+1</f>
        <v>2</v>
      </c>
      <c r="BQ47" s="23" t="str">
        <f>CONCATENATE(BO47,"/",BP47,"/",1)</f>
        <v>1900/2/1</v>
      </c>
      <c r="BR47" s="23">
        <f>BQ47+1-1</f>
        <v>32</v>
      </c>
      <c r="BS47" s="23">
        <f>BQ47-1</f>
        <v>31</v>
      </c>
      <c r="BT47" s="20">
        <f>DAY(BS47)</f>
        <v>31</v>
      </c>
      <c r="BU47" s="20">
        <f>DAY(J47)</f>
        <v>0</v>
      </c>
      <c r="BV47" s="20">
        <f>YEAR(BF47)</f>
        <v>1900</v>
      </c>
      <c r="BW47" s="20">
        <f>IF(MONTH(BF47)=12,MONTH(BF47)-12+1,MONTH(BF47)+1)</f>
        <v>2</v>
      </c>
      <c r="BX47" s="23" t="str">
        <f>IF(BW47=1,CONCATENATE(BV47+1,"/",BW47,"/",1),CONCATENATE(BV47,"/",BW47,"/",1))</f>
        <v>1900/2/1</v>
      </c>
      <c r="BY47" s="23">
        <f>BX47-1</f>
        <v>31</v>
      </c>
      <c r="BZ47" s="20">
        <f>DAY(BY47)</f>
        <v>31</v>
      </c>
      <c r="CA47" s="20">
        <f>DAY(BF47)</f>
        <v>0</v>
      </c>
    </row>
    <row r="48" spans="1:79" ht="12.65" hidden="1" customHeight="1">
      <c r="A48" s="48"/>
      <c r="B48" s="432"/>
      <c r="C48" s="433"/>
      <c r="D48" s="433"/>
      <c r="E48" s="433"/>
      <c r="F48" s="433"/>
      <c r="G48" s="434"/>
      <c r="H48" s="43" t="s">
        <v>40</v>
      </c>
      <c r="I48" s="43"/>
      <c r="J48" s="422"/>
      <c r="K48" s="423"/>
      <c r="L48" s="393"/>
      <c r="M48" s="400"/>
      <c r="N48" s="381"/>
      <c r="O48" s="425"/>
      <c r="P48" s="404"/>
      <c r="Q48" s="462"/>
      <c r="R48" s="499"/>
      <c r="S48" s="501"/>
      <c r="T48" s="503"/>
      <c r="U48" s="42"/>
      <c r="V48" s="499"/>
      <c r="W48" s="501"/>
      <c r="X48" s="505"/>
      <c r="Y48" s="507"/>
      <c r="Z48" s="457"/>
      <c r="AA48" s="418"/>
      <c r="AB48" s="458"/>
      <c r="AC48" s="460"/>
      <c r="AD48" s="408"/>
      <c r="AE48" s="33"/>
      <c r="AF48" s="33"/>
      <c r="AG48" s="38"/>
      <c r="AH48" s="38"/>
      <c r="AI48" s="37"/>
      <c r="AJ48" s="30"/>
      <c r="AK48" s="27"/>
      <c r="AL48" s="29"/>
      <c r="AM48" s="38"/>
      <c r="AN48" s="38"/>
      <c r="AO48" s="37"/>
      <c r="AP48" s="30"/>
      <c r="AQ48" s="27"/>
      <c r="AR48" s="29"/>
      <c r="AS48" s="38"/>
      <c r="AT48" s="38"/>
      <c r="AU48" s="37"/>
      <c r="AV48" s="30"/>
      <c r="AW48" s="27"/>
      <c r="AX48" s="27"/>
      <c r="AY48" s="38"/>
      <c r="AZ48" s="38"/>
      <c r="BA48" s="37"/>
      <c r="BB48" s="30"/>
      <c r="BC48" s="27"/>
      <c r="BD48" s="29"/>
      <c r="BE48" s="27"/>
      <c r="BF48" s="28"/>
      <c r="BG48" s="27"/>
      <c r="BH48" s="26"/>
      <c r="BI48" s="26"/>
      <c r="BJ48" s="24"/>
      <c r="BK48" s="25"/>
      <c r="BL48" s="25"/>
      <c r="BM48" s="24"/>
      <c r="BN48" s="24"/>
      <c r="BQ48" s="23"/>
      <c r="BR48" s="23"/>
      <c r="BS48" s="23"/>
      <c r="BX48" s="23"/>
      <c r="BY48" s="23"/>
    </row>
    <row r="49" spans="1:79" ht="12.65" hidden="1" customHeight="1">
      <c r="A49" s="48"/>
      <c r="B49" s="429"/>
      <c r="C49" s="430"/>
      <c r="D49" s="430"/>
      <c r="E49" s="430"/>
      <c r="F49" s="430"/>
      <c r="G49" s="431"/>
      <c r="H49" s="47" t="s">
        <v>41</v>
      </c>
      <c r="I49" s="46"/>
      <c r="J49" s="435"/>
      <c r="K49" s="436"/>
      <c r="L49" s="392">
        <f>AG49</f>
        <v>0</v>
      </c>
      <c r="M49" s="399">
        <f>AH49</f>
        <v>0</v>
      </c>
      <c r="N49" s="380" t="str">
        <f>AI49</f>
        <v>半</v>
      </c>
      <c r="O49" s="424" t="str">
        <f>IF($J49&lt;&gt;"",IF($AC49="0-",AM49,IF($AC49="+0",AS49,IF($AC49="+-",AY49,AG49))),"")</f>
        <v/>
      </c>
      <c r="P49" s="403" t="str">
        <f>IF($J49&lt;&gt;"",IF($AC49="0-",AN49,IF($AC49="+0",AT49,IF($AC49="+-",AZ49,AH49))),"")</f>
        <v/>
      </c>
      <c r="Q49" s="461" t="str">
        <f>IF($J49&lt;&gt;"",IF($AC49="0-",AO49,IF($AC49="+0",AU49,IF($AC49="+-",BA49,AI49))),"")</f>
        <v/>
      </c>
      <c r="R49" s="498" t="str">
        <f>IF($U50="","",ROUNDDOWN($AA49/12,0))</f>
        <v/>
      </c>
      <c r="S49" s="500" t="str">
        <f>IF($U50="","",ROUNDDOWN(MOD($AA49,12),0))</f>
        <v/>
      </c>
      <c r="T49" s="502" t="str">
        <f>IF($U50="","", IF( (MOD($AA49,12)-$S49)&gt;=0.5,"半",0))</f>
        <v/>
      </c>
      <c r="U49" s="45"/>
      <c r="V49" s="498" t="str">
        <f>IF($U50="","",ROUNDDOWN($AA49*($U49/$U50)/12,0))</f>
        <v/>
      </c>
      <c r="W49" s="500" t="str">
        <f>IF($U50="","",ROUNDDOWN(MOD($AA49*($U49/$U50),12),0))</f>
        <v/>
      </c>
      <c r="X49" s="504" t="str">
        <f>IF(U50="","",IF( (MOD($AA49*($U49/$U50),12)-$W49)&gt;=0.5,"半",0) )</f>
        <v/>
      </c>
      <c r="Y49" s="506">
        <v>23</v>
      </c>
      <c r="Z49" s="456"/>
      <c r="AA49" s="418" t="e">
        <f>IF(OR($Y49&lt;&gt;$Y51,$Y51=""), SUMIF($Y$5:$Y$70,$Y49,$AB$5:$AB$70),"" )</f>
        <v>#VALUE!</v>
      </c>
      <c r="AB49" s="458" t="e">
        <f>IF(Z49=2,0,O49*12+P49+COUNTIF(Q49:Q49,"半")*0.5)</f>
        <v>#VALUE!</v>
      </c>
      <c r="AC49" s="508"/>
      <c r="AD49" s="408" t="str">
        <f>IF(AC49&lt;&gt;"",VLOOKUP(AC49,$AE$5:$AF$8,2),"")</f>
        <v/>
      </c>
      <c r="AE49" s="33"/>
      <c r="AF49" s="33"/>
      <c r="AG49" s="38">
        <f>IF(AK49&gt;=12,DATEDIF(BH49,BK49,"y")+1,DATEDIF(BH49,BK49,"y"))</f>
        <v>0</v>
      </c>
      <c r="AH49" s="38">
        <f>IF(AK49&gt;=12,AK49-12,AK49)</f>
        <v>0</v>
      </c>
      <c r="AI49" s="37" t="str">
        <f>IF(AL49&lt;=15,"半",0)</f>
        <v>半</v>
      </c>
      <c r="AJ49" s="30">
        <f>DATEDIF(BH49,BK49,"y")</f>
        <v>0</v>
      </c>
      <c r="AK49" s="27">
        <f>IF(AL49&gt;=16,DATEDIF(BH49,BK49,"ym")+1,DATEDIF(BH49,BK49,"ym"))</f>
        <v>0</v>
      </c>
      <c r="AL49" s="29">
        <f>DATEDIF(BH49,BK49,"md")</f>
        <v>14</v>
      </c>
      <c r="AM49" s="38" t="e">
        <f>IF(AQ49&gt;=12,DATEDIF(BH49,BL49,"y")+1,DATEDIF(BH49,BL49,"y"))</f>
        <v>#NUM!</v>
      </c>
      <c r="AN49" s="38" t="e">
        <f>IF(AQ49&gt;=12,AQ49-12,AQ49)</f>
        <v>#NUM!</v>
      </c>
      <c r="AO49" s="37" t="e">
        <f>IF(AR49&lt;=15,"半",0)</f>
        <v>#NUM!</v>
      </c>
      <c r="AP49" s="30" t="e">
        <f>DATEDIF(BH49,BL49,"y")</f>
        <v>#NUM!</v>
      </c>
      <c r="AQ49" s="27" t="e">
        <f>IF(AR49&gt;=16,DATEDIF(BH49,BL49,"ym")+1,DATEDIF(BH49,BL49,"ym"))</f>
        <v>#NUM!</v>
      </c>
      <c r="AR49" s="29" t="e">
        <f>DATEDIF(BH49,BL49,"md")</f>
        <v>#NUM!</v>
      </c>
      <c r="AS49" s="38" t="e">
        <f>IF(AW49&gt;=12,DATEDIF(BI49,BK49,"y")+1,DATEDIF(BI49,BK49,"y"))</f>
        <v>#NUM!</v>
      </c>
      <c r="AT49" s="38" t="e">
        <f>IF(AW49&gt;=12,AW49-12,AW49)</f>
        <v>#NUM!</v>
      </c>
      <c r="AU49" s="37" t="e">
        <f>IF(AX49&lt;=15,"半",0)</f>
        <v>#NUM!</v>
      </c>
      <c r="AV49" s="30" t="e">
        <f>DATEDIF(BI49,BK49,"y")</f>
        <v>#NUM!</v>
      </c>
      <c r="AW49" s="27" t="e">
        <f>IF(AX49&gt;=16,DATEDIF(BI49,BK49,"ym")+1,DATEDIF(BI49,BK49,"ym"))</f>
        <v>#NUM!</v>
      </c>
      <c r="AX49" s="27" t="e">
        <f>DATEDIF(BI49,BK49,"md")</f>
        <v>#NUM!</v>
      </c>
      <c r="AY49" s="38" t="e">
        <f>IF(BC49&gt;=12,DATEDIF(BI49,BL49,"y")+1,DATEDIF(BI49,BL49,"y"))</f>
        <v>#NUM!</v>
      </c>
      <c r="AZ49" s="38" t="e">
        <f>IF(BC49&gt;=12,BC49-12,BC49)</f>
        <v>#NUM!</v>
      </c>
      <c r="BA49" s="37" t="e">
        <f>IF(BD49&lt;=15,"半",0)</f>
        <v>#NUM!</v>
      </c>
      <c r="BB49" s="30" t="e">
        <f>DATEDIF(BI49,BL49,"y")</f>
        <v>#NUM!</v>
      </c>
      <c r="BC49" s="27" t="e">
        <f>IF(BD49&gt;=16,DATEDIF(BI49,BL49,"ym")+1,DATEDIF(BI49,BL49,"ym"))</f>
        <v>#NUM!</v>
      </c>
      <c r="BD49" s="29" t="e">
        <f>DATEDIF(BI49,BL49,"md")</f>
        <v>#NUM!</v>
      </c>
      <c r="BE49" s="27"/>
      <c r="BF49" s="28">
        <f>IF(J50="現在",$AD$2,J50)</f>
        <v>0</v>
      </c>
      <c r="BG49" s="27">
        <v>1</v>
      </c>
      <c r="BH49" s="26">
        <f>IF(DAY(J49)&lt;=15,J49-DAY(J49)+1,J49-DAY(J49)+16)</f>
        <v>1</v>
      </c>
      <c r="BI49" s="26">
        <f>IF(DAY(BH49)=1,BH49+15,BR49)</f>
        <v>16</v>
      </c>
      <c r="BJ49" s="24"/>
      <c r="BK49" s="36">
        <f>IF(CA49&gt;=16,BY49,IF(J50="現在",$AD$2-CA49+15,J50-CA49+15))</f>
        <v>15</v>
      </c>
      <c r="BL49" s="25">
        <f>IF(DAY(BK49)=15,BK49-DAY(BK49),BK49-DAY(BK49)+15)</f>
        <v>0</v>
      </c>
      <c r="BM49" s="24"/>
      <c r="BN49" s="24"/>
      <c r="BO49" s="20">
        <f>YEAR(J49)</f>
        <v>1900</v>
      </c>
      <c r="BP49" s="20">
        <f>MONTH(J49)+1</f>
        <v>2</v>
      </c>
      <c r="BQ49" s="23" t="str">
        <f>CONCATENATE(BO49,"/",BP49,"/",1)</f>
        <v>1900/2/1</v>
      </c>
      <c r="BR49" s="23">
        <f>BQ49+1-1</f>
        <v>32</v>
      </c>
      <c r="BS49" s="23">
        <f>BQ49-1</f>
        <v>31</v>
      </c>
      <c r="BT49" s="20">
        <f>DAY(BS49)</f>
        <v>31</v>
      </c>
      <c r="BU49" s="20">
        <f>DAY(J49)</f>
        <v>0</v>
      </c>
      <c r="BV49" s="20">
        <f>YEAR(BF49)</f>
        <v>1900</v>
      </c>
      <c r="BW49" s="20">
        <f>IF(MONTH(BF49)=12,MONTH(BF49)-12+1,MONTH(BF49)+1)</f>
        <v>2</v>
      </c>
      <c r="BX49" s="23" t="str">
        <f>IF(BW49=1,CONCATENATE(BV49+1,"/",BW49,"/",1),CONCATENATE(BV49,"/",BW49,"/",1))</f>
        <v>1900/2/1</v>
      </c>
      <c r="BY49" s="23">
        <f>BX49-1</f>
        <v>31</v>
      </c>
      <c r="BZ49" s="20">
        <f>DAY(BY49)</f>
        <v>31</v>
      </c>
      <c r="CA49" s="20">
        <f>DAY(BF49)</f>
        <v>0</v>
      </c>
    </row>
    <row r="50" spans="1:79" ht="12.65" hidden="1" customHeight="1">
      <c r="A50" s="48"/>
      <c r="B50" s="432"/>
      <c r="C50" s="433"/>
      <c r="D50" s="433"/>
      <c r="E50" s="433"/>
      <c r="F50" s="433"/>
      <c r="G50" s="434"/>
      <c r="H50" s="43" t="s">
        <v>40</v>
      </c>
      <c r="I50" s="43"/>
      <c r="J50" s="422"/>
      <c r="K50" s="423"/>
      <c r="L50" s="393"/>
      <c r="M50" s="400"/>
      <c r="N50" s="381"/>
      <c r="O50" s="425"/>
      <c r="P50" s="404"/>
      <c r="Q50" s="462"/>
      <c r="R50" s="499"/>
      <c r="S50" s="501"/>
      <c r="T50" s="503"/>
      <c r="U50" s="42"/>
      <c r="V50" s="499"/>
      <c r="W50" s="501"/>
      <c r="X50" s="505"/>
      <c r="Y50" s="507"/>
      <c r="Z50" s="457"/>
      <c r="AA50" s="418"/>
      <c r="AB50" s="458"/>
      <c r="AC50" s="460"/>
      <c r="AD50" s="408"/>
      <c r="AE50" s="33"/>
      <c r="AF50" s="33"/>
      <c r="AG50" s="38"/>
      <c r="AH50" s="38"/>
      <c r="AI50" s="37"/>
      <c r="AJ50" s="30"/>
      <c r="AK50" s="27"/>
      <c r="AL50" s="29"/>
      <c r="AM50" s="38"/>
      <c r="AN50" s="38"/>
      <c r="AO50" s="37"/>
      <c r="AP50" s="30"/>
      <c r="AQ50" s="27"/>
      <c r="AR50" s="29"/>
      <c r="AS50" s="38"/>
      <c r="AT50" s="38"/>
      <c r="AU50" s="37"/>
      <c r="AV50" s="30"/>
      <c r="AW50" s="27"/>
      <c r="AX50" s="27"/>
      <c r="AY50" s="38"/>
      <c r="AZ50" s="38"/>
      <c r="BA50" s="37"/>
      <c r="BB50" s="30"/>
      <c r="BC50" s="27"/>
      <c r="BD50" s="29"/>
      <c r="BE50" s="27"/>
      <c r="BF50" s="28"/>
      <c r="BG50" s="27"/>
      <c r="BH50" s="26"/>
      <c r="BI50" s="26"/>
      <c r="BJ50" s="24"/>
      <c r="BK50" s="25"/>
      <c r="BL50" s="25"/>
      <c r="BM50" s="24"/>
      <c r="BN50" s="24"/>
      <c r="BQ50" s="23"/>
      <c r="BR50" s="23"/>
      <c r="BS50" s="23"/>
      <c r="BX50" s="23"/>
      <c r="BY50" s="23"/>
    </row>
    <row r="51" spans="1:79" ht="12.65" hidden="1" customHeight="1">
      <c r="A51" s="48"/>
      <c r="B51" s="429"/>
      <c r="C51" s="430"/>
      <c r="D51" s="430"/>
      <c r="E51" s="430"/>
      <c r="F51" s="430"/>
      <c r="G51" s="431"/>
      <c r="H51" s="47" t="s">
        <v>41</v>
      </c>
      <c r="I51" s="46"/>
      <c r="J51" s="435"/>
      <c r="K51" s="436"/>
      <c r="L51" s="392">
        <f>AG51</f>
        <v>0</v>
      </c>
      <c r="M51" s="399">
        <f>AH51</f>
        <v>0</v>
      </c>
      <c r="N51" s="380" t="str">
        <f>AI51</f>
        <v>半</v>
      </c>
      <c r="O51" s="424" t="str">
        <f>IF($J51&lt;&gt;"",IF($AC51="0-",AM51,IF($AC51="+0",AS51,IF($AC51="+-",AY51,AG51))),"")</f>
        <v/>
      </c>
      <c r="P51" s="403" t="str">
        <f>IF($J51&lt;&gt;"",IF($AC51="0-",AN51,IF($AC51="+0",AT51,IF($AC51="+-",AZ51,AH51))),"")</f>
        <v/>
      </c>
      <c r="Q51" s="461" t="str">
        <f>IF($J51&lt;&gt;"",IF($AC51="0-",AO51,IF($AC51="+0",AU51,IF($AC51="+-",BA51,AI51))),"")</f>
        <v/>
      </c>
      <c r="R51" s="498" t="str">
        <f>IF($U52="","",ROUNDDOWN($AA51/12,0))</f>
        <v/>
      </c>
      <c r="S51" s="500" t="str">
        <f>IF($U52="","",ROUNDDOWN(MOD($AA51,12),0))</f>
        <v/>
      </c>
      <c r="T51" s="502" t="str">
        <f>IF($U52="","", IF( (MOD($AA51,12)-$S51)&gt;=0.5,"半",0))</f>
        <v/>
      </c>
      <c r="U51" s="45"/>
      <c r="V51" s="498" t="str">
        <f>IF($U52="","",ROUNDDOWN($AA51*($U51/$U52)/12,0))</f>
        <v/>
      </c>
      <c r="W51" s="500" t="str">
        <f>IF($U52="","",ROUNDDOWN(MOD($AA51*($U51/$U52),12),0))</f>
        <v/>
      </c>
      <c r="X51" s="504" t="str">
        <f>IF(U52="","",IF( (MOD($AA51*($U51/$U52),12)-$W51)&gt;=0.5,"半",0) )</f>
        <v/>
      </c>
      <c r="Y51" s="506">
        <v>24</v>
      </c>
      <c r="Z51" s="456"/>
      <c r="AA51" s="418" t="e">
        <f>IF(OR($Y51&lt;&gt;$Y53,$Y53=""), SUMIF($Y$5:$Y$70,$Y51,$AB$5:$AB$70),"" )</f>
        <v>#VALUE!</v>
      </c>
      <c r="AB51" s="458" t="e">
        <f>IF(Z51=2,0,O51*12+P51+COUNTIF(Q51:Q51,"半")*0.5)</f>
        <v>#VALUE!</v>
      </c>
      <c r="AC51" s="508"/>
      <c r="AD51" s="408" t="str">
        <f>IF(AC51&lt;&gt;"",VLOOKUP(AC51,$AE$5:$AF$8,2),"")</f>
        <v/>
      </c>
      <c r="AE51" s="33"/>
      <c r="AF51" s="33"/>
      <c r="AG51" s="38">
        <f>IF(AK51&gt;=12,DATEDIF(BH51,BK51,"y")+1,DATEDIF(BH51,BK51,"y"))</f>
        <v>0</v>
      </c>
      <c r="AH51" s="38">
        <f>IF(AK51&gt;=12,AK51-12,AK51)</f>
        <v>0</v>
      </c>
      <c r="AI51" s="37" t="str">
        <f>IF(AL51&lt;=15,"半",0)</f>
        <v>半</v>
      </c>
      <c r="AJ51" s="30">
        <f>DATEDIF(BH51,BK51,"y")</f>
        <v>0</v>
      </c>
      <c r="AK51" s="27">
        <f>IF(AL51&gt;=16,DATEDIF(BH51,BK51,"ym")+1,DATEDIF(BH51,BK51,"ym"))</f>
        <v>0</v>
      </c>
      <c r="AL51" s="29">
        <f>DATEDIF(BH51,BK51,"md")</f>
        <v>14</v>
      </c>
      <c r="AM51" s="38" t="e">
        <f>IF(AQ51&gt;=12,DATEDIF(BH51,BL51,"y")+1,DATEDIF(BH51,BL51,"y"))</f>
        <v>#NUM!</v>
      </c>
      <c r="AN51" s="38" t="e">
        <f>IF(AQ51&gt;=12,AQ51-12,AQ51)</f>
        <v>#NUM!</v>
      </c>
      <c r="AO51" s="37" t="e">
        <f>IF(AR51&lt;=15,"半",0)</f>
        <v>#NUM!</v>
      </c>
      <c r="AP51" s="30" t="e">
        <f>DATEDIF(BH51,BL51,"y")</f>
        <v>#NUM!</v>
      </c>
      <c r="AQ51" s="27" t="e">
        <f>IF(AR51&gt;=16,DATEDIF(BH51,BL51,"ym")+1,DATEDIF(BH51,BL51,"ym"))</f>
        <v>#NUM!</v>
      </c>
      <c r="AR51" s="29" t="e">
        <f>DATEDIF(BH51,BL51,"md")</f>
        <v>#NUM!</v>
      </c>
      <c r="AS51" s="38" t="e">
        <f>IF(AW51&gt;=12,DATEDIF(BI51,BK51,"y")+1,DATEDIF(BI51,BK51,"y"))</f>
        <v>#NUM!</v>
      </c>
      <c r="AT51" s="38" t="e">
        <f>IF(AW51&gt;=12,AW51-12,AW51)</f>
        <v>#NUM!</v>
      </c>
      <c r="AU51" s="37" t="e">
        <f>IF(AX51&lt;=15,"半",0)</f>
        <v>#NUM!</v>
      </c>
      <c r="AV51" s="30" t="e">
        <f>DATEDIF(BI51,BK51,"y")</f>
        <v>#NUM!</v>
      </c>
      <c r="AW51" s="27" t="e">
        <f>IF(AX51&gt;=16,DATEDIF(BI51,BK51,"ym")+1,DATEDIF(BI51,BK51,"ym"))</f>
        <v>#NUM!</v>
      </c>
      <c r="AX51" s="27" t="e">
        <f>DATEDIF(BI51,BK51,"md")</f>
        <v>#NUM!</v>
      </c>
      <c r="AY51" s="38" t="e">
        <f>IF(BC51&gt;=12,DATEDIF(BI51,BL51,"y")+1,DATEDIF(BI51,BL51,"y"))</f>
        <v>#NUM!</v>
      </c>
      <c r="AZ51" s="38" t="e">
        <f>IF(BC51&gt;=12,BC51-12,BC51)</f>
        <v>#NUM!</v>
      </c>
      <c r="BA51" s="37" t="e">
        <f>IF(BD51&lt;=15,"半",0)</f>
        <v>#NUM!</v>
      </c>
      <c r="BB51" s="30" t="e">
        <f>DATEDIF(BI51,BL51,"y")</f>
        <v>#NUM!</v>
      </c>
      <c r="BC51" s="27" t="e">
        <f>IF(BD51&gt;=16,DATEDIF(BI51,BL51,"ym")+1,DATEDIF(BI51,BL51,"ym"))</f>
        <v>#NUM!</v>
      </c>
      <c r="BD51" s="29" t="e">
        <f>DATEDIF(BI51,BL51,"md")</f>
        <v>#NUM!</v>
      </c>
      <c r="BE51" s="27"/>
      <c r="BF51" s="28">
        <f>IF(J52="現在",$AD$2,J52)</f>
        <v>0</v>
      </c>
      <c r="BG51" s="27">
        <v>1</v>
      </c>
      <c r="BH51" s="26">
        <f>IF(DAY(J51)&lt;=15,J51-DAY(J51)+1,J51-DAY(J51)+16)</f>
        <v>1</v>
      </c>
      <c r="BI51" s="26">
        <f>IF(DAY(BH51)=1,BH51+15,BR51)</f>
        <v>16</v>
      </c>
      <c r="BJ51" s="24"/>
      <c r="BK51" s="36">
        <f>IF(CA51&gt;=16,BY51,IF(J52="現在",$AD$2-CA51+15,J52-CA51+15))</f>
        <v>15</v>
      </c>
      <c r="BL51" s="25">
        <f>IF(DAY(BK51)=15,BK51-DAY(BK51),BK51-DAY(BK51)+15)</f>
        <v>0</v>
      </c>
      <c r="BM51" s="24"/>
      <c r="BN51" s="24"/>
      <c r="BO51" s="20">
        <f>YEAR(J51)</f>
        <v>1900</v>
      </c>
      <c r="BP51" s="20">
        <f>MONTH(J51)+1</f>
        <v>2</v>
      </c>
      <c r="BQ51" s="23" t="str">
        <f>CONCATENATE(BO51,"/",BP51,"/",1)</f>
        <v>1900/2/1</v>
      </c>
      <c r="BR51" s="23">
        <f>BQ51+1-1</f>
        <v>32</v>
      </c>
      <c r="BS51" s="23">
        <f>BQ51-1</f>
        <v>31</v>
      </c>
      <c r="BT51" s="20">
        <f>DAY(BS51)</f>
        <v>31</v>
      </c>
      <c r="BU51" s="20">
        <f>DAY(J51)</f>
        <v>0</v>
      </c>
      <c r="BV51" s="20">
        <f>YEAR(BF51)</f>
        <v>1900</v>
      </c>
      <c r="BW51" s="20">
        <f>IF(MONTH(BF51)=12,MONTH(BF51)-12+1,MONTH(BF51)+1)</f>
        <v>2</v>
      </c>
      <c r="BX51" s="23" t="str">
        <f>IF(BW51=1,CONCATENATE(BV51+1,"/",BW51,"/",1),CONCATENATE(BV51,"/",BW51,"/",1))</f>
        <v>1900/2/1</v>
      </c>
      <c r="BY51" s="23">
        <f>BX51-1</f>
        <v>31</v>
      </c>
      <c r="BZ51" s="20">
        <f>DAY(BY51)</f>
        <v>31</v>
      </c>
      <c r="CA51" s="20">
        <f>DAY(BF51)</f>
        <v>0</v>
      </c>
    </row>
    <row r="52" spans="1:79" ht="12.65" hidden="1" customHeight="1">
      <c r="A52" s="48"/>
      <c r="B52" s="432"/>
      <c r="C52" s="433"/>
      <c r="D52" s="433"/>
      <c r="E52" s="433"/>
      <c r="F52" s="433"/>
      <c r="G52" s="434"/>
      <c r="H52" s="43" t="s">
        <v>40</v>
      </c>
      <c r="I52" s="43"/>
      <c r="J52" s="422"/>
      <c r="K52" s="423"/>
      <c r="L52" s="393"/>
      <c r="M52" s="400"/>
      <c r="N52" s="381"/>
      <c r="O52" s="425"/>
      <c r="P52" s="404"/>
      <c r="Q52" s="462"/>
      <c r="R52" s="499"/>
      <c r="S52" s="501"/>
      <c r="T52" s="503"/>
      <c r="U52" s="42"/>
      <c r="V52" s="499"/>
      <c r="W52" s="501"/>
      <c r="X52" s="505"/>
      <c r="Y52" s="507"/>
      <c r="Z52" s="457"/>
      <c r="AA52" s="418"/>
      <c r="AB52" s="458"/>
      <c r="AC52" s="460"/>
      <c r="AD52" s="408"/>
      <c r="AE52" s="33"/>
      <c r="AF52" s="33"/>
      <c r="AG52" s="38"/>
      <c r="AH52" s="38"/>
      <c r="AI52" s="37"/>
      <c r="AJ52" s="30"/>
      <c r="AK52" s="27"/>
      <c r="AL52" s="29"/>
      <c r="AM52" s="38"/>
      <c r="AN52" s="38"/>
      <c r="AO52" s="37"/>
      <c r="AP52" s="30"/>
      <c r="AQ52" s="27"/>
      <c r="AR52" s="29"/>
      <c r="AS52" s="38"/>
      <c r="AT52" s="38"/>
      <c r="AU52" s="37"/>
      <c r="AV52" s="30"/>
      <c r="AW52" s="27"/>
      <c r="AX52" s="27"/>
      <c r="AY52" s="38"/>
      <c r="AZ52" s="38"/>
      <c r="BA52" s="37"/>
      <c r="BB52" s="30"/>
      <c r="BC52" s="27"/>
      <c r="BD52" s="29"/>
      <c r="BE52" s="27"/>
      <c r="BF52" s="28"/>
      <c r="BG52" s="27"/>
      <c r="BH52" s="26"/>
      <c r="BI52" s="26"/>
      <c r="BJ52" s="24"/>
      <c r="BK52" s="25"/>
      <c r="BL52" s="25"/>
      <c r="BM52" s="24"/>
      <c r="BN52" s="24"/>
      <c r="BQ52" s="23"/>
      <c r="BR52" s="23"/>
      <c r="BS52" s="23"/>
      <c r="BX52" s="23"/>
      <c r="BY52" s="23"/>
    </row>
    <row r="53" spans="1:79" ht="12.65" hidden="1" customHeight="1">
      <c r="A53" s="48"/>
      <c r="B53" s="429"/>
      <c r="C53" s="430"/>
      <c r="D53" s="430"/>
      <c r="E53" s="430"/>
      <c r="F53" s="430"/>
      <c r="G53" s="431"/>
      <c r="H53" s="47" t="s">
        <v>41</v>
      </c>
      <c r="I53" s="46"/>
      <c r="J53" s="435"/>
      <c r="K53" s="436"/>
      <c r="L53" s="392">
        <f>AG53</f>
        <v>0</v>
      </c>
      <c r="M53" s="399">
        <f>AH53</f>
        <v>0</v>
      </c>
      <c r="N53" s="380" t="str">
        <f>AI53</f>
        <v>半</v>
      </c>
      <c r="O53" s="424" t="str">
        <f>IF($J53&lt;&gt;"",IF($AC53="0-",AM53,IF($AC53="+0",AS53,IF($AC53="+-",AY53,AG53))),"")</f>
        <v/>
      </c>
      <c r="P53" s="403" t="str">
        <f>IF($J53&lt;&gt;"",IF($AC53="0-",AN53,IF($AC53="+0",AT53,IF($AC53="+-",AZ53,AH53))),"")</f>
        <v/>
      </c>
      <c r="Q53" s="461" t="str">
        <f>IF($J53&lt;&gt;"",IF($AC53="0-",AO53,IF($AC53="+0",AU53,IF($AC53="+-",BA53,AI53))),"")</f>
        <v/>
      </c>
      <c r="R53" s="498" t="str">
        <f>IF($U54="","",ROUNDDOWN($AA53/12,0))</f>
        <v/>
      </c>
      <c r="S53" s="500" t="str">
        <f>IF($U54="","",ROUNDDOWN(MOD($AA53,12),0))</f>
        <v/>
      </c>
      <c r="T53" s="502" t="str">
        <f>IF($U54="","", IF( (MOD($AA53,12)-$S53)&gt;=0.5,"半",0))</f>
        <v/>
      </c>
      <c r="U53" s="45"/>
      <c r="V53" s="498" t="str">
        <f>IF($U54="","",ROUNDDOWN($AA53*($U53/$U54)/12,0))</f>
        <v/>
      </c>
      <c r="W53" s="500" t="str">
        <f>IF($U54="","",ROUNDDOWN(MOD($AA53*($U53/$U54),12),0))</f>
        <v/>
      </c>
      <c r="X53" s="504" t="str">
        <f>IF(U54="","",IF( (MOD($AA53*($U53/$U54),12)-$W53)&gt;=0.5,"半",0) )</f>
        <v/>
      </c>
      <c r="Y53" s="506">
        <v>25</v>
      </c>
      <c r="Z53" s="456"/>
      <c r="AA53" s="418" t="e">
        <f>IF(OR($Y53&lt;&gt;$Y55,$Y55=""), SUMIF($Y$5:$Y$70,$Y53,$AB$5:$AB$70),"" )</f>
        <v>#VALUE!</v>
      </c>
      <c r="AB53" s="458" t="e">
        <f>IF(Z53=2,0,O53*12+P53+COUNTIF(Q53:Q53,"半")*0.5)</f>
        <v>#VALUE!</v>
      </c>
      <c r="AC53" s="508"/>
      <c r="AD53" s="408" t="str">
        <f>IF(AC53&lt;&gt;"",VLOOKUP(AC53,$AE$5:$AF$8,2),"")</f>
        <v/>
      </c>
      <c r="AE53" s="33"/>
      <c r="AF53" s="33"/>
      <c r="AG53" s="38">
        <f>IF(AK53&gt;=12,DATEDIF(BH53,BK53,"y")+1,DATEDIF(BH53,BK53,"y"))</f>
        <v>0</v>
      </c>
      <c r="AH53" s="38">
        <f>IF(AK53&gt;=12,AK53-12,AK53)</f>
        <v>0</v>
      </c>
      <c r="AI53" s="37" t="str">
        <f>IF(AL53&lt;=15,"半",0)</f>
        <v>半</v>
      </c>
      <c r="AJ53" s="30">
        <f>DATEDIF(BH53,BK53,"y")</f>
        <v>0</v>
      </c>
      <c r="AK53" s="27">
        <f>IF(AL53&gt;=16,DATEDIF(BH53,BK53,"ym")+1,DATEDIF(BH53,BK53,"ym"))</f>
        <v>0</v>
      </c>
      <c r="AL53" s="29">
        <f>DATEDIF(BH53,BK53,"md")</f>
        <v>14</v>
      </c>
      <c r="AM53" s="38" t="e">
        <f>IF(AQ53&gt;=12,DATEDIF(BH53,BL53,"y")+1,DATEDIF(BH53,BL53,"y"))</f>
        <v>#NUM!</v>
      </c>
      <c r="AN53" s="38" t="e">
        <f>IF(AQ53&gt;=12,AQ53-12,AQ53)</f>
        <v>#NUM!</v>
      </c>
      <c r="AO53" s="37" t="e">
        <f>IF(AR53&lt;=15,"半",0)</f>
        <v>#NUM!</v>
      </c>
      <c r="AP53" s="30" t="e">
        <f>DATEDIF(BH53,BL53,"y")</f>
        <v>#NUM!</v>
      </c>
      <c r="AQ53" s="27" t="e">
        <f>IF(AR53&gt;=16,DATEDIF(BH53,BL53,"ym")+1,DATEDIF(BH53,BL53,"ym"))</f>
        <v>#NUM!</v>
      </c>
      <c r="AR53" s="29" t="e">
        <f>DATEDIF(BH53,BL53,"md")</f>
        <v>#NUM!</v>
      </c>
      <c r="AS53" s="38" t="e">
        <f>IF(AW53&gt;=12,DATEDIF(BI53,BK53,"y")+1,DATEDIF(BI53,BK53,"y"))</f>
        <v>#NUM!</v>
      </c>
      <c r="AT53" s="38" t="e">
        <f>IF(AW53&gt;=12,AW53-12,AW53)</f>
        <v>#NUM!</v>
      </c>
      <c r="AU53" s="37" t="e">
        <f>IF(AX53&lt;=15,"半",0)</f>
        <v>#NUM!</v>
      </c>
      <c r="AV53" s="30" t="e">
        <f>DATEDIF(BI53,BK53,"y")</f>
        <v>#NUM!</v>
      </c>
      <c r="AW53" s="27" t="e">
        <f>IF(AX53&gt;=16,DATEDIF(BI53,BK53,"ym")+1,DATEDIF(BI53,BK53,"ym"))</f>
        <v>#NUM!</v>
      </c>
      <c r="AX53" s="27" t="e">
        <f>DATEDIF(BI53,BK53,"md")</f>
        <v>#NUM!</v>
      </c>
      <c r="AY53" s="38" t="e">
        <f>IF(BC53&gt;=12,DATEDIF(BI53,BL53,"y")+1,DATEDIF(BI53,BL53,"y"))</f>
        <v>#NUM!</v>
      </c>
      <c r="AZ53" s="38" t="e">
        <f>IF(BC53&gt;=12,BC53-12,BC53)</f>
        <v>#NUM!</v>
      </c>
      <c r="BA53" s="37" t="e">
        <f>IF(BD53&lt;=15,"半",0)</f>
        <v>#NUM!</v>
      </c>
      <c r="BB53" s="30" t="e">
        <f>DATEDIF(BI53,BL53,"y")</f>
        <v>#NUM!</v>
      </c>
      <c r="BC53" s="27" t="e">
        <f>IF(BD53&gt;=16,DATEDIF(BI53,BL53,"ym")+1,DATEDIF(BI53,BL53,"ym"))</f>
        <v>#NUM!</v>
      </c>
      <c r="BD53" s="29" t="e">
        <f>DATEDIF(BI53,BL53,"md")</f>
        <v>#NUM!</v>
      </c>
      <c r="BE53" s="27"/>
      <c r="BF53" s="28">
        <f>IF(J54="現在",$AD$2,J54)</f>
        <v>0</v>
      </c>
      <c r="BG53" s="27">
        <v>1</v>
      </c>
      <c r="BH53" s="26">
        <f>IF(DAY(J53)&lt;=15,J53-DAY(J53)+1,J53-DAY(J53)+16)</f>
        <v>1</v>
      </c>
      <c r="BI53" s="26">
        <f>IF(DAY(BH53)=1,BH53+15,BR53)</f>
        <v>16</v>
      </c>
      <c r="BJ53" s="24"/>
      <c r="BK53" s="36">
        <f>IF(CA53&gt;=16,BY53,IF(J54="現在",$AD$2-CA53+15,J54-CA53+15))</f>
        <v>15</v>
      </c>
      <c r="BL53" s="25">
        <f>IF(DAY(BK53)=15,BK53-DAY(BK53),BK53-DAY(BK53)+15)</f>
        <v>0</v>
      </c>
      <c r="BM53" s="24"/>
      <c r="BN53" s="24"/>
      <c r="BO53" s="20">
        <f>YEAR(J53)</f>
        <v>1900</v>
      </c>
      <c r="BP53" s="20">
        <f>MONTH(J53)+1</f>
        <v>2</v>
      </c>
      <c r="BQ53" s="23" t="str">
        <f>CONCATENATE(BO53,"/",BP53,"/",1)</f>
        <v>1900/2/1</v>
      </c>
      <c r="BR53" s="23">
        <f>BQ53+1-1</f>
        <v>32</v>
      </c>
      <c r="BS53" s="23">
        <f>BQ53-1</f>
        <v>31</v>
      </c>
      <c r="BT53" s="20">
        <f>DAY(BS53)</f>
        <v>31</v>
      </c>
      <c r="BU53" s="20">
        <f>DAY(J53)</f>
        <v>0</v>
      </c>
      <c r="BV53" s="20">
        <f>YEAR(BF53)</f>
        <v>1900</v>
      </c>
      <c r="BW53" s="20">
        <f>IF(MONTH(BF53)=12,MONTH(BF53)-12+1,MONTH(BF53)+1)</f>
        <v>2</v>
      </c>
      <c r="BX53" s="23" t="str">
        <f>IF(BW53=1,CONCATENATE(BV53+1,"/",BW53,"/",1),CONCATENATE(BV53,"/",BW53,"/",1))</f>
        <v>1900/2/1</v>
      </c>
      <c r="BY53" s="23">
        <f>BX53-1</f>
        <v>31</v>
      </c>
      <c r="BZ53" s="20">
        <f>DAY(BY53)</f>
        <v>31</v>
      </c>
      <c r="CA53" s="20">
        <f>DAY(BF53)</f>
        <v>0</v>
      </c>
    </row>
    <row r="54" spans="1:79" ht="12.65" hidden="1" customHeight="1">
      <c r="A54" s="48"/>
      <c r="B54" s="432"/>
      <c r="C54" s="433"/>
      <c r="D54" s="433"/>
      <c r="E54" s="433"/>
      <c r="F54" s="433"/>
      <c r="G54" s="434"/>
      <c r="H54" s="43" t="s">
        <v>40</v>
      </c>
      <c r="I54" s="43"/>
      <c r="J54" s="422"/>
      <c r="K54" s="423"/>
      <c r="L54" s="393"/>
      <c r="M54" s="400"/>
      <c r="N54" s="381"/>
      <c r="O54" s="425"/>
      <c r="P54" s="404"/>
      <c r="Q54" s="462"/>
      <c r="R54" s="499"/>
      <c r="S54" s="501"/>
      <c r="T54" s="503"/>
      <c r="U54" s="42"/>
      <c r="V54" s="499"/>
      <c r="W54" s="501"/>
      <c r="X54" s="505"/>
      <c r="Y54" s="507"/>
      <c r="Z54" s="457"/>
      <c r="AA54" s="418"/>
      <c r="AB54" s="458"/>
      <c r="AC54" s="460"/>
      <c r="AD54" s="408"/>
      <c r="AE54" s="33"/>
      <c r="AF54" s="33"/>
      <c r="AG54" s="38"/>
      <c r="AH54" s="38"/>
      <c r="AI54" s="37"/>
      <c r="AJ54" s="30"/>
      <c r="AK54" s="27"/>
      <c r="AL54" s="29"/>
      <c r="AM54" s="38"/>
      <c r="AN54" s="38"/>
      <c r="AO54" s="37"/>
      <c r="AP54" s="30"/>
      <c r="AQ54" s="27"/>
      <c r="AR54" s="29"/>
      <c r="AS54" s="38"/>
      <c r="AT54" s="38"/>
      <c r="AU54" s="37"/>
      <c r="AV54" s="30"/>
      <c r="AW54" s="27"/>
      <c r="AX54" s="27"/>
      <c r="AY54" s="38"/>
      <c r="AZ54" s="38"/>
      <c r="BA54" s="37"/>
      <c r="BB54" s="30"/>
      <c r="BC54" s="27"/>
      <c r="BD54" s="29"/>
      <c r="BE54" s="27"/>
      <c r="BF54" s="28"/>
      <c r="BG54" s="27"/>
      <c r="BH54" s="26"/>
      <c r="BI54" s="26"/>
      <c r="BJ54" s="24"/>
      <c r="BK54" s="25"/>
      <c r="BL54" s="25"/>
      <c r="BM54" s="24"/>
      <c r="BN54" s="24"/>
      <c r="BQ54" s="23"/>
      <c r="BR54" s="23"/>
      <c r="BS54" s="23"/>
      <c r="BX54" s="23"/>
      <c r="BY54" s="23"/>
    </row>
    <row r="55" spans="1:79" ht="12.65" hidden="1" customHeight="1">
      <c r="A55" s="48"/>
      <c r="B55" s="429"/>
      <c r="C55" s="430"/>
      <c r="D55" s="430"/>
      <c r="E55" s="430"/>
      <c r="F55" s="430"/>
      <c r="G55" s="431"/>
      <c r="H55" s="47" t="s">
        <v>41</v>
      </c>
      <c r="I55" s="46"/>
      <c r="J55" s="435"/>
      <c r="K55" s="436"/>
      <c r="L55" s="392">
        <f>AG55</f>
        <v>0</v>
      </c>
      <c r="M55" s="399">
        <f>AH55</f>
        <v>0</v>
      </c>
      <c r="N55" s="380" t="str">
        <f>AI55</f>
        <v>半</v>
      </c>
      <c r="O55" s="424" t="str">
        <f>IF($J55&lt;&gt;"",IF($AC55="0-",AM55,IF($AC55="+0",AS55,IF($AC55="+-",AY55,AG55))),"")</f>
        <v/>
      </c>
      <c r="P55" s="403" t="str">
        <f>IF($J55&lt;&gt;"",IF($AC55="0-",AN55,IF($AC55="+0",AT55,IF($AC55="+-",AZ55,AH55))),"")</f>
        <v/>
      </c>
      <c r="Q55" s="461" t="str">
        <f>IF($J55&lt;&gt;"",IF($AC55="0-",AO55,IF($AC55="+0",AU55,IF($AC55="+-",BA55,AI55))),"")</f>
        <v/>
      </c>
      <c r="R55" s="498" t="str">
        <f>IF($U56="","",ROUNDDOWN($AA55/12,0))</f>
        <v/>
      </c>
      <c r="S55" s="500" t="str">
        <f>IF($U56="","",ROUNDDOWN(MOD($AA55,12),0))</f>
        <v/>
      </c>
      <c r="T55" s="502" t="str">
        <f>IF($U56="","", IF( (MOD($AA55,12)-$S55)&gt;=0.5,"半",0))</f>
        <v/>
      </c>
      <c r="U55" s="45"/>
      <c r="V55" s="498" t="str">
        <f>IF($U56="","",ROUNDDOWN($AA55*($U55/$U56)/12,0))</f>
        <v/>
      </c>
      <c r="W55" s="500" t="str">
        <f>IF($U56="","",ROUNDDOWN(MOD($AA55*($U55/$U56),12),0))</f>
        <v/>
      </c>
      <c r="X55" s="504" t="str">
        <f>IF(U56="","",IF( (MOD($AA55*($U55/$U56),12)-$W55)&gt;=0.5,"半",0) )</f>
        <v/>
      </c>
      <c r="Y55" s="506">
        <v>26</v>
      </c>
      <c r="Z55" s="456"/>
      <c r="AA55" s="418" t="e">
        <f>IF(OR($Y55&lt;&gt;$Y57,$Y57=""), SUMIF($Y$5:$Y$70,$Y55,$AB$5:$AB$70),"" )</f>
        <v>#VALUE!</v>
      </c>
      <c r="AB55" s="458" t="e">
        <f>IF(Z55=2,0,O55*12+P55+COUNTIF(Q55:Q55,"半")*0.5)</f>
        <v>#VALUE!</v>
      </c>
      <c r="AC55" s="508"/>
      <c r="AD55" s="408" t="str">
        <f>IF(AC55&lt;&gt;"",VLOOKUP(AC55,$AE$5:$AF$8,2),"")</f>
        <v/>
      </c>
      <c r="AE55" s="33"/>
      <c r="AF55" s="33"/>
      <c r="AG55" s="38">
        <f>IF(AK55&gt;=12,DATEDIF(BH55,BK55,"y")+1,DATEDIF(BH55,BK55,"y"))</f>
        <v>0</v>
      </c>
      <c r="AH55" s="38">
        <f>IF(AK55&gt;=12,AK55-12,AK55)</f>
        <v>0</v>
      </c>
      <c r="AI55" s="37" t="str">
        <f>IF(AL55&lt;=15,"半",0)</f>
        <v>半</v>
      </c>
      <c r="AJ55" s="30">
        <f>DATEDIF(BH55,BK55,"y")</f>
        <v>0</v>
      </c>
      <c r="AK55" s="27">
        <f>IF(AL55&gt;=16,DATEDIF(BH55,BK55,"ym")+1,DATEDIF(BH55,BK55,"ym"))</f>
        <v>0</v>
      </c>
      <c r="AL55" s="29">
        <f>DATEDIF(BH55,BK55,"md")</f>
        <v>14</v>
      </c>
      <c r="AM55" s="38" t="e">
        <f>IF(AQ55&gt;=12,DATEDIF(BH55,BL55,"y")+1,DATEDIF(BH55,BL55,"y"))</f>
        <v>#NUM!</v>
      </c>
      <c r="AN55" s="38" t="e">
        <f>IF(AQ55&gt;=12,AQ55-12,AQ55)</f>
        <v>#NUM!</v>
      </c>
      <c r="AO55" s="37" t="e">
        <f>IF(AR55&lt;=15,"半",0)</f>
        <v>#NUM!</v>
      </c>
      <c r="AP55" s="30" t="e">
        <f>DATEDIF(BH55,BL55,"y")</f>
        <v>#NUM!</v>
      </c>
      <c r="AQ55" s="27" t="e">
        <f>IF(AR55&gt;=16,DATEDIF(BH55,BL55,"ym")+1,DATEDIF(BH55,BL55,"ym"))</f>
        <v>#NUM!</v>
      </c>
      <c r="AR55" s="29" t="e">
        <f>DATEDIF(BH55,BL55,"md")</f>
        <v>#NUM!</v>
      </c>
      <c r="AS55" s="38" t="e">
        <f>IF(AW55&gt;=12,DATEDIF(BI55,BK55,"y")+1,DATEDIF(BI55,BK55,"y"))</f>
        <v>#NUM!</v>
      </c>
      <c r="AT55" s="38" t="e">
        <f>IF(AW55&gt;=12,AW55-12,AW55)</f>
        <v>#NUM!</v>
      </c>
      <c r="AU55" s="37" t="e">
        <f>IF(AX55&lt;=15,"半",0)</f>
        <v>#NUM!</v>
      </c>
      <c r="AV55" s="30" t="e">
        <f>DATEDIF(BI55,BK55,"y")</f>
        <v>#NUM!</v>
      </c>
      <c r="AW55" s="27" t="e">
        <f>IF(AX55&gt;=16,DATEDIF(BI55,BK55,"ym")+1,DATEDIF(BI55,BK55,"ym"))</f>
        <v>#NUM!</v>
      </c>
      <c r="AX55" s="27" t="e">
        <f>DATEDIF(BI55,BK55,"md")</f>
        <v>#NUM!</v>
      </c>
      <c r="AY55" s="38" t="e">
        <f>IF(BC55&gt;=12,DATEDIF(BI55,BL55,"y")+1,DATEDIF(BI55,BL55,"y"))</f>
        <v>#NUM!</v>
      </c>
      <c r="AZ55" s="38" t="e">
        <f>IF(BC55&gt;=12,BC55-12,BC55)</f>
        <v>#NUM!</v>
      </c>
      <c r="BA55" s="37" t="e">
        <f>IF(BD55&lt;=15,"半",0)</f>
        <v>#NUM!</v>
      </c>
      <c r="BB55" s="30" t="e">
        <f>DATEDIF(BI55,BL55,"y")</f>
        <v>#NUM!</v>
      </c>
      <c r="BC55" s="27" t="e">
        <f>IF(BD55&gt;=16,DATEDIF(BI55,BL55,"ym")+1,DATEDIF(BI55,BL55,"ym"))</f>
        <v>#NUM!</v>
      </c>
      <c r="BD55" s="29" t="e">
        <f>DATEDIF(BI55,BL55,"md")</f>
        <v>#NUM!</v>
      </c>
      <c r="BE55" s="27"/>
      <c r="BF55" s="28">
        <f>IF(J56="現在",$AD$2,J56)</f>
        <v>0</v>
      </c>
      <c r="BG55" s="27">
        <v>1</v>
      </c>
      <c r="BH55" s="26">
        <f>IF(DAY(J55)&lt;=15,J55-DAY(J55)+1,J55-DAY(J55)+16)</f>
        <v>1</v>
      </c>
      <c r="BI55" s="26">
        <f>IF(DAY(BH55)=1,BH55+15,BR55)</f>
        <v>16</v>
      </c>
      <c r="BJ55" s="24"/>
      <c r="BK55" s="36">
        <f>IF(CA55&gt;=16,BY55,IF(J56="現在",$AD$2-CA55+15,J56-CA55+15))</f>
        <v>15</v>
      </c>
      <c r="BL55" s="25">
        <f>IF(DAY(BK55)=15,BK55-DAY(BK55),BK55-DAY(BK55)+15)</f>
        <v>0</v>
      </c>
      <c r="BM55" s="24"/>
      <c r="BN55" s="24"/>
      <c r="BO55" s="20">
        <f>YEAR(J55)</f>
        <v>1900</v>
      </c>
      <c r="BP55" s="20">
        <f>MONTH(J55)+1</f>
        <v>2</v>
      </c>
      <c r="BQ55" s="23" t="str">
        <f>CONCATENATE(BO55,"/",BP55,"/",1)</f>
        <v>1900/2/1</v>
      </c>
      <c r="BR55" s="23">
        <f>BQ55+1-1</f>
        <v>32</v>
      </c>
      <c r="BS55" s="23">
        <f>BQ55-1</f>
        <v>31</v>
      </c>
      <c r="BT55" s="20">
        <f>DAY(BS55)</f>
        <v>31</v>
      </c>
      <c r="BU55" s="20">
        <f>DAY(J55)</f>
        <v>0</v>
      </c>
      <c r="BV55" s="20">
        <f>YEAR(BF55)</f>
        <v>1900</v>
      </c>
      <c r="BW55" s="20">
        <f>IF(MONTH(BF55)=12,MONTH(BF55)-12+1,MONTH(BF55)+1)</f>
        <v>2</v>
      </c>
      <c r="BX55" s="23" t="str">
        <f>IF(BW55=1,CONCATENATE(BV55+1,"/",BW55,"/",1),CONCATENATE(BV55,"/",BW55,"/",1))</f>
        <v>1900/2/1</v>
      </c>
      <c r="BY55" s="23">
        <f>BX55-1</f>
        <v>31</v>
      </c>
      <c r="BZ55" s="20">
        <f>DAY(BY55)</f>
        <v>31</v>
      </c>
      <c r="CA55" s="20">
        <f>DAY(BF55)</f>
        <v>0</v>
      </c>
    </row>
    <row r="56" spans="1:79" ht="12.65" hidden="1" customHeight="1">
      <c r="A56" s="48"/>
      <c r="B56" s="432"/>
      <c r="C56" s="433"/>
      <c r="D56" s="433"/>
      <c r="E56" s="433"/>
      <c r="F56" s="433"/>
      <c r="G56" s="434"/>
      <c r="H56" s="43" t="s">
        <v>40</v>
      </c>
      <c r="I56" s="43"/>
      <c r="J56" s="422"/>
      <c r="K56" s="423"/>
      <c r="L56" s="393"/>
      <c r="M56" s="400"/>
      <c r="N56" s="381"/>
      <c r="O56" s="425"/>
      <c r="P56" s="404"/>
      <c r="Q56" s="462"/>
      <c r="R56" s="499"/>
      <c r="S56" s="501"/>
      <c r="T56" s="503"/>
      <c r="U56" s="42"/>
      <c r="V56" s="499"/>
      <c r="W56" s="501"/>
      <c r="X56" s="505"/>
      <c r="Y56" s="507"/>
      <c r="Z56" s="457"/>
      <c r="AA56" s="418"/>
      <c r="AB56" s="458"/>
      <c r="AC56" s="460"/>
      <c r="AD56" s="408"/>
      <c r="AE56" s="33"/>
      <c r="AF56" s="33"/>
      <c r="AG56" s="38"/>
      <c r="AH56" s="38"/>
      <c r="AI56" s="37"/>
      <c r="AJ56" s="30"/>
      <c r="AK56" s="27"/>
      <c r="AL56" s="29"/>
      <c r="AM56" s="38"/>
      <c r="AN56" s="38"/>
      <c r="AO56" s="37"/>
      <c r="AP56" s="30"/>
      <c r="AQ56" s="27"/>
      <c r="AR56" s="29"/>
      <c r="AS56" s="38"/>
      <c r="AT56" s="38"/>
      <c r="AU56" s="37"/>
      <c r="AV56" s="30"/>
      <c r="AW56" s="27"/>
      <c r="AX56" s="27"/>
      <c r="AY56" s="38"/>
      <c r="AZ56" s="38"/>
      <c r="BA56" s="37"/>
      <c r="BB56" s="30"/>
      <c r="BC56" s="27"/>
      <c r="BD56" s="29"/>
      <c r="BE56" s="27"/>
      <c r="BF56" s="28"/>
      <c r="BG56" s="27"/>
      <c r="BH56" s="26"/>
      <c r="BI56" s="26"/>
      <c r="BJ56" s="24"/>
      <c r="BK56" s="25"/>
      <c r="BL56" s="25"/>
      <c r="BM56" s="24"/>
      <c r="BN56" s="24"/>
      <c r="BQ56" s="23"/>
      <c r="BR56" s="23"/>
      <c r="BS56" s="23"/>
      <c r="BX56" s="23"/>
      <c r="BY56" s="23"/>
    </row>
    <row r="57" spans="1:79" ht="12.65" hidden="1" customHeight="1">
      <c r="A57" s="48"/>
      <c r="B57" s="429"/>
      <c r="C57" s="430"/>
      <c r="D57" s="430"/>
      <c r="E57" s="430"/>
      <c r="F57" s="430"/>
      <c r="G57" s="431"/>
      <c r="H57" s="47" t="s">
        <v>41</v>
      </c>
      <c r="I57" s="46"/>
      <c r="J57" s="435"/>
      <c r="K57" s="436"/>
      <c r="L57" s="392">
        <f>AG57</f>
        <v>0</v>
      </c>
      <c r="M57" s="399">
        <f>AH57</f>
        <v>0</v>
      </c>
      <c r="N57" s="380" t="str">
        <f>AI57</f>
        <v>半</v>
      </c>
      <c r="O57" s="424" t="str">
        <f>IF($J57&lt;&gt;"",IF($AC57="0-",AM57,IF($AC57="+0",AS57,IF($AC57="+-",AY57,AG57))),"")</f>
        <v/>
      </c>
      <c r="P57" s="403" t="str">
        <f>IF($J57&lt;&gt;"",IF($AC57="0-",AN57,IF($AC57="+0",AT57,IF($AC57="+-",AZ57,AH57))),"")</f>
        <v/>
      </c>
      <c r="Q57" s="461" t="str">
        <f>IF($J57&lt;&gt;"",IF($AC57="0-",AO57,IF($AC57="+0",AU57,IF($AC57="+-",BA57,AI57))),"")</f>
        <v/>
      </c>
      <c r="R57" s="498" t="str">
        <f>IF($U58="","",ROUNDDOWN($AA57/12,0))</f>
        <v/>
      </c>
      <c r="S57" s="500" t="str">
        <f>IF($U58="","",ROUNDDOWN(MOD($AA57,12),0))</f>
        <v/>
      </c>
      <c r="T57" s="502" t="str">
        <f>IF($U58="","", IF( (MOD($AA57,12)-$S57)&gt;=0.5,"半",0))</f>
        <v/>
      </c>
      <c r="U57" s="45"/>
      <c r="V57" s="498" t="str">
        <f>IF($U58="","",ROUNDDOWN($AA57*($U57/$U58)/12,0))</f>
        <v/>
      </c>
      <c r="W57" s="500" t="str">
        <f>IF($U58="","",ROUNDDOWN(MOD($AA57*($U57/$U58),12),0))</f>
        <v/>
      </c>
      <c r="X57" s="504" t="str">
        <f>IF(U58="","",IF( (MOD($AA57*($U57/$U58),12)-$W57)&gt;=0.5,"半",0) )</f>
        <v/>
      </c>
      <c r="Y57" s="506">
        <v>27</v>
      </c>
      <c r="Z57" s="456"/>
      <c r="AA57" s="418" t="e">
        <f>IF(OR($Y57&lt;&gt;$Y59,$Y59=""), SUMIF($Y$5:$Y$70,$Y57,$AB$5:$AB$70),"" )</f>
        <v>#VALUE!</v>
      </c>
      <c r="AB57" s="458" t="e">
        <f>IF(Z57=2,0,O57*12+P57+COUNTIF(Q57:Q57,"半")*0.5)</f>
        <v>#VALUE!</v>
      </c>
      <c r="AC57" s="508"/>
      <c r="AD57" s="408" t="str">
        <f>IF(AC57&lt;&gt;"",VLOOKUP(AC57,$AE$5:$AF$8,2),"")</f>
        <v/>
      </c>
      <c r="AE57" s="33"/>
      <c r="AF57" s="33"/>
      <c r="AG57" s="38">
        <f>IF(AK57&gt;=12,DATEDIF(BH57,BK57,"y")+1,DATEDIF(BH57,BK57,"y"))</f>
        <v>0</v>
      </c>
      <c r="AH57" s="38">
        <f>IF(AK57&gt;=12,AK57-12,AK57)</f>
        <v>0</v>
      </c>
      <c r="AI57" s="37" t="str">
        <f>IF(AL57&lt;=15,"半",0)</f>
        <v>半</v>
      </c>
      <c r="AJ57" s="30">
        <f>DATEDIF(BH57,BK57,"y")</f>
        <v>0</v>
      </c>
      <c r="AK57" s="27">
        <f>IF(AL57&gt;=16,DATEDIF(BH57,BK57,"ym")+1,DATEDIF(BH57,BK57,"ym"))</f>
        <v>0</v>
      </c>
      <c r="AL57" s="29">
        <f>DATEDIF(BH57,BK57,"md")</f>
        <v>14</v>
      </c>
      <c r="AM57" s="38" t="e">
        <f>IF(AQ57&gt;=12,DATEDIF(BH57,BL57,"y")+1,DATEDIF(BH57,BL57,"y"))</f>
        <v>#NUM!</v>
      </c>
      <c r="AN57" s="38" t="e">
        <f>IF(AQ57&gt;=12,AQ57-12,AQ57)</f>
        <v>#NUM!</v>
      </c>
      <c r="AO57" s="37" t="e">
        <f>IF(AR57&lt;=15,"半",0)</f>
        <v>#NUM!</v>
      </c>
      <c r="AP57" s="30" t="e">
        <f>DATEDIF(BH57,BL57,"y")</f>
        <v>#NUM!</v>
      </c>
      <c r="AQ57" s="27" t="e">
        <f>IF(AR57&gt;=16,DATEDIF(BH57,BL57,"ym")+1,DATEDIF(BH57,BL57,"ym"))</f>
        <v>#NUM!</v>
      </c>
      <c r="AR57" s="29" t="e">
        <f>DATEDIF(BH57,BL57,"md")</f>
        <v>#NUM!</v>
      </c>
      <c r="AS57" s="38" t="e">
        <f>IF(AW57&gt;=12,DATEDIF(BI57,BK57,"y")+1,DATEDIF(BI57,BK57,"y"))</f>
        <v>#NUM!</v>
      </c>
      <c r="AT57" s="38" t="e">
        <f>IF(AW57&gt;=12,AW57-12,AW57)</f>
        <v>#NUM!</v>
      </c>
      <c r="AU57" s="37" t="e">
        <f>IF(AX57&lt;=15,"半",0)</f>
        <v>#NUM!</v>
      </c>
      <c r="AV57" s="30" t="e">
        <f>DATEDIF(BI57,BK57,"y")</f>
        <v>#NUM!</v>
      </c>
      <c r="AW57" s="27" t="e">
        <f>IF(AX57&gt;=16,DATEDIF(BI57,BK57,"ym")+1,DATEDIF(BI57,BK57,"ym"))</f>
        <v>#NUM!</v>
      </c>
      <c r="AX57" s="27" t="e">
        <f>DATEDIF(BI57,BK57,"md")</f>
        <v>#NUM!</v>
      </c>
      <c r="AY57" s="38" t="e">
        <f>IF(BC57&gt;=12,DATEDIF(BI57,BL57,"y")+1,DATEDIF(BI57,BL57,"y"))</f>
        <v>#NUM!</v>
      </c>
      <c r="AZ57" s="38" t="e">
        <f>IF(BC57&gt;=12,BC57-12,BC57)</f>
        <v>#NUM!</v>
      </c>
      <c r="BA57" s="37" t="e">
        <f>IF(BD57&lt;=15,"半",0)</f>
        <v>#NUM!</v>
      </c>
      <c r="BB57" s="30" t="e">
        <f>DATEDIF(BI57,BL57,"y")</f>
        <v>#NUM!</v>
      </c>
      <c r="BC57" s="27" t="e">
        <f>IF(BD57&gt;=16,DATEDIF(BI57,BL57,"ym")+1,DATEDIF(BI57,BL57,"ym"))</f>
        <v>#NUM!</v>
      </c>
      <c r="BD57" s="29" t="e">
        <f>DATEDIF(BI57,BL57,"md")</f>
        <v>#NUM!</v>
      </c>
      <c r="BE57" s="27"/>
      <c r="BF57" s="28">
        <f>IF(J58="現在",$AD$2,J58)</f>
        <v>0</v>
      </c>
      <c r="BG57" s="27">
        <v>1</v>
      </c>
      <c r="BH57" s="26">
        <f>IF(DAY(J57)&lt;=15,J57-DAY(J57)+1,J57-DAY(J57)+16)</f>
        <v>1</v>
      </c>
      <c r="BI57" s="26">
        <f>IF(DAY(BH57)=1,BH57+15,BR57)</f>
        <v>16</v>
      </c>
      <c r="BJ57" s="24"/>
      <c r="BK57" s="36">
        <f>IF(CA57&gt;=16,BY57,IF(J58="現在",$AD$2-CA57+15,J58-CA57+15))</f>
        <v>15</v>
      </c>
      <c r="BL57" s="25">
        <f>IF(DAY(BK57)=15,BK57-DAY(BK57),BK57-DAY(BK57)+15)</f>
        <v>0</v>
      </c>
      <c r="BM57" s="24"/>
      <c r="BN57" s="24"/>
      <c r="BO57" s="20">
        <f>YEAR(J57)</f>
        <v>1900</v>
      </c>
      <c r="BP57" s="20">
        <f>MONTH(J57)+1</f>
        <v>2</v>
      </c>
      <c r="BQ57" s="23" t="str">
        <f>CONCATENATE(BO57,"/",BP57,"/",1)</f>
        <v>1900/2/1</v>
      </c>
      <c r="BR57" s="23">
        <f>BQ57+1-1</f>
        <v>32</v>
      </c>
      <c r="BS57" s="23">
        <f>BQ57-1</f>
        <v>31</v>
      </c>
      <c r="BT57" s="20">
        <f>DAY(BS57)</f>
        <v>31</v>
      </c>
      <c r="BU57" s="20">
        <f>DAY(J57)</f>
        <v>0</v>
      </c>
      <c r="BV57" s="20">
        <f>YEAR(BF57)</f>
        <v>1900</v>
      </c>
      <c r="BW57" s="20">
        <f>IF(MONTH(BF57)=12,MONTH(BF57)-12+1,MONTH(BF57)+1)</f>
        <v>2</v>
      </c>
      <c r="BX57" s="23" t="str">
        <f>IF(BW57=1,CONCATENATE(BV57+1,"/",BW57,"/",1),CONCATENATE(BV57,"/",BW57,"/",1))</f>
        <v>1900/2/1</v>
      </c>
      <c r="BY57" s="23">
        <f>BX57-1</f>
        <v>31</v>
      </c>
      <c r="BZ57" s="20">
        <f>DAY(BY57)</f>
        <v>31</v>
      </c>
      <c r="CA57" s="20">
        <f>DAY(BF57)</f>
        <v>0</v>
      </c>
    </row>
    <row r="58" spans="1:79" ht="12.65" hidden="1" customHeight="1">
      <c r="A58" s="48"/>
      <c r="B58" s="432"/>
      <c r="C58" s="433"/>
      <c r="D58" s="433"/>
      <c r="E58" s="433"/>
      <c r="F58" s="433"/>
      <c r="G58" s="434"/>
      <c r="H58" s="43" t="s">
        <v>40</v>
      </c>
      <c r="I58" s="43"/>
      <c r="J58" s="422"/>
      <c r="K58" s="423"/>
      <c r="L58" s="393"/>
      <c r="M58" s="400"/>
      <c r="N58" s="381"/>
      <c r="O58" s="425"/>
      <c r="P58" s="404"/>
      <c r="Q58" s="462"/>
      <c r="R58" s="499"/>
      <c r="S58" s="501"/>
      <c r="T58" s="503"/>
      <c r="U58" s="42"/>
      <c r="V58" s="499"/>
      <c r="W58" s="501"/>
      <c r="X58" s="505"/>
      <c r="Y58" s="507"/>
      <c r="Z58" s="457"/>
      <c r="AA58" s="418"/>
      <c r="AB58" s="458"/>
      <c r="AC58" s="460"/>
      <c r="AD58" s="408"/>
      <c r="AE58" s="33"/>
      <c r="AF58" s="33"/>
      <c r="AG58" s="38"/>
      <c r="AH58" s="38"/>
      <c r="AI58" s="37"/>
      <c r="AJ58" s="30"/>
      <c r="AK58" s="27"/>
      <c r="AL58" s="29"/>
      <c r="AM58" s="38"/>
      <c r="AN58" s="38"/>
      <c r="AO58" s="37"/>
      <c r="AP58" s="30"/>
      <c r="AQ58" s="27"/>
      <c r="AR58" s="29"/>
      <c r="AS58" s="38"/>
      <c r="AT58" s="38"/>
      <c r="AU58" s="37"/>
      <c r="AV58" s="30"/>
      <c r="AW58" s="27"/>
      <c r="AX58" s="27"/>
      <c r="AY58" s="38"/>
      <c r="AZ58" s="38"/>
      <c r="BA58" s="37"/>
      <c r="BB58" s="30"/>
      <c r="BC58" s="27"/>
      <c r="BD58" s="29"/>
      <c r="BE58" s="27"/>
      <c r="BF58" s="28"/>
      <c r="BG58" s="27"/>
      <c r="BH58" s="26"/>
      <c r="BI58" s="26"/>
      <c r="BJ58" s="24"/>
      <c r="BK58" s="25"/>
      <c r="BL58" s="25"/>
      <c r="BM58" s="24"/>
      <c r="BN58" s="24"/>
      <c r="BQ58" s="23"/>
      <c r="BR58" s="23"/>
      <c r="BS58" s="23"/>
      <c r="BX58" s="23"/>
      <c r="BY58" s="23"/>
    </row>
    <row r="59" spans="1:79" ht="12.65" hidden="1" customHeight="1">
      <c r="A59" s="48"/>
      <c r="B59" s="429"/>
      <c r="C59" s="430"/>
      <c r="D59" s="430"/>
      <c r="E59" s="430"/>
      <c r="F59" s="430"/>
      <c r="G59" s="431"/>
      <c r="H59" s="47" t="s">
        <v>41</v>
      </c>
      <c r="I59" s="46"/>
      <c r="J59" s="435"/>
      <c r="K59" s="436"/>
      <c r="L59" s="392">
        <f>AG59</f>
        <v>0</v>
      </c>
      <c r="M59" s="399">
        <f>AH59</f>
        <v>0</v>
      </c>
      <c r="N59" s="380" t="str">
        <f>AI59</f>
        <v>半</v>
      </c>
      <c r="O59" s="424" t="str">
        <f>IF($J59&lt;&gt;"",IF($AC59="0-",AM59,IF($AC59="+0",AS59,IF($AC59="+-",AY59,AG59))),"")</f>
        <v/>
      </c>
      <c r="P59" s="403" t="str">
        <f>IF($J59&lt;&gt;"",IF($AC59="0-",AN59,IF($AC59="+0",AT59,IF($AC59="+-",AZ59,AH59))),"")</f>
        <v/>
      </c>
      <c r="Q59" s="461" t="str">
        <f>IF($J59&lt;&gt;"",IF($AC59="0-",AO59,IF($AC59="+0",AU59,IF($AC59="+-",BA59,AI59))),"")</f>
        <v/>
      </c>
      <c r="R59" s="498" t="str">
        <f>IF($U60="","",ROUNDDOWN($AA59/12,0))</f>
        <v/>
      </c>
      <c r="S59" s="500" t="str">
        <f>IF($U60="","",ROUNDDOWN(MOD($AA59,12),0))</f>
        <v/>
      </c>
      <c r="T59" s="502" t="str">
        <f>IF($U60="","", IF( (MOD($AA59,12)-$S59)&gt;=0.5,"半",0))</f>
        <v/>
      </c>
      <c r="U59" s="45"/>
      <c r="V59" s="498" t="str">
        <f>IF($U60="","",ROUNDDOWN($AA59*($U59/$U60)/12,0))</f>
        <v/>
      </c>
      <c r="W59" s="500" t="str">
        <f>IF($U60="","",ROUNDDOWN(MOD($AA59*($U59/$U60),12),0))</f>
        <v/>
      </c>
      <c r="X59" s="504" t="str">
        <f>IF(U60="","",IF( (MOD($AA59*($U59/$U60),12)-$W59)&gt;=0.5,"半",0) )</f>
        <v/>
      </c>
      <c r="Y59" s="506">
        <v>28</v>
      </c>
      <c r="Z59" s="456"/>
      <c r="AA59" s="418" t="e">
        <f>IF(OR($Y59&lt;&gt;$Y61,$Y61=""), SUMIF($Y$5:$Y$70,$Y59,$AB$5:$AB$70),"" )</f>
        <v>#VALUE!</v>
      </c>
      <c r="AB59" s="458" t="e">
        <f>IF(Z59=2,0,O59*12+P59+COUNTIF(Q59:Q59,"半")*0.5)</f>
        <v>#VALUE!</v>
      </c>
      <c r="AC59" s="508"/>
      <c r="AD59" s="408" t="str">
        <f>IF(AC59&lt;&gt;"",VLOOKUP(AC59,$AE$5:$AF$8,2),"")</f>
        <v/>
      </c>
      <c r="AE59" s="33"/>
      <c r="AF59" s="33"/>
      <c r="AG59" s="38">
        <f>IF(AK59&gt;=12,DATEDIF(BH59,BK59,"y")+1,DATEDIF(BH59,BK59,"y"))</f>
        <v>0</v>
      </c>
      <c r="AH59" s="38">
        <f>IF(AK59&gt;=12,AK59-12,AK59)</f>
        <v>0</v>
      </c>
      <c r="AI59" s="37" t="str">
        <f>IF(AL59&lt;=15,"半",0)</f>
        <v>半</v>
      </c>
      <c r="AJ59" s="30">
        <f>DATEDIF(BH59,BK59,"y")</f>
        <v>0</v>
      </c>
      <c r="AK59" s="27">
        <f>IF(AL59&gt;=16,DATEDIF(BH59,BK59,"ym")+1,DATEDIF(BH59,BK59,"ym"))</f>
        <v>0</v>
      </c>
      <c r="AL59" s="29">
        <f>DATEDIF(BH59,BK59,"md")</f>
        <v>14</v>
      </c>
      <c r="AM59" s="38" t="e">
        <f>IF(AQ59&gt;=12,DATEDIF(BH59,BL59,"y")+1,DATEDIF(BH59,BL59,"y"))</f>
        <v>#NUM!</v>
      </c>
      <c r="AN59" s="38" t="e">
        <f>IF(AQ59&gt;=12,AQ59-12,AQ59)</f>
        <v>#NUM!</v>
      </c>
      <c r="AO59" s="37" t="e">
        <f>IF(AR59&lt;=15,"半",0)</f>
        <v>#NUM!</v>
      </c>
      <c r="AP59" s="30" t="e">
        <f>DATEDIF(BH59,BL59,"y")</f>
        <v>#NUM!</v>
      </c>
      <c r="AQ59" s="27" t="e">
        <f>IF(AR59&gt;=16,DATEDIF(BH59,BL59,"ym")+1,DATEDIF(BH59,BL59,"ym"))</f>
        <v>#NUM!</v>
      </c>
      <c r="AR59" s="29" t="e">
        <f>DATEDIF(BH59,BL59,"md")</f>
        <v>#NUM!</v>
      </c>
      <c r="AS59" s="38" t="e">
        <f>IF(AW59&gt;=12,DATEDIF(BI59,BK59,"y")+1,DATEDIF(BI59,BK59,"y"))</f>
        <v>#NUM!</v>
      </c>
      <c r="AT59" s="38" t="e">
        <f>IF(AW59&gt;=12,AW59-12,AW59)</f>
        <v>#NUM!</v>
      </c>
      <c r="AU59" s="37" t="e">
        <f>IF(AX59&lt;=15,"半",0)</f>
        <v>#NUM!</v>
      </c>
      <c r="AV59" s="30" t="e">
        <f>DATEDIF(BI59,BK59,"y")</f>
        <v>#NUM!</v>
      </c>
      <c r="AW59" s="27" t="e">
        <f>IF(AX59&gt;=16,DATEDIF(BI59,BK59,"ym")+1,DATEDIF(BI59,BK59,"ym"))</f>
        <v>#NUM!</v>
      </c>
      <c r="AX59" s="27" t="e">
        <f>DATEDIF(BI59,BK59,"md")</f>
        <v>#NUM!</v>
      </c>
      <c r="AY59" s="38" t="e">
        <f>IF(BC59&gt;=12,DATEDIF(BI59,BL59,"y")+1,DATEDIF(BI59,BL59,"y"))</f>
        <v>#NUM!</v>
      </c>
      <c r="AZ59" s="38" t="e">
        <f>IF(BC59&gt;=12,BC59-12,BC59)</f>
        <v>#NUM!</v>
      </c>
      <c r="BA59" s="37" t="e">
        <f>IF(BD59&lt;=15,"半",0)</f>
        <v>#NUM!</v>
      </c>
      <c r="BB59" s="30" t="e">
        <f>DATEDIF(BI59,BL59,"y")</f>
        <v>#NUM!</v>
      </c>
      <c r="BC59" s="27" t="e">
        <f>IF(BD59&gt;=16,DATEDIF(BI59,BL59,"ym")+1,DATEDIF(BI59,BL59,"ym"))</f>
        <v>#NUM!</v>
      </c>
      <c r="BD59" s="29" t="e">
        <f>DATEDIF(BI59,BL59,"md")</f>
        <v>#NUM!</v>
      </c>
      <c r="BE59" s="27"/>
      <c r="BF59" s="28">
        <f>IF(J60="現在",$AD$2,J60)</f>
        <v>0</v>
      </c>
      <c r="BG59" s="27">
        <v>1</v>
      </c>
      <c r="BH59" s="26">
        <f>IF(DAY(J59)&lt;=15,J59-DAY(J59)+1,J59-DAY(J59)+16)</f>
        <v>1</v>
      </c>
      <c r="BI59" s="26">
        <f>IF(DAY(BH59)=1,BH59+15,BR59)</f>
        <v>16</v>
      </c>
      <c r="BJ59" s="24"/>
      <c r="BK59" s="36">
        <f>IF(CA59&gt;=16,BY59,IF(J60="現在",$AD$2-CA59+15,J60-CA59+15))</f>
        <v>15</v>
      </c>
      <c r="BL59" s="25">
        <f>IF(DAY(BK59)=15,BK59-DAY(BK59),BK59-DAY(BK59)+15)</f>
        <v>0</v>
      </c>
      <c r="BM59" s="24"/>
      <c r="BN59" s="24"/>
      <c r="BO59" s="20">
        <f>YEAR(J59)</f>
        <v>1900</v>
      </c>
      <c r="BP59" s="20">
        <f>MONTH(J59)+1</f>
        <v>2</v>
      </c>
      <c r="BQ59" s="23" t="str">
        <f>CONCATENATE(BO59,"/",BP59,"/",1)</f>
        <v>1900/2/1</v>
      </c>
      <c r="BR59" s="23">
        <f>BQ59+1-1</f>
        <v>32</v>
      </c>
      <c r="BS59" s="23">
        <f>BQ59-1</f>
        <v>31</v>
      </c>
      <c r="BT59" s="20">
        <f>DAY(BS59)</f>
        <v>31</v>
      </c>
      <c r="BU59" s="20">
        <f>DAY(J59)</f>
        <v>0</v>
      </c>
      <c r="BV59" s="20">
        <f>YEAR(BF59)</f>
        <v>1900</v>
      </c>
      <c r="BW59" s="20">
        <f>IF(MONTH(BF59)=12,MONTH(BF59)-12+1,MONTH(BF59)+1)</f>
        <v>2</v>
      </c>
      <c r="BX59" s="23" t="str">
        <f>IF(BW59=1,CONCATENATE(BV59+1,"/",BW59,"/",1),CONCATENATE(BV59,"/",BW59,"/",1))</f>
        <v>1900/2/1</v>
      </c>
      <c r="BY59" s="23">
        <f>BX59-1</f>
        <v>31</v>
      </c>
      <c r="BZ59" s="20">
        <f>DAY(BY59)</f>
        <v>31</v>
      </c>
      <c r="CA59" s="20">
        <f>DAY(BF59)</f>
        <v>0</v>
      </c>
    </row>
    <row r="60" spans="1:79" ht="12.65" hidden="1" customHeight="1">
      <c r="A60" s="48"/>
      <c r="B60" s="432"/>
      <c r="C60" s="433"/>
      <c r="D60" s="433"/>
      <c r="E60" s="433"/>
      <c r="F60" s="433"/>
      <c r="G60" s="434"/>
      <c r="H60" s="43" t="s">
        <v>40</v>
      </c>
      <c r="I60" s="43"/>
      <c r="J60" s="422"/>
      <c r="K60" s="423"/>
      <c r="L60" s="393"/>
      <c r="M60" s="400"/>
      <c r="N60" s="381"/>
      <c r="O60" s="425"/>
      <c r="P60" s="404"/>
      <c r="Q60" s="462"/>
      <c r="R60" s="499"/>
      <c r="S60" s="501"/>
      <c r="T60" s="503"/>
      <c r="U60" s="42"/>
      <c r="V60" s="499"/>
      <c r="W60" s="501"/>
      <c r="X60" s="505"/>
      <c r="Y60" s="507"/>
      <c r="Z60" s="457"/>
      <c r="AA60" s="418"/>
      <c r="AB60" s="458"/>
      <c r="AC60" s="460"/>
      <c r="AD60" s="408"/>
      <c r="AE60" s="33"/>
      <c r="AF60" s="33"/>
      <c r="AG60" s="38"/>
      <c r="AH60" s="38"/>
      <c r="AI60" s="37"/>
      <c r="AJ60" s="30"/>
      <c r="AK60" s="27"/>
      <c r="AL60" s="29"/>
      <c r="AM60" s="38"/>
      <c r="AN60" s="38"/>
      <c r="AO60" s="37"/>
      <c r="AP60" s="30"/>
      <c r="AQ60" s="27"/>
      <c r="AR60" s="29"/>
      <c r="AS60" s="38"/>
      <c r="AT60" s="38"/>
      <c r="AU60" s="37"/>
      <c r="AV60" s="30"/>
      <c r="AW60" s="27"/>
      <c r="AX60" s="27"/>
      <c r="AY60" s="38"/>
      <c r="AZ60" s="38"/>
      <c r="BA60" s="37"/>
      <c r="BB60" s="30"/>
      <c r="BC60" s="27"/>
      <c r="BD60" s="29"/>
      <c r="BE60" s="27"/>
      <c r="BF60" s="28"/>
      <c r="BG60" s="27"/>
      <c r="BH60" s="26"/>
      <c r="BI60" s="26"/>
      <c r="BJ60" s="24"/>
      <c r="BK60" s="25"/>
      <c r="BL60" s="25"/>
      <c r="BM60" s="24"/>
      <c r="BN60" s="24"/>
      <c r="BQ60" s="23"/>
      <c r="BR60" s="23"/>
      <c r="BS60" s="23"/>
      <c r="BX60" s="23"/>
      <c r="BY60" s="23"/>
    </row>
    <row r="61" spans="1:79" ht="12.65" hidden="1" customHeight="1">
      <c r="A61" s="48"/>
      <c r="B61" s="429"/>
      <c r="C61" s="430"/>
      <c r="D61" s="430"/>
      <c r="E61" s="430"/>
      <c r="F61" s="430"/>
      <c r="G61" s="431"/>
      <c r="H61" s="47" t="s">
        <v>41</v>
      </c>
      <c r="I61" s="46"/>
      <c r="J61" s="435"/>
      <c r="K61" s="436"/>
      <c r="L61" s="392">
        <f>AG61</f>
        <v>0</v>
      </c>
      <c r="M61" s="399">
        <f>AH61</f>
        <v>0</v>
      </c>
      <c r="N61" s="380" t="str">
        <f>AI61</f>
        <v>半</v>
      </c>
      <c r="O61" s="424" t="str">
        <f>IF($J61&lt;&gt;"",IF($AC61="0-",AM61,IF($AC61="+0",AS61,IF($AC61="+-",AY61,AG61))),"")</f>
        <v/>
      </c>
      <c r="P61" s="403" t="str">
        <f>IF($J61&lt;&gt;"",IF($AC61="0-",AN61,IF($AC61="+0",AT61,IF($AC61="+-",AZ61,AH61))),"")</f>
        <v/>
      </c>
      <c r="Q61" s="461" t="str">
        <f>IF($J61&lt;&gt;"",IF($AC61="0-",AO61,IF($AC61="+0",AU61,IF($AC61="+-",BA61,AI61))),"")</f>
        <v/>
      </c>
      <c r="R61" s="498" t="str">
        <f>IF($U62="","",ROUNDDOWN($AA61/12,0))</f>
        <v/>
      </c>
      <c r="S61" s="500" t="str">
        <f>IF($U62="","",ROUNDDOWN(MOD($AA61,12),0))</f>
        <v/>
      </c>
      <c r="T61" s="502" t="str">
        <f>IF($U62="","", IF( (MOD($AA61,12)-$S61)&gt;=0.5,"半",0))</f>
        <v/>
      </c>
      <c r="U61" s="45"/>
      <c r="V61" s="498" t="str">
        <f>IF($U62="","",ROUNDDOWN($AA61*($U61/$U62)/12,0))</f>
        <v/>
      </c>
      <c r="W61" s="500" t="str">
        <f>IF($U62="","",ROUNDDOWN(MOD($AA61*($U61/$U62),12),0))</f>
        <v/>
      </c>
      <c r="X61" s="504" t="str">
        <f>IF(U62="","",IF( (MOD($AA61*($U61/$U62),12)-$W61)&gt;=0.5,"半",0) )</f>
        <v/>
      </c>
      <c r="Y61" s="506">
        <v>29</v>
      </c>
      <c r="Z61" s="456"/>
      <c r="AA61" s="418" t="e">
        <f>IF(OR($Y61&lt;&gt;$Y63,$Y63=""), SUMIF($Y$5:$Y$70,$Y61,$AB$5:$AB$70),"" )</f>
        <v>#VALUE!</v>
      </c>
      <c r="AB61" s="458" t="e">
        <f>IF(Z61=2,0,O61*12+P61+COUNTIF(Q61:Q61,"半")*0.5)</f>
        <v>#VALUE!</v>
      </c>
      <c r="AC61" s="508"/>
      <c r="AD61" s="408" t="str">
        <f>IF(AC61&lt;&gt;"",VLOOKUP(AC61,$AE$5:$AF$8,2),"")</f>
        <v/>
      </c>
      <c r="AE61" s="33"/>
      <c r="AF61" s="33"/>
      <c r="AG61" s="38">
        <f>IF(AK61&gt;=12,DATEDIF(BH61,BK61,"y")+1,DATEDIF(BH61,BK61,"y"))</f>
        <v>0</v>
      </c>
      <c r="AH61" s="38">
        <f>IF(AK61&gt;=12,AK61-12,AK61)</f>
        <v>0</v>
      </c>
      <c r="AI61" s="37" t="str">
        <f>IF(AL61&lt;=15,"半",0)</f>
        <v>半</v>
      </c>
      <c r="AJ61" s="30">
        <f>DATEDIF(BH61,BK61,"y")</f>
        <v>0</v>
      </c>
      <c r="AK61" s="27">
        <f>IF(AL61&gt;=16,DATEDIF(BH61,BK61,"ym")+1,DATEDIF(BH61,BK61,"ym"))</f>
        <v>0</v>
      </c>
      <c r="AL61" s="29">
        <f>DATEDIF(BH61,BK61,"md")</f>
        <v>14</v>
      </c>
      <c r="AM61" s="38" t="e">
        <f>IF(AQ61&gt;=12,DATEDIF(BH61,BL61,"y")+1,DATEDIF(BH61,BL61,"y"))</f>
        <v>#NUM!</v>
      </c>
      <c r="AN61" s="38" t="e">
        <f>IF(AQ61&gt;=12,AQ61-12,AQ61)</f>
        <v>#NUM!</v>
      </c>
      <c r="AO61" s="37" t="e">
        <f>IF(AR61&lt;=15,"半",0)</f>
        <v>#NUM!</v>
      </c>
      <c r="AP61" s="30" t="e">
        <f>DATEDIF(BH61,BL61,"y")</f>
        <v>#NUM!</v>
      </c>
      <c r="AQ61" s="27" t="e">
        <f>IF(AR61&gt;=16,DATEDIF(BH61,BL61,"ym")+1,DATEDIF(BH61,BL61,"ym"))</f>
        <v>#NUM!</v>
      </c>
      <c r="AR61" s="29" t="e">
        <f>DATEDIF(BH61,BL61,"md")</f>
        <v>#NUM!</v>
      </c>
      <c r="AS61" s="38" t="e">
        <f>IF(AW61&gt;=12,DATEDIF(BI61,BK61,"y")+1,DATEDIF(BI61,BK61,"y"))</f>
        <v>#NUM!</v>
      </c>
      <c r="AT61" s="38" t="e">
        <f>IF(AW61&gt;=12,AW61-12,AW61)</f>
        <v>#NUM!</v>
      </c>
      <c r="AU61" s="37" t="e">
        <f>IF(AX61&lt;=15,"半",0)</f>
        <v>#NUM!</v>
      </c>
      <c r="AV61" s="30" t="e">
        <f>DATEDIF(BI61,BK61,"y")</f>
        <v>#NUM!</v>
      </c>
      <c r="AW61" s="27" t="e">
        <f>IF(AX61&gt;=16,DATEDIF(BI61,BK61,"ym")+1,DATEDIF(BI61,BK61,"ym"))</f>
        <v>#NUM!</v>
      </c>
      <c r="AX61" s="27" t="e">
        <f>DATEDIF(BI61,BK61,"md")</f>
        <v>#NUM!</v>
      </c>
      <c r="AY61" s="38" t="e">
        <f>IF(BC61&gt;=12,DATEDIF(BI61,BL61,"y")+1,DATEDIF(BI61,BL61,"y"))</f>
        <v>#NUM!</v>
      </c>
      <c r="AZ61" s="38" t="e">
        <f>IF(BC61&gt;=12,BC61-12,BC61)</f>
        <v>#NUM!</v>
      </c>
      <c r="BA61" s="37" t="e">
        <f>IF(BD61&lt;=15,"半",0)</f>
        <v>#NUM!</v>
      </c>
      <c r="BB61" s="30" t="e">
        <f>DATEDIF(BI61,BL61,"y")</f>
        <v>#NUM!</v>
      </c>
      <c r="BC61" s="27" t="e">
        <f>IF(BD61&gt;=16,DATEDIF(BI61,BL61,"ym")+1,DATEDIF(BI61,BL61,"ym"))</f>
        <v>#NUM!</v>
      </c>
      <c r="BD61" s="29" t="e">
        <f>DATEDIF(BI61,BL61,"md")</f>
        <v>#NUM!</v>
      </c>
      <c r="BE61" s="27"/>
      <c r="BF61" s="28">
        <f>IF(J62="現在",$AD$2,J62)</f>
        <v>0</v>
      </c>
      <c r="BG61" s="27">
        <v>1</v>
      </c>
      <c r="BH61" s="26">
        <f>IF(DAY(J61)&lt;=15,J61-DAY(J61)+1,J61-DAY(J61)+16)</f>
        <v>1</v>
      </c>
      <c r="BI61" s="26">
        <f>IF(DAY(BH61)=1,BH61+15,BR61)</f>
        <v>16</v>
      </c>
      <c r="BJ61" s="24"/>
      <c r="BK61" s="36">
        <f>IF(CA61&gt;=16,BY61,IF(J62="現在",$AD$2-CA61+15,J62-CA61+15))</f>
        <v>15</v>
      </c>
      <c r="BL61" s="25">
        <f>IF(DAY(BK61)=15,BK61-DAY(BK61),BK61-DAY(BK61)+15)</f>
        <v>0</v>
      </c>
      <c r="BM61" s="24"/>
      <c r="BN61" s="24"/>
      <c r="BO61" s="20">
        <f>YEAR(J61)</f>
        <v>1900</v>
      </c>
      <c r="BP61" s="20">
        <f>MONTH(J61)+1</f>
        <v>2</v>
      </c>
      <c r="BQ61" s="23" t="str">
        <f>CONCATENATE(BO61,"/",BP61,"/",1)</f>
        <v>1900/2/1</v>
      </c>
      <c r="BR61" s="23">
        <f>BQ61+1-1</f>
        <v>32</v>
      </c>
      <c r="BS61" s="23">
        <f>BQ61-1</f>
        <v>31</v>
      </c>
      <c r="BT61" s="20">
        <f>DAY(BS61)</f>
        <v>31</v>
      </c>
      <c r="BU61" s="20">
        <f>DAY(J61)</f>
        <v>0</v>
      </c>
      <c r="BV61" s="20">
        <f>YEAR(BF61)</f>
        <v>1900</v>
      </c>
      <c r="BW61" s="20">
        <f>IF(MONTH(BF61)=12,MONTH(BF61)-12+1,MONTH(BF61)+1)</f>
        <v>2</v>
      </c>
      <c r="BX61" s="23" t="str">
        <f>IF(BW61=1,CONCATENATE(BV61+1,"/",BW61,"/",1),CONCATENATE(BV61,"/",BW61,"/",1))</f>
        <v>1900/2/1</v>
      </c>
      <c r="BY61" s="23">
        <f>BX61-1</f>
        <v>31</v>
      </c>
      <c r="BZ61" s="20">
        <f>DAY(BY61)</f>
        <v>31</v>
      </c>
      <c r="CA61" s="20">
        <f>DAY(BF61)</f>
        <v>0</v>
      </c>
    </row>
    <row r="62" spans="1:79" ht="12.65" hidden="1" customHeight="1">
      <c r="A62" s="48"/>
      <c r="B62" s="432"/>
      <c r="C62" s="433"/>
      <c r="D62" s="433"/>
      <c r="E62" s="433"/>
      <c r="F62" s="433"/>
      <c r="G62" s="434"/>
      <c r="H62" s="43" t="s">
        <v>40</v>
      </c>
      <c r="I62" s="43"/>
      <c r="J62" s="422"/>
      <c r="K62" s="423"/>
      <c r="L62" s="393"/>
      <c r="M62" s="400"/>
      <c r="N62" s="381"/>
      <c r="O62" s="425"/>
      <c r="P62" s="404"/>
      <c r="Q62" s="462"/>
      <c r="R62" s="499"/>
      <c r="S62" s="501"/>
      <c r="T62" s="503"/>
      <c r="U62" s="42"/>
      <c r="V62" s="499"/>
      <c r="W62" s="501"/>
      <c r="X62" s="505"/>
      <c r="Y62" s="507"/>
      <c r="Z62" s="457"/>
      <c r="AA62" s="418"/>
      <c r="AB62" s="458"/>
      <c r="AC62" s="460"/>
      <c r="AD62" s="408"/>
      <c r="AE62" s="33"/>
      <c r="AF62" s="33"/>
      <c r="AG62" s="38"/>
      <c r="AH62" s="38"/>
      <c r="AI62" s="37"/>
      <c r="AJ62" s="30"/>
      <c r="AK62" s="27"/>
      <c r="AL62" s="29"/>
      <c r="AM62" s="38"/>
      <c r="AN62" s="38"/>
      <c r="AO62" s="37"/>
      <c r="AP62" s="30"/>
      <c r="AQ62" s="27"/>
      <c r="AR62" s="29"/>
      <c r="AS62" s="38"/>
      <c r="AT62" s="38"/>
      <c r="AU62" s="37"/>
      <c r="AV62" s="30"/>
      <c r="AW62" s="27"/>
      <c r="AX62" s="27"/>
      <c r="AY62" s="38"/>
      <c r="AZ62" s="38"/>
      <c r="BA62" s="37"/>
      <c r="BB62" s="30"/>
      <c r="BC62" s="27"/>
      <c r="BD62" s="29"/>
      <c r="BE62" s="27"/>
      <c r="BF62" s="28"/>
      <c r="BG62" s="27"/>
      <c r="BH62" s="26"/>
      <c r="BI62" s="26"/>
      <c r="BJ62" s="24"/>
      <c r="BK62" s="25"/>
      <c r="BL62" s="25"/>
      <c r="BM62" s="24"/>
      <c r="BN62" s="24"/>
      <c r="BQ62" s="23"/>
      <c r="BR62" s="23"/>
      <c r="BS62" s="23"/>
      <c r="BX62" s="23"/>
      <c r="BY62" s="23"/>
    </row>
    <row r="63" spans="1:79" ht="12.65" hidden="1" customHeight="1">
      <c r="A63" s="48"/>
      <c r="B63" s="429"/>
      <c r="C63" s="430"/>
      <c r="D63" s="430"/>
      <c r="E63" s="430"/>
      <c r="F63" s="430"/>
      <c r="G63" s="431"/>
      <c r="H63" s="47" t="s">
        <v>41</v>
      </c>
      <c r="I63" s="46"/>
      <c r="J63" s="435"/>
      <c r="K63" s="436"/>
      <c r="L63" s="392">
        <f>AG63</f>
        <v>0</v>
      </c>
      <c r="M63" s="399">
        <f>AH63</f>
        <v>0</v>
      </c>
      <c r="N63" s="380" t="str">
        <f>AI63</f>
        <v>半</v>
      </c>
      <c r="O63" s="424" t="str">
        <f>IF($J63&lt;&gt;"",IF($AC63="0-",AM63,IF($AC63="+0",AS63,IF($AC63="+-",AY63,AG63))),"")</f>
        <v/>
      </c>
      <c r="P63" s="403" t="str">
        <f>IF($J63&lt;&gt;"",IF($AC63="0-",AN63,IF($AC63="+0",AT63,IF($AC63="+-",AZ63,AH63))),"")</f>
        <v/>
      </c>
      <c r="Q63" s="461" t="str">
        <f>IF($J63&lt;&gt;"",IF($AC63="0-",AO63,IF($AC63="+0",AU63,IF($AC63="+-",BA63,AI63))),"")</f>
        <v/>
      </c>
      <c r="R63" s="498" t="str">
        <f>IF($U64="","",ROUNDDOWN($AA63/12,0))</f>
        <v/>
      </c>
      <c r="S63" s="500" t="str">
        <f>IF($U64="","",ROUNDDOWN(MOD($AA63,12),0))</f>
        <v/>
      </c>
      <c r="T63" s="502" t="str">
        <f>IF($U64="","", IF( (MOD($AA63,12)-$S63)&gt;=0.5,"半",0))</f>
        <v/>
      </c>
      <c r="U63" s="45"/>
      <c r="V63" s="498" t="str">
        <f>IF($U64="","",ROUNDDOWN($AA63*($U63/$U64)/12,0))</f>
        <v/>
      </c>
      <c r="W63" s="500" t="str">
        <f>IF($U64="","",ROUNDDOWN(MOD($AA63*($U63/$U64),12),0))</f>
        <v/>
      </c>
      <c r="X63" s="504" t="str">
        <f>IF(U64="","",IF( (MOD($AA63*($U63/$U64),12)-$W63)&gt;=0.5,"半",0) )</f>
        <v/>
      </c>
      <c r="Y63" s="506">
        <v>30</v>
      </c>
      <c r="Z63" s="456"/>
      <c r="AA63" s="418" t="e">
        <f>IF(OR($Y63&lt;&gt;$Y65,$Y65=""), SUMIF($Y$5:$Y$70,$Y63,$AB$5:$AB$70),"" )</f>
        <v>#VALUE!</v>
      </c>
      <c r="AB63" s="458" t="e">
        <f>IF(Z63=2,0,O63*12+P63+COUNTIF(Q63:Q63,"半")*0.5)</f>
        <v>#VALUE!</v>
      </c>
      <c r="AC63" s="508"/>
      <c r="AD63" s="408" t="str">
        <f>IF(AC63&lt;&gt;"",VLOOKUP(AC63,$AE$5:$AF$8,2),"")</f>
        <v/>
      </c>
      <c r="AE63" s="33"/>
      <c r="AF63" s="33"/>
      <c r="AG63" s="38">
        <f>IF(AK63&gt;=12,DATEDIF(BH63,BK63,"y")+1,DATEDIF(BH63,BK63,"y"))</f>
        <v>0</v>
      </c>
      <c r="AH63" s="38">
        <f>IF(AK63&gt;=12,AK63-12,AK63)</f>
        <v>0</v>
      </c>
      <c r="AI63" s="37" t="str">
        <f>IF(AL63&lt;=15,"半",0)</f>
        <v>半</v>
      </c>
      <c r="AJ63" s="30">
        <f>DATEDIF(BH63,BK63,"y")</f>
        <v>0</v>
      </c>
      <c r="AK63" s="27">
        <f>IF(AL63&gt;=16,DATEDIF(BH63,BK63,"ym")+1,DATEDIF(BH63,BK63,"ym"))</f>
        <v>0</v>
      </c>
      <c r="AL63" s="29">
        <f>DATEDIF(BH63,BK63,"md")</f>
        <v>14</v>
      </c>
      <c r="AM63" s="38" t="e">
        <f>IF(AQ63&gt;=12,DATEDIF(BH63,BL63,"y")+1,DATEDIF(BH63,BL63,"y"))</f>
        <v>#NUM!</v>
      </c>
      <c r="AN63" s="38" t="e">
        <f>IF(AQ63&gt;=12,AQ63-12,AQ63)</f>
        <v>#NUM!</v>
      </c>
      <c r="AO63" s="37" t="e">
        <f>IF(AR63&lt;=15,"半",0)</f>
        <v>#NUM!</v>
      </c>
      <c r="AP63" s="30" t="e">
        <f>DATEDIF(BH63,BL63,"y")</f>
        <v>#NUM!</v>
      </c>
      <c r="AQ63" s="27" t="e">
        <f>IF(AR63&gt;=16,DATEDIF(BH63,BL63,"ym")+1,DATEDIF(BH63,BL63,"ym"))</f>
        <v>#NUM!</v>
      </c>
      <c r="AR63" s="29" t="e">
        <f>DATEDIF(BH63,BL63,"md")</f>
        <v>#NUM!</v>
      </c>
      <c r="AS63" s="38" t="e">
        <f>IF(AW63&gt;=12,DATEDIF(BI63,BK63,"y")+1,DATEDIF(BI63,BK63,"y"))</f>
        <v>#NUM!</v>
      </c>
      <c r="AT63" s="38" t="e">
        <f>IF(AW63&gt;=12,AW63-12,AW63)</f>
        <v>#NUM!</v>
      </c>
      <c r="AU63" s="37" t="e">
        <f>IF(AX63&lt;=15,"半",0)</f>
        <v>#NUM!</v>
      </c>
      <c r="AV63" s="30" t="e">
        <f>DATEDIF(BI63,BK63,"y")</f>
        <v>#NUM!</v>
      </c>
      <c r="AW63" s="27" t="e">
        <f>IF(AX63&gt;=16,DATEDIF(BI63,BK63,"ym")+1,DATEDIF(BI63,BK63,"ym"))</f>
        <v>#NUM!</v>
      </c>
      <c r="AX63" s="27" t="e">
        <f>DATEDIF(BI63,BK63,"md")</f>
        <v>#NUM!</v>
      </c>
      <c r="AY63" s="38" t="e">
        <f>IF(BC63&gt;=12,DATEDIF(BI63,BL63,"y")+1,DATEDIF(BI63,BL63,"y"))</f>
        <v>#NUM!</v>
      </c>
      <c r="AZ63" s="38" t="e">
        <f>IF(BC63&gt;=12,BC63-12,BC63)</f>
        <v>#NUM!</v>
      </c>
      <c r="BA63" s="37" t="e">
        <f>IF(BD63&lt;=15,"半",0)</f>
        <v>#NUM!</v>
      </c>
      <c r="BB63" s="30" t="e">
        <f>DATEDIF(BI63,BL63,"y")</f>
        <v>#NUM!</v>
      </c>
      <c r="BC63" s="27" t="e">
        <f>IF(BD63&gt;=16,DATEDIF(BI63,BL63,"ym")+1,DATEDIF(BI63,BL63,"ym"))</f>
        <v>#NUM!</v>
      </c>
      <c r="BD63" s="29" t="e">
        <f>DATEDIF(BI63,BL63,"md")</f>
        <v>#NUM!</v>
      </c>
      <c r="BE63" s="27"/>
      <c r="BF63" s="28">
        <f>IF(J64="現在",$AD$2,J64)</f>
        <v>0</v>
      </c>
      <c r="BG63" s="27">
        <v>1</v>
      </c>
      <c r="BH63" s="26">
        <f>IF(DAY(J63)&lt;=15,J63-DAY(J63)+1,J63-DAY(J63)+16)</f>
        <v>1</v>
      </c>
      <c r="BI63" s="26">
        <f>IF(DAY(BH63)=1,BH63+15,BR63)</f>
        <v>16</v>
      </c>
      <c r="BJ63" s="24"/>
      <c r="BK63" s="36">
        <f>IF(CA63&gt;=16,BY63,IF(J64="現在",$AD$2-CA63+15,J64-CA63+15))</f>
        <v>15</v>
      </c>
      <c r="BL63" s="25">
        <f>IF(DAY(BK63)=15,BK63-DAY(BK63),BK63-DAY(BK63)+15)</f>
        <v>0</v>
      </c>
      <c r="BM63" s="24"/>
      <c r="BN63" s="24"/>
      <c r="BO63" s="20">
        <f>YEAR(J63)</f>
        <v>1900</v>
      </c>
      <c r="BP63" s="20">
        <f>MONTH(J63)+1</f>
        <v>2</v>
      </c>
      <c r="BQ63" s="23" t="str">
        <f>CONCATENATE(BO63,"/",BP63,"/",1)</f>
        <v>1900/2/1</v>
      </c>
      <c r="BR63" s="23">
        <f>BQ63+1-1</f>
        <v>32</v>
      </c>
      <c r="BS63" s="23">
        <f>BQ63-1</f>
        <v>31</v>
      </c>
      <c r="BT63" s="20">
        <f>DAY(BS63)</f>
        <v>31</v>
      </c>
      <c r="BU63" s="20">
        <f>DAY(J63)</f>
        <v>0</v>
      </c>
      <c r="BV63" s="20">
        <f>YEAR(BF63)</f>
        <v>1900</v>
      </c>
      <c r="BW63" s="20">
        <f>IF(MONTH(BF63)=12,MONTH(BF63)-12+1,MONTH(BF63)+1)</f>
        <v>2</v>
      </c>
      <c r="BX63" s="23" t="str">
        <f>IF(BW63=1,CONCATENATE(BV63+1,"/",BW63,"/",1),CONCATENATE(BV63,"/",BW63,"/",1))</f>
        <v>1900/2/1</v>
      </c>
      <c r="BY63" s="23">
        <f>BX63-1</f>
        <v>31</v>
      </c>
      <c r="BZ63" s="20">
        <f>DAY(BY63)</f>
        <v>31</v>
      </c>
      <c r="CA63" s="20">
        <f>DAY(BF63)</f>
        <v>0</v>
      </c>
    </row>
    <row r="64" spans="1:79" ht="12.65" hidden="1" customHeight="1">
      <c r="A64" s="48"/>
      <c r="B64" s="432"/>
      <c r="C64" s="433"/>
      <c r="D64" s="433"/>
      <c r="E64" s="433"/>
      <c r="F64" s="433"/>
      <c r="G64" s="434"/>
      <c r="H64" s="43" t="s">
        <v>40</v>
      </c>
      <c r="I64" s="43"/>
      <c r="J64" s="422"/>
      <c r="K64" s="423"/>
      <c r="L64" s="393"/>
      <c r="M64" s="400"/>
      <c r="N64" s="381"/>
      <c r="O64" s="425"/>
      <c r="P64" s="404"/>
      <c r="Q64" s="462"/>
      <c r="R64" s="499"/>
      <c r="S64" s="501"/>
      <c r="T64" s="503"/>
      <c r="U64" s="42"/>
      <c r="V64" s="499"/>
      <c r="W64" s="501"/>
      <c r="X64" s="505"/>
      <c r="Y64" s="507"/>
      <c r="Z64" s="457"/>
      <c r="AA64" s="418"/>
      <c r="AB64" s="458"/>
      <c r="AC64" s="460"/>
      <c r="AD64" s="408"/>
      <c r="AE64" s="33"/>
      <c r="AF64" s="33"/>
      <c r="AG64" s="38"/>
      <c r="AH64" s="38"/>
      <c r="AI64" s="37"/>
      <c r="AJ64" s="30"/>
      <c r="AK64" s="27"/>
      <c r="AL64" s="29"/>
      <c r="AM64" s="38"/>
      <c r="AN64" s="38"/>
      <c r="AO64" s="37"/>
      <c r="AP64" s="30"/>
      <c r="AQ64" s="27"/>
      <c r="AR64" s="29"/>
      <c r="AS64" s="38"/>
      <c r="AT64" s="38"/>
      <c r="AU64" s="37"/>
      <c r="AV64" s="30"/>
      <c r="AW64" s="27"/>
      <c r="AX64" s="27"/>
      <c r="AY64" s="38"/>
      <c r="AZ64" s="38"/>
      <c r="BA64" s="37"/>
      <c r="BB64" s="30"/>
      <c r="BC64" s="27"/>
      <c r="BD64" s="29"/>
      <c r="BE64" s="27"/>
      <c r="BF64" s="28"/>
      <c r="BG64" s="27"/>
      <c r="BH64" s="26"/>
      <c r="BI64" s="26"/>
      <c r="BJ64" s="24"/>
      <c r="BK64" s="25"/>
      <c r="BL64" s="25"/>
      <c r="BM64" s="24"/>
      <c r="BN64" s="24"/>
      <c r="BQ64" s="23"/>
      <c r="BR64" s="23"/>
      <c r="BS64" s="23"/>
      <c r="BX64" s="23"/>
      <c r="BY64" s="23"/>
    </row>
    <row r="65" spans="1:79" ht="12.65" hidden="1" customHeight="1">
      <c r="A65" s="48"/>
      <c r="B65" s="429"/>
      <c r="C65" s="430"/>
      <c r="D65" s="430"/>
      <c r="E65" s="430"/>
      <c r="F65" s="430"/>
      <c r="G65" s="431"/>
      <c r="H65" s="47" t="s">
        <v>41</v>
      </c>
      <c r="I65" s="46"/>
      <c r="J65" s="435"/>
      <c r="K65" s="436"/>
      <c r="L65" s="392">
        <f>AG65</f>
        <v>0</v>
      </c>
      <c r="M65" s="399">
        <f>AH65</f>
        <v>0</v>
      </c>
      <c r="N65" s="380" t="str">
        <f>AI65</f>
        <v>半</v>
      </c>
      <c r="O65" s="424" t="str">
        <f>IF($J65&lt;&gt;"",IF($AC65="0-",AM65,IF($AC65="+0",AS65,IF($AC65="+-",AY65,AG65))),"")</f>
        <v/>
      </c>
      <c r="P65" s="403" t="str">
        <f>IF($J65&lt;&gt;"",IF($AC65="0-",AN65,IF($AC65="+0",AT65,IF($AC65="+-",AZ65,AH65))),"")</f>
        <v/>
      </c>
      <c r="Q65" s="461" t="str">
        <f>IF($J65&lt;&gt;"",IF($AC65="0-",AO65,IF($AC65="+0",AU65,IF($AC65="+-",BA65,AI65))),"")</f>
        <v/>
      </c>
      <c r="R65" s="498" t="str">
        <f>IF($U66="","",ROUNDDOWN($AA65/12,0))</f>
        <v/>
      </c>
      <c r="S65" s="500" t="str">
        <f>IF($U66="","",ROUNDDOWN(MOD($AA65,12),0))</f>
        <v/>
      </c>
      <c r="T65" s="502" t="str">
        <f>IF($U66="","", IF( (MOD($AA65,12)-$S65)&gt;=0.5,"半",0))</f>
        <v/>
      </c>
      <c r="U65" s="45"/>
      <c r="V65" s="498" t="str">
        <f>IF($U66="","",ROUNDDOWN($AA65*($U65/$U66)/12,0))</f>
        <v/>
      </c>
      <c r="W65" s="500" t="str">
        <f>IF($U66="","",ROUNDDOWN(MOD($AA65*($U65/$U66),12),0))</f>
        <v/>
      </c>
      <c r="X65" s="504" t="str">
        <f>IF(U66="","",IF( (MOD($AA65*($U65/$U66),12)-$W65)&gt;=0.5,"半",0) )</f>
        <v/>
      </c>
      <c r="Y65" s="506">
        <v>31</v>
      </c>
      <c r="Z65" s="456"/>
      <c r="AA65" s="418" t="e">
        <f>IF(OR($Y65&lt;&gt;$Y67,$Y67=""), SUMIF($Y$5:$Y$70,$Y65,$AB$5:$AB$70),"" )</f>
        <v>#VALUE!</v>
      </c>
      <c r="AB65" s="458" t="e">
        <f>IF(Z65=2,0,O65*12+P65+COUNTIF(Q65:Q65,"半")*0.5)</f>
        <v>#VALUE!</v>
      </c>
      <c r="AC65" s="508"/>
      <c r="AD65" s="408" t="str">
        <f>IF(AC65&lt;&gt;"",VLOOKUP(AC65,$AE$5:$AF$8,2),"")</f>
        <v/>
      </c>
      <c r="AE65" s="33"/>
      <c r="AF65" s="33"/>
      <c r="AG65" s="38">
        <f>IF(AK65&gt;=12,DATEDIF(BH65,BK65,"y")+1,DATEDIF(BH65,BK65,"y"))</f>
        <v>0</v>
      </c>
      <c r="AH65" s="38">
        <f>IF(AK65&gt;=12,AK65-12,AK65)</f>
        <v>0</v>
      </c>
      <c r="AI65" s="37" t="str">
        <f>IF(AL65&lt;=15,"半",0)</f>
        <v>半</v>
      </c>
      <c r="AJ65" s="30">
        <f>DATEDIF(BH65,BK65,"y")</f>
        <v>0</v>
      </c>
      <c r="AK65" s="27">
        <f>IF(AL65&gt;=16,DATEDIF(BH65,BK65,"ym")+1,DATEDIF(BH65,BK65,"ym"))</f>
        <v>0</v>
      </c>
      <c r="AL65" s="29">
        <f>DATEDIF(BH65,BK65,"md")</f>
        <v>14</v>
      </c>
      <c r="AM65" s="38" t="e">
        <f>IF(AQ65&gt;=12,DATEDIF(BH65,BL65,"y")+1,DATEDIF(BH65,BL65,"y"))</f>
        <v>#NUM!</v>
      </c>
      <c r="AN65" s="38" t="e">
        <f>IF(AQ65&gt;=12,AQ65-12,AQ65)</f>
        <v>#NUM!</v>
      </c>
      <c r="AO65" s="37" t="e">
        <f>IF(AR65&lt;=15,"半",0)</f>
        <v>#NUM!</v>
      </c>
      <c r="AP65" s="30" t="e">
        <f>DATEDIF(BH65,BL65,"y")</f>
        <v>#NUM!</v>
      </c>
      <c r="AQ65" s="27" t="e">
        <f>IF(AR65&gt;=16,DATEDIF(BH65,BL65,"ym")+1,DATEDIF(BH65,BL65,"ym"))</f>
        <v>#NUM!</v>
      </c>
      <c r="AR65" s="29" t="e">
        <f>DATEDIF(BH65,BL65,"md")</f>
        <v>#NUM!</v>
      </c>
      <c r="AS65" s="38" t="e">
        <f>IF(AW65&gt;=12,DATEDIF(BI65,BK65,"y")+1,DATEDIF(BI65,BK65,"y"))</f>
        <v>#NUM!</v>
      </c>
      <c r="AT65" s="38" t="e">
        <f>IF(AW65&gt;=12,AW65-12,AW65)</f>
        <v>#NUM!</v>
      </c>
      <c r="AU65" s="37" t="e">
        <f>IF(AX65&lt;=15,"半",0)</f>
        <v>#NUM!</v>
      </c>
      <c r="AV65" s="30" t="e">
        <f>DATEDIF(BI65,BK65,"y")</f>
        <v>#NUM!</v>
      </c>
      <c r="AW65" s="27" t="e">
        <f>IF(AX65&gt;=16,DATEDIF(BI65,BK65,"ym")+1,DATEDIF(BI65,BK65,"ym"))</f>
        <v>#NUM!</v>
      </c>
      <c r="AX65" s="27" t="e">
        <f>DATEDIF(BI65,BK65,"md")</f>
        <v>#NUM!</v>
      </c>
      <c r="AY65" s="38" t="e">
        <f>IF(BC65&gt;=12,DATEDIF(BI65,BL65,"y")+1,DATEDIF(BI65,BL65,"y"))</f>
        <v>#NUM!</v>
      </c>
      <c r="AZ65" s="38" t="e">
        <f>IF(BC65&gt;=12,BC65-12,BC65)</f>
        <v>#NUM!</v>
      </c>
      <c r="BA65" s="37" t="e">
        <f>IF(BD65&lt;=15,"半",0)</f>
        <v>#NUM!</v>
      </c>
      <c r="BB65" s="30" t="e">
        <f>DATEDIF(BI65,BL65,"y")</f>
        <v>#NUM!</v>
      </c>
      <c r="BC65" s="27" t="e">
        <f>IF(BD65&gt;=16,DATEDIF(BI65,BL65,"ym")+1,DATEDIF(BI65,BL65,"ym"))</f>
        <v>#NUM!</v>
      </c>
      <c r="BD65" s="29" t="e">
        <f>DATEDIF(BI65,BL65,"md")</f>
        <v>#NUM!</v>
      </c>
      <c r="BE65" s="27"/>
      <c r="BF65" s="28">
        <f>IF(J66="現在",$AD$2,J66)</f>
        <v>0</v>
      </c>
      <c r="BG65" s="27">
        <v>1</v>
      </c>
      <c r="BH65" s="26">
        <f>IF(DAY(J65)&lt;=15,J65-DAY(J65)+1,J65-DAY(J65)+16)</f>
        <v>1</v>
      </c>
      <c r="BI65" s="26">
        <f>IF(DAY(BH65)=1,BH65+15,BR65)</f>
        <v>16</v>
      </c>
      <c r="BJ65" s="24"/>
      <c r="BK65" s="36">
        <f>IF(CA65&gt;=16,BY65,IF(J66="現在",$AD$2-CA65+15,J66-CA65+15))</f>
        <v>15</v>
      </c>
      <c r="BL65" s="25">
        <f>IF(DAY(BK65)=15,BK65-DAY(BK65),BK65-DAY(BK65)+15)</f>
        <v>0</v>
      </c>
      <c r="BM65" s="24"/>
      <c r="BN65" s="24"/>
      <c r="BO65" s="20">
        <f>YEAR(J65)</f>
        <v>1900</v>
      </c>
      <c r="BP65" s="20">
        <f>MONTH(J65)+1</f>
        <v>2</v>
      </c>
      <c r="BQ65" s="23" t="str">
        <f>CONCATENATE(BO65,"/",BP65,"/",1)</f>
        <v>1900/2/1</v>
      </c>
      <c r="BR65" s="23">
        <f>BQ65+1-1</f>
        <v>32</v>
      </c>
      <c r="BS65" s="23">
        <f>BQ65-1</f>
        <v>31</v>
      </c>
      <c r="BT65" s="20">
        <f>DAY(BS65)</f>
        <v>31</v>
      </c>
      <c r="BU65" s="20">
        <f>DAY(J65)</f>
        <v>0</v>
      </c>
      <c r="BV65" s="20">
        <f>YEAR(BF65)</f>
        <v>1900</v>
      </c>
      <c r="BW65" s="20">
        <f>IF(MONTH(BF65)=12,MONTH(BF65)-12+1,MONTH(BF65)+1)</f>
        <v>2</v>
      </c>
      <c r="BX65" s="23" t="str">
        <f>IF(BW65=1,CONCATENATE(BV65+1,"/",BW65,"/",1),CONCATENATE(BV65,"/",BW65,"/",1))</f>
        <v>1900/2/1</v>
      </c>
      <c r="BY65" s="23">
        <f>BX65-1</f>
        <v>31</v>
      </c>
      <c r="BZ65" s="20">
        <f>DAY(BY65)</f>
        <v>31</v>
      </c>
      <c r="CA65" s="20">
        <f>DAY(BF65)</f>
        <v>0</v>
      </c>
    </row>
    <row r="66" spans="1:79" ht="12.65" hidden="1" customHeight="1">
      <c r="A66" s="48"/>
      <c r="B66" s="432"/>
      <c r="C66" s="433"/>
      <c r="D66" s="433"/>
      <c r="E66" s="433"/>
      <c r="F66" s="433"/>
      <c r="G66" s="434"/>
      <c r="H66" s="43" t="s">
        <v>40</v>
      </c>
      <c r="I66" s="43"/>
      <c r="J66" s="422"/>
      <c r="K66" s="423"/>
      <c r="L66" s="393"/>
      <c r="M66" s="400"/>
      <c r="N66" s="381"/>
      <c r="O66" s="425"/>
      <c r="P66" s="404"/>
      <c r="Q66" s="462"/>
      <c r="R66" s="499"/>
      <c r="S66" s="501"/>
      <c r="T66" s="503"/>
      <c r="U66" s="42"/>
      <c r="V66" s="499"/>
      <c r="W66" s="501"/>
      <c r="X66" s="505"/>
      <c r="Y66" s="507"/>
      <c r="Z66" s="457"/>
      <c r="AA66" s="418"/>
      <c r="AB66" s="458"/>
      <c r="AC66" s="460"/>
      <c r="AD66" s="408"/>
      <c r="AE66" s="33"/>
      <c r="AF66" s="33"/>
      <c r="AG66" s="38"/>
      <c r="AH66" s="38"/>
      <c r="AI66" s="37"/>
      <c r="AJ66" s="30"/>
      <c r="AK66" s="27"/>
      <c r="AL66" s="29"/>
      <c r="AM66" s="38"/>
      <c r="AN66" s="38"/>
      <c r="AO66" s="37"/>
      <c r="AP66" s="30"/>
      <c r="AQ66" s="27"/>
      <c r="AR66" s="29"/>
      <c r="AS66" s="38"/>
      <c r="AT66" s="38"/>
      <c r="AU66" s="37"/>
      <c r="AV66" s="30"/>
      <c r="AW66" s="27"/>
      <c r="AX66" s="27"/>
      <c r="AY66" s="38"/>
      <c r="AZ66" s="38"/>
      <c r="BA66" s="37"/>
      <c r="BB66" s="30"/>
      <c r="BC66" s="27"/>
      <c r="BD66" s="29"/>
      <c r="BE66" s="27"/>
      <c r="BF66" s="28"/>
      <c r="BG66" s="27"/>
      <c r="BH66" s="26"/>
      <c r="BI66" s="26"/>
      <c r="BJ66" s="24"/>
      <c r="BK66" s="25"/>
      <c r="BL66" s="25"/>
      <c r="BM66" s="24"/>
      <c r="BN66" s="24"/>
      <c r="BQ66" s="23"/>
      <c r="BR66" s="23"/>
      <c r="BS66" s="23"/>
      <c r="BX66" s="23"/>
      <c r="BY66" s="23"/>
    </row>
    <row r="67" spans="1:79" ht="12.65" hidden="1" customHeight="1">
      <c r="A67" s="48"/>
      <c r="B67" s="429"/>
      <c r="C67" s="430"/>
      <c r="D67" s="430"/>
      <c r="E67" s="430"/>
      <c r="F67" s="430"/>
      <c r="G67" s="431"/>
      <c r="H67" s="47" t="s">
        <v>41</v>
      </c>
      <c r="I67" s="46"/>
      <c r="J67" s="435"/>
      <c r="K67" s="436"/>
      <c r="L67" s="392">
        <f>AG67</f>
        <v>0</v>
      </c>
      <c r="M67" s="399">
        <f>AH67</f>
        <v>0</v>
      </c>
      <c r="N67" s="380" t="str">
        <f>AI67</f>
        <v>半</v>
      </c>
      <c r="O67" s="424" t="str">
        <f>IF($J67&lt;&gt;"",IF($AC67="0-",AM67,IF($AC67="+0",AS67,IF($AC67="+-",AY67,AG67))),"")</f>
        <v/>
      </c>
      <c r="P67" s="403" t="str">
        <f>IF($J67&lt;&gt;"",IF($AC67="0-",AN67,IF($AC67="+0",AT67,IF($AC67="+-",AZ67,AH67))),"")</f>
        <v/>
      </c>
      <c r="Q67" s="461" t="str">
        <f>IF($J67&lt;&gt;"",IF($AC67="0-",AO67,IF($AC67="+0",AU67,IF($AC67="+-",BA67,AI67))),"")</f>
        <v/>
      </c>
      <c r="R67" s="498" t="str">
        <f>IF($U68="","",ROUNDDOWN($AA67/12,0))</f>
        <v/>
      </c>
      <c r="S67" s="500" t="str">
        <f>IF($U68="","",ROUNDDOWN(MOD($AA67,12),0))</f>
        <v/>
      </c>
      <c r="T67" s="502" t="str">
        <f>IF($U68="","", IF( (MOD($AA67,12)-$S67)&gt;=0.5,"半",0))</f>
        <v/>
      </c>
      <c r="U67" s="45"/>
      <c r="V67" s="498" t="str">
        <f>IF($U68="","",ROUNDDOWN($AA67*($U67/$U68)/12,0))</f>
        <v/>
      </c>
      <c r="W67" s="500" t="str">
        <f>IF($U68="","",ROUNDDOWN(MOD($AA67*($U67/$U68),12),0))</f>
        <v/>
      </c>
      <c r="X67" s="504" t="str">
        <f>IF(U68="","",IF( (MOD($AA67*($U67/$U68),12)-$W67)&gt;=0.5,"半",0) )</f>
        <v/>
      </c>
      <c r="Y67" s="506">
        <v>32</v>
      </c>
      <c r="Z67" s="456"/>
      <c r="AA67" s="418" t="e">
        <f>IF(OR($Y67&lt;&gt;$Y69,$Y69=""), SUMIF($Y$5:$Y$70,$Y67,$AB$5:$AB$70),"" )</f>
        <v>#VALUE!</v>
      </c>
      <c r="AB67" s="458" t="e">
        <f>IF(Z67=2,0,O67*12+P67+COUNTIF(Q67:Q67,"半")*0.5)</f>
        <v>#VALUE!</v>
      </c>
      <c r="AC67" s="508"/>
      <c r="AD67" s="408" t="str">
        <f>IF(AC67&lt;&gt;"",VLOOKUP(AC67,$AE$5:$AF$8,2),"")</f>
        <v/>
      </c>
      <c r="AE67" s="33"/>
      <c r="AF67" s="33"/>
      <c r="AG67" s="38">
        <f>IF(AK67&gt;=12,DATEDIF(BH67,BK67,"y")+1,DATEDIF(BH67,BK67,"y"))</f>
        <v>0</v>
      </c>
      <c r="AH67" s="38">
        <f>IF(AK67&gt;=12,AK67-12,AK67)</f>
        <v>0</v>
      </c>
      <c r="AI67" s="37" t="str">
        <f>IF(AL67&lt;=15,"半",0)</f>
        <v>半</v>
      </c>
      <c r="AJ67" s="30">
        <f>DATEDIF(BH67,BK67,"y")</f>
        <v>0</v>
      </c>
      <c r="AK67" s="27">
        <f>IF(AL67&gt;=16,DATEDIF(BH67,BK67,"ym")+1,DATEDIF(BH67,BK67,"ym"))</f>
        <v>0</v>
      </c>
      <c r="AL67" s="29">
        <f>DATEDIF(BH67,BK67,"md")</f>
        <v>14</v>
      </c>
      <c r="AM67" s="38" t="e">
        <f>IF(AQ67&gt;=12,DATEDIF(BH67,BL67,"y")+1,DATEDIF(BH67,BL67,"y"))</f>
        <v>#NUM!</v>
      </c>
      <c r="AN67" s="38" t="e">
        <f>IF(AQ67&gt;=12,AQ67-12,AQ67)</f>
        <v>#NUM!</v>
      </c>
      <c r="AO67" s="37" t="e">
        <f>IF(AR67&lt;=15,"半",0)</f>
        <v>#NUM!</v>
      </c>
      <c r="AP67" s="30" t="e">
        <f>DATEDIF(BH67,BL67,"y")</f>
        <v>#NUM!</v>
      </c>
      <c r="AQ67" s="27" t="e">
        <f>IF(AR67&gt;=16,DATEDIF(BH67,BL67,"ym")+1,DATEDIF(BH67,BL67,"ym"))</f>
        <v>#NUM!</v>
      </c>
      <c r="AR67" s="29" t="e">
        <f>DATEDIF(BH67,BL67,"md")</f>
        <v>#NUM!</v>
      </c>
      <c r="AS67" s="38" t="e">
        <f>IF(AW67&gt;=12,DATEDIF(BI67,BK67,"y")+1,DATEDIF(BI67,BK67,"y"))</f>
        <v>#NUM!</v>
      </c>
      <c r="AT67" s="38" t="e">
        <f>IF(AW67&gt;=12,AW67-12,AW67)</f>
        <v>#NUM!</v>
      </c>
      <c r="AU67" s="37" t="e">
        <f>IF(AX67&lt;=15,"半",0)</f>
        <v>#NUM!</v>
      </c>
      <c r="AV67" s="30" t="e">
        <f>DATEDIF(BI67,BK67,"y")</f>
        <v>#NUM!</v>
      </c>
      <c r="AW67" s="27" t="e">
        <f>IF(AX67&gt;=16,DATEDIF(BI67,BK67,"ym")+1,DATEDIF(BI67,BK67,"ym"))</f>
        <v>#NUM!</v>
      </c>
      <c r="AX67" s="27" t="e">
        <f>DATEDIF(BI67,BK67,"md")</f>
        <v>#NUM!</v>
      </c>
      <c r="AY67" s="38" t="e">
        <f>IF(BC67&gt;=12,DATEDIF(BI67,BL67,"y")+1,DATEDIF(BI67,BL67,"y"))</f>
        <v>#NUM!</v>
      </c>
      <c r="AZ67" s="38" t="e">
        <f>IF(BC67&gt;=12,BC67-12,BC67)</f>
        <v>#NUM!</v>
      </c>
      <c r="BA67" s="37" t="e">
        <f>IF(BD67&lt;=15,"半",0)</f>
        <v>#NUM!</v>
      </c>
      <c r="BB67" s="30" t="e">
        <f>DATEDIF(BI67,BL67,"y")</f>
        <v>#NUM!</v>
      </c>
      <c r="BC67" s="27" t="e">
        <f>IF(BD67&gt;=16,DATEDIF(BI67,BL67,"ym")+1,DATEDIF(BI67,BL67,"ym"))</f>
        <v>#NUM!</v>
      </c>
      <c r="BD67" s="29" t="e">
        <f>DATEDIF(BI67,BL67,"md")</f>
        <v>#NUM!</v>
      </c>
      <c r="BE67" s="27"/>
      <c r="BF67" s="28">
        <f>IF(J68="現在",$AD$2,J68)</f>
        <v>0</v>
      </c>
      <c r="BG67" s="27">
        <v>2</v>
      </c>
      <c r="BH67" s="26">
        <f>IF(DAY(J67)&lt;=15,J67-DAY(J67)+1,J67-DAY(J67)+16)</f>
        <v>1</v>
      </c>
      <c r="BI67" s="26">
        <f>IF(DAY(BH67)=1,BH67+15,BR67)</f>
        <v>16</v>
      </c>
      <c r="BJ67" s="24"/>
      <c r="BK67" s="36">
        <f>IF(CA67&gt;=16,BY67,IF(J68="現在",$AD$2-CA67+15,J68-CA67+15))</f>
        <v>15</v>
      </c>
      <c r="BL67" s="25">
        <f>IF(DAY(BK67)=15,BK67-DAY(BK67),BK67-DAY(BK67)+15)</f>
        <v>0</v>
      </c>
      <c r="BM67" s="24"/>
      <c r="BN67" s="24"/>
      <c r="BO67" s="20">
        <f>YEAR(J67)</f>
        <v>1900</v>
      </c>
      <c r="BP67" s="20">
        <f>MONTH(J67)+1</f>
        <v>2</v>
      </c>
      <c r="BQ67" s="23" t="str">
        <f>CONCATENATE(BO67,"/",BP67,"/",1)</f>
        <v>1900/2/1</v>
      </c>
      <c r="BR67" s="23">
        <f>BQ67+1-1</f>
        <v>32</v>
      </c>
      <c r="BS67" s="23">
        <f>BQ67-1</f>
        <v>31</v>
      </c>
      <c r="BT67" s="20">
        <f>DAY(BS67)</f>
        <v>31</v>
      </c>
      <c r="BU67" s="20">
        <f>DAY(J67)</f>
        <v>0</v>
      </c>
      <c r="BV67" s="20">
        <f>YEAR(BF67)</f>
        <v>1900</v>
      </c>
      <c r="BW67" s="20">
        <f>IF(MONTH(BF67)=12,MONTH(BF67)-12+1,MONTH(BF67)+1)</f>
        <v>2</v>
      </c>
      <c r="BX67" s="23" t="str">
        <f>IF(BW67=1,CONCATENATE(BV67+1,"/",BW67,"/",1),CONCATENATE(BV67,"/",BW67,"/",1))</f>
        <v>1900/2/1</v>
      </c>
      <c r="BY67" s="23">
        <f>BX67-1</f>
        <v>31</v>
      </c>
      <c r="BZ67" s="20">
        <f>DAY(BY67)</f>
        <v>31</v>
      </c>
      <c r="CA67" s="20">
        <f>DAY(BF67)</f>
        <v>0</v>
      </c>
    </row>
    <row r="68" spans="1:79" ht="12.65" hidden="1" customHeight="1">
      <c r="A68" s="44"/>
      <c r="B68" s="432"/>
      <c r="C68" s="433"/>
      <c r="D68" s="433"/>
      <c r="E68" s="433"/>
      <c r="F68" s="433"/>
      <c r="G68" s="434"/>
      <c r="H68" s="43" t="s">
        <v>40</v>
      </c>
      <c r="I68" s="43"/>
      <c r="J68" s="422"/>
      <c r="K68" s="423"/>
      <c r="L68" s="393"/>
      <c r="M68" s="400"/>
      <c r="N68" s="381"/>
      <c r="O68" s="425"/>
      <c r="P68" s="404"/>
      <c r="Q68" s="462"/>
      <c r="R68" s="499"/>
      <c r="S68" s="501"/>
      <c r="T68" s="503"/>
      <c r="U68" s="42"/>
      <c r="V68" s="499"/>
      <c r="W68" s="501"/>
      <c r="X68" s="505"/>
      <c r="Y68" s="507"/>
      <c r="Z68" s="457"/>
      <c r="AA68" s="521"/>
      <c r="AB68" s="511"/>
      <c r="AC68" s="460"/>
      <c r="AD68" s="408"/>
      <c r="AE68" s="33"/>
      <c r="AF68" s="33"/>
      <c r="AG68" s="32"/>
      <c r="AH68" s="32"/>
      <c r="AI68" s="31"/>
      <c r="AJ68" s="30"/>
      <c r="AK68" s="27"/>
      <c r="AL68" s="29"/>
      <c r="AM68" s="32"/>
      <c r="AN68" s="32"/>
      <c r="AO68" s="31"/>
      <c r="AP68" s="30"/>
      <c r="AQ68" s="27"/>
      <c r="AR68" s="29"/>
      <c r="AS68" s="32"/>
      <c r="AT68" s="32"/>
      <c r="AU68" s="31"/>
      <c r="AV68" s="30"/>
      <c r="AW68" s="27"/>
      <c r="AX68" s="27"/>
      <c r="AY68" s="32"/>
      <c r="AZ68" s="32"/>
      <c r="BA68" s="31"/>
      <c r="BB68" s="30"/>
      <c r="BC68" s="27"/>
      <c r="BD68" s="29"/>
      <c r="BE68" s="27"/>
      <c r="BF68" s="28"/>
      <c r="BG68" s="27"/>
      <c r="BH68" s="26"/>
      <c r="BI68" s="26"/>
      <c r="BJ68" s="24"/>
      <c r="BK68" s="25"/>
      <c r="BL68" s="25"/>
      <c r="BM68" s="24"/>
      <c r="BN68" s="24"/>
      <c r="BQ68" s="23"/>
      <c r="BR68" s="23"/>
      <c r="BS68" s="23"/>
      <c r="BX68" s="23"/>
      <c r="BY68" s="23"/>
    </row>
    <row r="69" spans="1:79" ht="16.5" hidden="1">
      <c r="A69" s="437" t="s">
        <v>39</v>
      </c>
      <c r="B69" s="438"/>
      <c r="C69" s="438"/>
      <c r="D69" s="438"/>
      <c r="E69" s="438"/>
      <c r="F69" s="438"/>
      <c r="G69" s="438"/>
      <c r="H69" s="438"/>
      <c r="I69" s="438"/>
      <c r="J69" s="438"/>
      <c r="K69" s="438"/>
      <c r="L69" s="438"/>
      <c r="M69" s="438"/>
      <c r="N69" s="438"/>
      <c r="O69" s="438"/>
      <c r="P69" s="438"/>
      <c r="Q69" s="438"/>
      <c r="R69" s="512" t="s">
        <v>38</v>
      </c>
      <c r="S69" s="513"/>
      <c r="T69" s="513"/>
      <c r="U69" s="514"/>
      <c r="V69" s="498">
        <f>IF($B$5="","",ROUNDDOWN($AC$70/12,0))</f>
        <v>139</v>
      </c>
      <c r="W69" s="500">
        <f>IF($B$5="","",ROUNDDOWN(MOD($AC$70,12),0))</f>
        <v>2</v>
      </c>
      <c r="X69" s="504" t="str">
        <f>IF($B$5="","",IF( (MOD($AC70,12)-$W$69)&gt;=0.5,"半",0) )</f>
        <v>半</v>
      </c>
      <c r="Y69" s="509" t="s">
        <v>37</v>
      </c>
      <c r="Z69" s="41" t="s">
        <v>36</v>
      </c>
      <c r="AA69" s="40" t="s">
        <v>35</v>
      </c>
      <c r="AB69" s="40" t="s">
        <v>34</v>
      </c>
      <c r="AC69" s="39" t="s">
        <v>33</v>
      </c>
      <c r="AD69" s="451"/>
      <c r="AE69" s="33"/>
      <c r="AF69" s="33"/>
      <c r="AG69" s="38">
        <f>IF(AK69&gt;=12,DATEDIF(BH69,BK69,"y")+1,DATEDIF(BH69,BK69,"y"))</f>
        <v>0</v>
      </c>
      <c r="AH69" s="38">
        <f>IF(AK69&gt;=12,AK69-12,AK69)</f>
        <v>0</v>
      </c>
      <c r="AI69" s="37" t="str">
        <f>IF(AL69&lt;=15,"半",0)</f>
        <v>半</v>
      </c>
      <c r="AJ69" s="30">
        <f>DATEDIF(BH69,BK69,"y")</f>
        <v>0</v>
      </c>
      <c r="AK69" s="27">
        <f>IF(AL69&gt;=16,DATEDIF(BH69,BK69,"ym")+1,DATEDIF(BH69,BK69,"ym"))</f>
        <v>0</v>
      </c>
      <c r="AL69" s="29">
        <f>DATEDIF(BH69,BK69,"md")</f>
        <v>14</v>
      </c>
      <c r="AM69" s="38" t="e">
        <f>IF(AQ69&gt;=12,DATEDIF(BH69,BL69,"y")+1,DATEDIF(BH69,BL69,"y"))</f>
        <v>#NUM!</v>
      </c>
      <c r="AN69" s="38" t="e">
        <f>IF(AQ69&gt;=12,AQ69-12,AQ69)</f>
        <v>#NUM!</v>
      </c>
      <c r="AO69" s="37" t="e">
        <f>IF(AR69&lt;=15,"半",0)</f>
        <v>#NUM!</v>
      </c>
      <c r="AP69" s="30" t="e">
        <f>DATEDIF(BH69,BL69,"y")</f>
        <v>#NUM!</v>
      </c>
      <c r="AQ69" s="27" t="e">
        <f>IF(AR69&gt;=16,DATEDIF(BH69,BL69,"ym")+1,DATEDIF(BH69,BL69,"ym"))</f>
        <v>#NUM!</v>
      </c>
      <c r="AR69" s="29" t="e">
        <f>DATEDIF(BH69,BL69,"md")</f>
        <v>#NUM!</v>
      </c>
      <c r="AS69" s="38" t="e">
        <f>IF(AW69&gt;=12,DATEDIF(BI69,BK69,"y")+1,DATEDIF(BI69,BK69,"y"))</f>
        <v>#NUM!</v>
      </c>
      <c r="AT69" s="38" t="e">
        <f>IF(AW69&gt;=12,AW69-12,AW69)</f>
        <v>#NUM!</v>
      </c>
      <c r="AU69" s="37" t="e">
        <f>IF(AX69&lt;=15,"半",0)</f>
        <v>#NUM!</v>
      </c>
      <c r="AV69" s="30" t="e">
        <f>DATEDIF(BI69,BK69,"y")</f>
        <v>#NUM!</v>
      </c>
      <c r="AW69" s="27" t="e">
        <f>IF(AX69&gt;=16,DATEDIF(BI69,BK69,"ym")+1,DATEDIF(BI69,BK69,"ym"))</f>
        <v>#NUM!</v>
      </c>
      <c r="AX69" s="27" t="e">
        <f>DATEDIF(BI69,BK69,"md")</f>
        <v>#NUM!</v>
      </c>
      <c r="AY69" s="38" t="e">
        <f>IF(BC69&gt;=12,DATEDIF(BI69,BL69,"y")+1,DATEDIF(BI69,BL69,"y"))</f>
        <v>#NUM!</v>
      </c>
      <c r="AZ69" s="38" t="e">
        <f>IF(BC69&gt;=12,BC69-12,BC69)</f>
        <v>#NUM!</v>
      </c>
      <c r="BA69" s="37" t="e">
        <f>IF(BD69&lt;=15,"半",0)</f>
        <v>#NUM!</v>
      </c>
      <c r="BB69" s="30" t="e">
        <f>DATEDIF(BI69,BL69,"y")</f>
        <v>#NUM!</v>
      </c>
      <c r="BC69" s="27" t="e">
        <f>IF(BD69&gt;=16,DATEDIF(BI69,BL69,"ym")+1,DATEDIF(BI69,BL69,"ym"))</f>
        <v>#NUM!</v>
      </c>
      <c r="BD69" s="29" t="e">
        <f>DATEDIF(BI69,BL69,"md")</f>
        <v>#NUM!</v>
      </c>
      <c r="BE69" s="27"/>
      <c r="BF69" s="28">
        <f>IF(J70="現在",$AD$2,J70)</f>
        <v>0</v>
      </c>
      <c r="BG69" s="27">
        <v>2</v>
      </c>
      <c r="BH69" s="26">
        <f>IF(DAY(J69)&lt;=15,J69-DAY(J69)+1,J69-DAY(J69)+16)</f>
        <v>1</v>
      </c>
      <c r="BI69" s="26">
        <f>IF(DAY(BH69)=1,BH69+15,BR69)</f>
        <v>16</v>
      </c>
      <c r="BJ69" s="24"/>
      <c r="BK69" s="36">
        <f>IF(CA69&gt;=16,BY69,IF(J70="現在",$AD$2-CA69+15,J70-CA69+15))</f>
        <v>15</v>
      </c>
      <c r="BL69" s="25">
        <f>IF(DAY(BK69)=15,BK69-DAY(BK69),BK69-DAY(BK69)+15)</f>
        <v>0</v>
      </c>
      <c r="BM69" s="24"/>
      <c r="BN69" s="24"/>
      <c r="BO69" s="20">
        <f>YEAR(J69)</f>
        <v>1900</v>
      </c>
      <c r="BP69" s="20">
        <f>MONTH(J69)+1</f>
        <v>2</v>
      </c>
      <c r="BQ69" s="23" t="str">
        <f>CONCATENATE(BO69,"/",BP69,"/",1)</f>
        <v>1900/2/1</v>
      </c>
      <c r="BR69" s="23">
        <f>BQ69+1-1</f>
        <v>32</v>
      </c>
      <c r="BS69" s="23">
        <f>BQ69-1</f>
        <v>31</v>
      </c>
      <c r="BT69" s="20">
        <f>DAY(BS69)</f>
        <v>31</v>
      </c>
      <c r="BU69" s="20">
        <f>DAY(J69)</f>
        <v>0</v>
      </c>
      <c r="BV69" s="20">
        <f>YEAR(BF69)</f>
        <v>1900</v>
      </c>
      <c r="BW69" s="20">
        <f>IF(MONTH(BF69)=12,MONTH(BF69)-12+1,MONTH(BF69)+1)</f>
        <v>2</v>
      </c>
      <c r="BX69" s="23" t="str">
        <f>IF(BW69=1,CONCATENATE(BV69+1,"/",BW69,"/",1),CONCATENATE(BV69,"/",BW69,"/",1))</f>
        <v>1900/2/1</v>
      </c>
      <c r="BY69" s="23">
        <f>BX69-1</f>
        <v>31</v>
      </c>
      <c r="BZ69" s="20">
        <f>DAY(BY69)</f>
        <v>31</v>
      </c>
      <c r="CA69" s="20">
        <f>DAY(BF69)</f>
        <v>0</v>
      </c>
    </row>
    <row r="70" spans="1:79" ht="17" hidden="1" thickBot="1">
      <c r="A70" s="439"/>
      <c r="B70" s="440"/>
      <c r="C70" s="440"/>
      <c r="D70" s="440"/>
      <c r="E70" s="440"/>
      <c r="F70" s="440"/>
      <c r="G70" s="440"/>
      <c r="H70" s="440"/>
      <c r="I70" s="440"/>
      <c r="J70" s="440"/>
      <c r="K70" s="440"/>
      <c r="L70" s="440"/>
      <c r="M70" s="440"/>
      <c r="N70" s="440"/>
      <c r="O70" s="440"/>
      <c r="P70" s="440"/>
      <c r="Q70" s="440"/>
      <c r="R70" s="515"/>
      <c r="S70" s="516"/>
      <c r="T70" s="516"/>
      <c r="U70" s="517"/>
      <c r="V70" s="518"/>
      <c r="W70" s="519"/>
      <c r="X70" s="520"/>
      <c r="Y70" s="510"/>
      <c r="Z70" s="35">
        <f>SUM(V5:V68)</f>
        <v>137</v>
      </c>
      <c r="AA70" s="35">
        <f>SUM($W$5:$W$68)</f>
        <v>26</v>
      </c>
      <c r="AB70" s="35">
        <f>COUNTIF($X$5:$X$68,"半")</f>
        <v>1</v>
      </c>
      <c r="AC70" s="34">
        <f>Z70*12+AA70+(AB70/2)</f>
        <v>1670.5</v>
      </c>
      <c r="AD70" s="451"/>
      <c r="AE70" s="33"/>
      <c r="AF70" s="33"/>
      <c r="AG70" s="32"/>
      <c r="AH70" s="32"/>
      <c r="AI70" s="31"/>
      <c r="AJ70" s="30"/>
      <c r="AK70" s="27"/>
      <c r="AL70" s="29"/>
      <c r="AM70" s="32"/>
      <c r="AN70" s="32"/>
      <c r="AO70" s="31"/>
      <c r="AP70" s="30"/>
      <c r="AQ70" s="27"/>
      <c r="AR70" s="29"/>
      <c r="AS70" s="32"/>
      <c r="AT70" s="32"/>
      <c r="AU70" s="31"/>
      <c r="AV70" s="30"/>
      <c r="AW70" s="27"/>
      <c r="AX70" s="27"/>
      <c r="AY70" s="32"/>
      <c r="AZ70" s="32"/>
      <c r="BA70" s="31"/>
      <c r="BB70" s="30"/>
      <c r="BC70" s="27"/>
      <c r="BD70" s="29"/>
      <c r="BE70" s="27"/>
      <c r="BF70" s="28"/>
      <c r="BG70" s="27"/>
      <c r="BH70" s="26"/>
      <c r="BI70" s="26"/>
      <c r="BJ70" s="24"/>
      <c r="BK70" s="25"/>
      <c r="BL70" s="25"/>
      <c r="BM70" s="24"/>
      <c r="BN70" s="24"/>
      <c r="BQ70" s="23"/>
      <c r="BR70" s="23"/>
      <c r="BS70" s="23"/>
      <c r="BX70" s="23"/>
      <c r="BY70" s="23"/>
    </row>
  </sheetData>
  <mergeCells count="695">
    <mergeCell ref="B4:G4"/>
    <mergeCell ref="H4:K4"/>
    <mergeCell ref="L4:N4"/>
    <mergeCell ref="O4:Q4"/>
    <mergeCell ref="R4:T4"/>
    <mergeCell ref="V4:X4"/>
    <mergeCell ref="A1:AC1"/>
    <mergeCell ref="A2:B2"/>
    <mergeCell ref="C2:G2"/>
    <mergeCell ref="H2:J2"/>
    <mergeCell ref="K2:AC2"/>
    <mergeCell ref="A3:B3"/>
    <mergeCell ref="C3:G3"/>
    <mergeCell ref="H3:J3"/>
    <mergeCell ref="K3:AC3"/>
    <mergeCell ref="A5:A42"/>
    <mergeCell ref="B5:G6"/>
    <mergeCell ref="J5:K5"/>
    <mergeCell ref="L5:L6"/>
    <mergeCell ref="M5:M6"/>
    <mergeCell ref="N5:N6"/>
    <mergeCell ref="J12:K12"/>
    <mergeCell ref="B13:G14"/>
    <mergeCell ref="J13:K13"/>
    <mergeCell ref="L13:L14"/>
    <mergeCell ref="J8:K8"/>
    <mergeCell ref="B9:G10"/>
    <mergeCell ref="J9:K9"/>
    <mergeCell ref="L9:L10"/>
    <mergeCell ref="M9:M10"/>
    <mergeCell ref="N9:N10"/>
    <mergeCell ref="J14:K14"/>
    <mergeCell ref="L15:L16"/>
    <mergeCell ref="M15:M16"/>
    <mergeCell ref="N15:N16"/>
    <mergeCell ref="B17:G18"/>
    <mergeCell ref="J17:K17"/>
    <mergeCell ref="L17:L18"/>
    <mergeCell ref="M17:M18"/>
    <mergeCell ref="AB5:AB6"/>
    <mergeCell ref="AC5:AC6"/>
    <mergeCell ref="AD5:AD6"/>
    <mergeCell ref="J6:K6"/>
    <mergeCell ref="B7:G8"/>
    <mergeCell ref="J7:K7"/>
    <mergeCell ref="L7:L8"/>
    <mergeCell ref="M7:M8"/>
    <mergeCell ref="N7:N8"/>
    <mergeCell ref="O7:O8"/>
    <mergeCell ref="V5:V6"/>
    <mergeCell ref="W5:W6"/>
    <mergeCell ref="X5:X6"/>
    <mergeCell ref="Y5:Y6"/>
    <mergeCell ref="Z5:Z6"/>
    <mergeCell ref="AA5:AA6"/>
    <mergeCell ref="O5:O6"/>
    <mergeCell ref="P5:P6"/>
    <mergeCell ref="Q5:Q6"/>
    <mergeCell ref="R5:R6"/>
    <mergeCell ref="S5:S6"/>
    <mergeCell ref="T5:T6"/>
    <mergeCell ref="AC7:AC8"/>
    <mergeCell ref="AD7:AD8"/>
    <mergeCell ref="O9:O10"/>
    <mergeCell ref="P9:P10"/>
    <mergeCell ref="W7:W8"/>
    <mergeCell ref="X7:X8"/>
    <mergeCell ref="Y7:Y8"/>
    <mergeCell ref="Z7:Z8"/>
    <mergeCell ref="AA7:AA8"/>
    <mergeCell ref="AB7:AB8"/>
    <mergeCell ref="P7:P8"/>
    <mergeCell ref="Q7:Q8"/>
    <mergeCell ref="R7:R8"/>
    <mergeCell ref="S7:S8"/>
    <mergeCell ref="T7:T8"/>
    <mergeCell ref="V7:V8"/>
    <mergeCell ref="AD9:AD10"/>
    <mergeCell ref="J10:K10"/>
    <mergeCell ref="B11:G12"/>
    <mergeCell ref="J11:K11"/>
    <mergeCell ref="L11:L12"/>
    <mergeCell ref="M11:M12"/>
    <mergeCell ref="N11:N12"/>
    <mergeCell ref="O11:O12"/>
    <mergeCell ref="P11:P12"/>
    <mergeCell ref="Q11:Q12"/>
    <mergeCell ref="X9:X10"/>
    <mergeCell ref="Y9:Y10"/>
    <mergeCell ref="Z9:Z10"/>
    <mergeCell ref="AA9:AA10"/>
    <mergeCell ref="AB9:AB10"/>
    <mergeCell ref="AC9:AC10"/>
    <mergeCell ref="Q9:Q10"/>
    <mergeCell ref="R9:R10"/>
    <mergeCell ref="S9:S10"/>
    <mergeCell ref="T9:T10"/>
    <mergeCell ref="V9:V10"/>
    <mergeCell ref="W9:W10"/>
    <mergeCell ref="Y11:Y12"/>
    <mergeCell ref="Z11:Z12"/>
    <mergeCell ref="AA11:AA12"/>
    <mergeCell ref="AB11:AB12"/>
    <mergeCell ref="AC11:AC12"/>
    <mergeCell ref="AD11:AD12"/>
    <mergeCell ref="R11:R12"/>
    <mergeCell ref="S11:S12"/>
    <mergeCell ref="T11:T12"/>
    <mergeCell ref="V11:V12"/>
    <mergeCell ref="W11:W12"/>
    <mergeCell ref="X11:X12"/>
    <mergeCell ref="Z13:Z14"/>
    <mergeCell ref="AA13:AA14"/>
    <mergeCell ref="AB13:AB14"/>
    <mergeCell ref="AC13:AC14"/>
    <mergeCell ref="AD13:AD14"/>
    <mergeCell ref="AC15:AC16"/>
    <mergeCell ref="AD15:AD16"/>
    <mergeCell ref="J16:K16"/>
    <mergeCell ref="S13:S14"/>
    <mergeCell ref="T13:T14"/>
    <mergeCell ref="V13:V14"/>
    <mergeCell ref="W13:W14"/>
    <mergeCell ref="X13:X14"/>
    <mergeCell ref="Y13:Y14"/>
    <mergeCell ref="M13:M14"/>
    <mergeCell ref="N13:N14"/>
    <mergeCell ref="O13:O14"/>
    <mergeCell ref="P13:P14"/>
    <mergeCell ref="Q13:Q14"/>
    <mergeCell ref="R13:R14"/>
    <mergeCell ref="N17:N18"/>
    <mergeCell ref="O17:O18"/>
    <mergeCell ref="P17:P18"/>
    <mergeCell ref="W15:W16"/>
    <mergeCell ref="X15:X16"/>
    <mergeCell ref="Y15:Y16"/>
    <mergeCell ref="Z15:Z16"/>
    <mergeCell ref="AA15:AA16"/>
    <mergeCell ref="AB15:AB16"/>
    <mergeCell ref="P15:P16"/>
    <mergeCell ref="Q15:Q16"/>
    <mergeCell ref="R15:R16"/>
    <mergeCell ref="S15:S16"/>
    <mergeCell ref="T15:T16"/>
    <mergeCell ref="V15:V16"/>
    <mergeCell ref="O15:O16"/>
    <mergeCell ref="B15:G16"/>
    <mergeCell ref="J15:K15"/>
    <mergeCell ref="AD17:AD18"/>
    <mergeCell ref="J18:K18"/>
    <mergeCell ref="B19:G20"/>
    <mergeCell ref="J19:K19"/>
    <mergeCell ref="L19:L20"/>
    <mergeCell ref="M19:M20"/>
    <mergeCell ref="N19:N20"/>
    <mergeCell ref="O19:O20"/>
    <mergeCell ref="P19:P20"/>
    <mergeCell ref="Q19:Q20"/>
    <mergeCell ref="X17:X18"/>
    <mergeCell ref="Y17:Y18"/>
    <mergeCell ref="Z17:Z18"/>
    <mergeCell ref="AA17:AA18"/>
    <mergeCell ref="AB17:AB18"/>
    <mergeCell ref="AC17:AC18"/>
    <mergeCell ref="Q17:Q18"/>
    <mergeCell ref="R17:R18"/>
    <mergeCell ref="S17:S18"/>
    <mergeCell ref="T17:T18"/>
    <mergeCell ref="V17:V18"/>
    <mergeCell ref="W17:W18"/>
    <mergeCell ref="AB19:AB20"/>
    <mergeCell ref="AC19:AC20"/>
    <mergeCell ref="AD19:AD20"/>
    <mergeCell ref="R19:R20"/>
    <mergeCell ref="S19:S20"/>
    <mergeCell ref="T19:T20"/>
    <mergeCell ref="V19:V20"/>
    <mergeCell ref="W19:W20"/>
    <mergeCell ref="X19:X20"/>
    <mergeCell ref="J20:K20"/>
    <mergeCell ref="B21:G22"/>
    <mergeCell ref="J21:K21"/>
    <mergeCell ref="L21:L22"/>
    <mergeCell ref="M21:M22"/>
    <mergeCell ref="N21:N22"/>
    <mergeCell ref="Y19:Y20"/>
    <mergeCell ref="Z19:Z20"/>
    <mergeCell ref="AA19:AA20"/>
    <mergeCell ref="AB21:AB22"/>
    <mergeCell ref="AC21:AC22"/>
    <mergeCell ref="AD21:AD22"/>
    <mergeCell ref="J22:K22"/>
    <mergeCell ref="B23:G24"/>
    <mergeCell ref="J23:K23"/>
    <mergeCell ref="L23:L24"/>
    <mergeCell ref="M23:M24"/>
    <mergeCell ref="N23:N24"/>
    <mergeCell ref="O23:O24"/>
    <mergeCell ref="V21:V22"/>
    <mergeCell ref="W21:W22"/>
    <mergeCell ref="X21:X22"/>
    <mergeCell ref="Y21:Y22"/>
    <mergeCell ref="Z21:Z22"/>
    <mergeCell ref="AA21:AA22"/>
    <mergeCell ref="O21:O22"/>
    <mergeCell ref="P21:P22"/>
    <mergeCell ref="Q21:Q22"/>
    <mergeCell ref="R21:R22"/>
    <mergeCell ref="S21:S22"/>
    <mergeCell ref="T21:T22"/>
    <mergeCell ref="AC23:AC24"/>
    <mergeCell ref="AD23:AD24"/>
    <mergeCell ref="J24:K24"/>
    <mergeCell ref="B25:G26"/>
    <mergeCell ref="J25:K25"/>
    <mergeCell ref="L25:L26"/>
    <mergeCell ref="M25:M26"/>
    <mergeCell ref="N25:N26"/>
    <mergeCell ref="O25:O26"/>
    <mergeCell ref="P25:P26"/>
    <mergeCell ref="W23:W24"/>
    <mergeCell ref="X23:X24"/>
    <mergeCell ref="Y23:Y24"/>
    <mergeCell ref="Z23:Z24"/>
    <mergeCell ref="AA23:AA24"/>
    <mergeCell ref="AB23:AB24"/>
    <mergeCell ref="P23:P24"/>
    <mergeCell ref="Q23:Q24"/>
    <mergeCell ref="R23:R24"/>
    <mergeCell ref="S23:S24"/>
    <mergeCell ref="T23:T24"/>
    <mergeCell ref="V23:V24"/>
    <mergeCell ref="AD25:AD26"/>
    <mergeCell ref="J26:K26"/>
    <mergeCell ref="B27:G28"/>
    <mergeCell ref="J27:K27"/>
    <mergeCell ref="L27:L28"/>
    <mergeCell ref="M27:M28"/>
    <mergeCell ref="N27:N28"/>
    <mergeCell ref="O27:O28"/>
    <mergeCell ref="P27:P28"/>
    <mergeCell ref="Q27:Q28"/>
    <mergeCell ref="X25:X26"/>
    <mergeCell ref="Y25:Y26"/>
    <mergeCell ref="Z25:Z26"/>
    <mergeCell ref="AA25:AA26"/>
    <mergeCell ref="AB25:AB26"/>
    <mergeCell ref="AC25:AC26"/>
    <mergeCell ref="Q25:Q26"/>
    <mergeCell ref="R25:R26"/>
    <mergeCell ref="S25:S26"/>
    <mergeCell ref="T25:T26"/>
    <mergeCell ref="V25:V26"/>
    <mergeCell ref="W25:W26"/>
    <mergeCell ref="AB27:AB28"/>
    <mergeCell ref="AC27:AC28"/>
    <mergeCell ref="AD27:AD28"/>
    <mergeCell ref="R27:R28"/>
    <mergeCell ref="S27:S28"/>
    <mergeCell ref="T27:T28"/>
    <mergeCell ref="V27:V28"/>
    <mergeCell ref="W27:W28"/>
    <mergeCell ref="X27:X28"/>
    <mergeCell ref="J28:K28"/>
    <mergeCell ref="B29:G30"/>
    <mergeCell ref="J29:K29"/>
    <mergeCell ref="L29:L30"/>
    <mergeCell ref="M29:M30"/>
    <mergeCell ref="N29:N30"/>
    <mergeCell ref="Y27:Y28"/>
    <mergeCell ref="Z27:Z28"/>
    <mergeCell ref="AA27:AA28"/>
    <mergeCell ref="AB29:AB30"/>
    <mergeCell ref="AC29:AC30"/>
    <mergeCell ref="AD29:AD30"/>
    <mergeCell ref="J30:K30"/>
    <mergeCell ref="Y29:Y30"/>
    <mergeCell ref="Z29:Z30"/>
    <mergeCell ref="AA29:AA30"/>
    <mergeCell ref="B31:G32"/>
    <mergeCell ref="J31:K31"/>
    <mergeCell ref="L31:L32"/>
    <mergeCell ref="M31:M32"/>
    <mergeCell ref="N31:N32"/>
    <mergeCell ref="O31:O32"/>
    <mergeCell ref="V29:V30"/>
    <mergeCell ref="W29:W30"/>
    <mergeCell ref="X29:X30"/>
    <mergeCell ref="O29:O30"/>
    <mergeCell ref="P29:P30"/>
    <mergeCell ref="Q29:Q30"/>
    <mergeCell ref="R29:R30"/>
    <mergeCell ref="S29:S30"/>
    <mergeCell ref="T29:T30"/>
    <mergeCell ref="AC31:AC32"/>
    <mergeCell ref="AD31:AD32"/>
    <mergeCell ref="J32:K32"/>
    <mergeCell ref="B33:G34"/>
    <mergeCell ref="J33:K33"/>
    <mergeCell ref="L33:L34"/>
    <mergeCell ref="M33:M34"/>
    <mergeCell ref="N33:N34"/>
    <mergeCell ref="O33:O34"/>
    <mergeCell ref="P33:P34"/>
    <mergeCell ref="W31:W32"/>
    <mergeCell ref="X31:X32"/>
    <mergeCell ref="Y31:Y32"/>
    <mergeCell ref="Z31:Z32"/>
    <mergeCell ref="AA31:AA32"/>
    <mergeCell ref="AB31:AB32"/>
    <mergeCell ref="P31:P32"/>
    <mergeCell ref="Q31:Q32"/>
    <mergeCell ref="R31:R32"/>
    <mergeCell ref="S31:S32"/>
    <mergeCell ref="T31:T32"/>
    <mergeCell ref="V31:V32"/>
    <mergeCell ref="AD33:AD34"/>
    <mergeCell ref="J34:K34"/>
    <mergeCell ref="Q33:Q34"/>
    <mergeCell ref="R33:R34"/>
    <mergeCell ref="S33:S34"/>
    <mergeCell ref="T33:T34"/>
    <mergeCell ref="V33:V34"/>
    <mergeCell ref="W33:W34"/>
    <mergeCell ref="B35:G36"/>
    <mergeCell ref="J35:K35"/>
    <mergeCell ref="L35:L36"/>
    <mergeCell ref="M35:M36"/>
    <mergeCell ref="N35:N36"/>
    <mergeCell ref="O35:O36"/>
    <mergeCell ref="P35:P36"/>
    <mergeCell ref="Q35:Q36"/>
    <mergeCell ref="J36:K36"/>
    <mergeCell ref="AC35:AC36"/>
    <mergeCell ref="AD35:AD36"/>
    <mergeCell ref="R35:R36"/>
    <mergeCell ref="S35:S36"/>
    <mergeCell ref="T35:T36"/>
    <mergeCell ref="V35:V36"/>
    <mergeCell ref="W35:W36"/>
    <mergeCell ref="X35:X36"/>
    <mergeCell ref="Y33:Y34"/>
    <mergeCell ref="Z33:Z34"/>
    <mergeCell ref="AA33:AA34"/>
    <mergeCell ref="AB33:AB34"/>
    <mergeCell ref="AC33:AC34"/>
    <mergeCell ref="X33:X34"/>
    <mergeCell ref="B37:G38"/>
    <mergeCell ref="J37:K37"/>
    <mergeCell ref="L37:L38"/>
    <mergeCell ref="M37:M38"/>
    <mergeCell ref="N37:N38"/>
    <mergeCell ref="Y35:Y36"/>
    <mergeCell ref="Z35:Z36"/>
    <mergeCell ref="AA35:AA36"/>
    <mergeCell ref="AB37:AB38"/>
    <mergeCell ref="AB35:AB36"/>
    <mergeCell ref="AC37:AC38"/>
    <mergeCell ref="AD37:AD38"/>
    <mergeCell ref="J38:K38"/>
    <mergeCell ref="B39:G40"/>
    <mergeCell ref="J39:K39"/>
    <mergeCell ref="L39:L40"/>
    <mergeCell ref="M39:M40"/>
    <mergeCell ref="N39:N40"/>
    <mergeCell ref="O39:O40"/>
    <mergeCell ref="V37:V38"/>
    <mergeCell ref="W37:W38"/>
    <mergeCell ref="X37:X38"/>
    <mergeCell ref="Y37:Y38"/>
    <mergeCell ref="Z37:Z38"/>
    <mergeCell ref="AA37:AA38"/>
    <mergeCell ref="O37:O38"/>
    <mergeCell ref="P37:P38"/>
    <mergeCell ref="Q37:Q38"/>
    <mergeCell ref="R37:R38"/>
    <mergeCell ref="S37:S38"/>
    <mergeCell ref="T37:T38"/>
    <mergeCell ref="AC39:AC40"/>
    <mergeCell ref="AD39:AD40"/>
    <mergeCell ref="J40:K40"/>
    <mergeCell ref="B41:G42"/>
    <mergeCell ref="J41:K41"/>
    <mergeCell ref="L41:L42"/>
    <mergeCell ref="M41:M42"/>
    <mergeCell ref="N41:N42"/>
    <mergeCell ref="O41:O42"/>
    <mergeCell ref="P41:P42"/>
    <mergeCell ref="W39:W40"/>
    <mergeCell ref="X39:X40"/>
    <mergeCell ref="Y39:Y40"/>
    <mergeCell ref="Z39:Z40"/>
    <mergeCell ref="AA39:AA40"/>
    <mergeCell ref="AB39:AB40"/>
    <mergeCell ref="P39:P40"/>
    <mergeCell ref="Q39:Q40"/>
    <mergeCell ref="R39:R40"/>
    <mergeCell ref="S39:S40"/>
    <mergeCell ref="T39:T40"/>
    <mergeCell ref="V39:V40"/>
    <mergeCell ref="AD41:AD42"/>
    <mergeCell ref="J42:K42"/>
    <mergeCell ref="B43:G44"/>
    <mergeCell ref="J43:K43"/>
    <mergeCell ref="L43:L44"/>
    <mergeCell ref="M43:M44"/>
    <mergeCell ref="N43:N44"/>
    <mergeCell ref="O43:O44"/>
    <mergeCell ref="P43:P44"/>
    <mergeCell ref="Q43:Q44"/>
    <mergeCell ref="X41:X42"/>
    <mergeCell ref="Y41:Y42"/>
    <mergeCell ref="Z41:Z42"/>
    <mergeCell ref="AA41:AA42"/>
    <mergeCell ref="AB41:AB42"/>
    <mergeCell ref="AC41:AC42"/>
    <mergeCell ref="Q41:Q42"/>
    <mergeCell ref="R41:R42"/>
    <mergeCell ref="S41:S42"/>
    <mergeCell ref="T41:T42"/>
    <mergeCell ref="V41:V42"/>
    <mergeCell ref="W41:W42"/>
    <mergeCell ref="AB43:AB44"/>
    <mergeCell ref="AC43:AC44"/>
    <mergeCell ref="AD43:AD44"/>
    <mergeCell ref="R43:R44"/>
    <mergeCell ref="S43:S44"/>
    <mergeCell ref="T43:T44"/>
    <mergeCell ref="V43:V44"/>
    <mergeCell ref="W43:W44"/>
    <mergeCell ref="X43:X44"/>
    <mergeCell ref="J44:K44"/>
    <mergeCell ref="B45:G46"/>
    <mergeCell ref="J45:K45"/>
    <mergeCell ref="L45:L46"/>
    <mergeCell ref="M45:M46"/>
    <mergeCell ref="N45:N46"/>
    <mergeCell ref="Y43:Y44"/>
    <mergeCell ref="Z43:Z44"/>
    <mergeCell ref="AA43:AA44"/>
    <mergeCell ref="AB45:AB46"/>
    <mergeCell ref="AC45:AC46"/>
    <mergeCell ref="AD45:AD46"/>
    <mergeCell ref="J46:K46"/>
    <mergeCell ref="Y45:Y46"/>
    <mergeCell ref="Z45:Z46"/>
    <mergeCell ref="AA45:AA46"/>
    <mergeCell ref="B47:G48"/>
    <mergeCell ref="J47:K47"/>
    <mergeCell ref="L47:L48"/>
    <mergeCell ref="M47:M48"/>
    <mergeCell ref="N47:N48"/>
    <mergeCell ref="O47:O48"/>
    <mergeCell ref="V45:V46"/>
    <mergeCell ref="W45:W46"/>
    <mergeCell ref="X45:X46"/>
    <mergeCell ref="O45:O46"/>
    <mergeCell ref="P45:P46"/>
    <mergeCell ref="Q45:Q46"/>
    <mergeCell ref="R45:R46"/>
    <mergeCell ref="S45:S46"/>
    <mergeCell ref="T45:T46"/>
    <mergeCell ref="AC47:AC48"/>
    <mergeCell ref="AD47:AD48"/>
    <mergeCell ref="J48:K48"/>
    <mergeCell ref="B49:G50"/>
    <mergeCell ref="J49:K49"/>
    <mergeCell ref="L49:L50"/>
    <mergeCell ref="M49:M50"/>
    <mergeCell ref="N49:N50"/>
    <mergeCell ref="O49:O50"/>
    <mergeCell ref="P49:P50"/>
    <mergeCell ref="W47:W48"/>
    <mergeCell ref="X47:X48"/>
    <mergeCell ref="Y47:Y48"/>
    <mergeCell ref="Z47:Z48"/>
    <mergeCell ref="AA47:AA48"/>
    <mergeCell ref="AB47:AB48"/>
    <mergeCell ref="P47:P48"/>
    <mergeCell ref="Q47:Q48"/>
    <mergeCell ref="R47:R48"/>
    <mergeCell ref="S47:S48"/>
    <mergeCell ref="T47:T48"/>
    <mergeCell ref="V47:V48"/>
    <mergeCell ref="AD49:AD50"/>
    <mergeCell ref="J50:K50"/>
    <mergeCell ref="Q49:Q50"/>
    <mergeCell ref="R49:R50"/>
    <mergeCell ref="S49:S50"/>
    <mergeCell ref="T49:T50"/>
    <mergeCell ref="V49:V50"/>
    <mergeCell ref="W49:W50"/>
    <mergeCell ref="B51:G52"/>
    <mergeCell ref="J51:K51"/>
    <mergeCell ref="L51:L52"/>
    <mergeCell ref="M51:M52"/>
    <mergeCell ref="N51:N52"/>
    <mergeCell ref="O51:O52"/>
    <mergeCell ref="P51:P52"/>
    <mergeCell ref="Q51:Q52"/>
    <mergeCell ref="J52:K52"/>
    <mergeCell ref="AC51:AC52"/>
    <mergeCell ref="AD51:AD52"/>
    <mergeCell ref="R51:R52"/>
    <mergeCell ref="S51:S52"/>
    <mergeCell ref="T51:T52"/>
    <mergeCell ref="V51:V52"/>
    <mergeCell ref="W51:W52"/>
    <mergeCell ref="X51:X52"/>
    <mergeCell ref="Y49:Y50"/>
    <mergeCell ref="Z49:Z50"/>
    <mergeCell ref="AA49:AA50"/>
    <mergeCell ref="AB49:AB50"/>
    <mergeCell ref="AC49:AC50"/>
    <mergeCell ref="X49:X50"/>
    <mergeCell ref="B53:G54"/>
    <mergeCell ref="J53:K53"/>
    <mergeCell ref="L53:L54"/>
    <mergeCell ref="M53:M54"/>
    <mergeCell ref="N53:N54"/>
    <mergeCell ref="Y51:Y52"/>
    <mergeCell ref="Z51:Z52"/>
    <mergeCell ref="AA51:AA52"/>
    <mergeCell ref="AB53:AB54"/>
    <mergeCell ref="AB51:AB52"/>
    <mergeCell ref="AC53:AC54"/>
    <mergeCell ref="AD53:AD54"/>
    <mergeCell ref="J54:K54"/>
    <mergeCell ref="B55:G56"/>
    <mergeCell ref="J55:K55"/>
    <mergeCell ref="L55:L56"/>
    <mergeCell ref="M55:M56"/>
    <mergeCell ref="N55:N56"/>
    <mergeCell ref="O55:O56"/>
    <mergeCell ref="V53:V54"/>
    <mergeCell ref="W53:W54"/>
    <mergeCell ref="X53:X54"/>
    <mergeCell ref="Y53:Y54"/>
    <mergeCell ref="Z53:Z54"/>
    <mergeCell ref="AA53:AA54"/>
    <mergeCell ref="O53:O54"/>
    <mergeCell ref="P53:P54"/>
    <mergeCell ref="Q53:Q54"/>
    <mergeCell ref="R53:R54"/>
    <mergeCell ref="S53:S54"/>
    <mergeCell ref="T53:T54"/>
    <mergeCell ref="AC55:AC56"/>
    <mergeCell ref="AD55:AD56"/>
    <mergeCell ref="J56:K56"/>
    <mergeCell ref="B57:G58"/>
    <mergeCell ref="J57:K57"/>
    <mergeCell ref="L57:L58"/>
    <mergeCell ref="M57:M58"/>
    <mergeCell ref="N57:N58"/>
    <mergeCell ref="O57:O58"/>
    <mergeCell ref="P57:P58"/>
    <mergeCell ref="W55:W56"/>
    <mergeCell ref="X55:X56"/>
    <mergeCell ref="Y55:Y56"/>
    <mergeCell ref="Z55:Z56"/>
    <mergeCell ref="AA55:AA56"/>
    <mergeCell ref="AB55:AB56"/>
    <mergeCell ref="P55:P56"/>
    <mergeCell ref="Q55:Q56"/>
    <mergeCell ref="R55:R56"/>
    <mergeCell ref="S55:S56"/>
    <mergeCell ref="T55:T56"/>
    <mergeCell ref="V55:V56"/>
    <mergeCell ref="AD57:AD58"/>
    <mergeCell ref="J58:K58"/>
    <mergeCell ref="B59:G60"/>
    <mergeCell ref="J59:K59"/>
    <mergeCell ref="L59:L60"/>
    <mergeCell ref="M59:M60"/>
    <mergeCell ref="N59:N60"/>
    <mergeCell ref="O59:O60"/>
    <mergeCell ref="P59:P60"/>
    <mergeCell ref="Q59:Q60"/>
    <mergeCell ref="X57:X58"/>
    <mergeCell ref="Y57:Y58"/>
    <mergeCell ref="Z57:Z58"/>
    <mergeCell ref="AA57:AA58"/>
    <mergeCell ref="AB57:AB58"/>
    <mergeCell ref="AC57:AC58"/>
    <mergeCell ref="Q57:Q58"/>
    <mergeCell ref="R57:R58"/>
    <mergeCell ref="S57:S58"/>
    <mergeCell ref="T57:T58"/>
    <mergeCell ref="V57:V58"/>
    <mergeCell ref="W57:W58"/>
    <mergeCell ref="AB59:AB60"/>
    <mergeCell ref="AC59:AC60"/>
    <mergeCell ref="AD59:AD60"/>
    <mergeCell ref="R59:R60"/>
    <mergeCell ref="S59:S60"/>
    <mergeCell ref="T59:T60"/>
    <mergeCell ref="V59:V60"/>
    <mergeCell ref="W59:W60"/>
    <mergeCell ref="X59:X60"/>
    <mergeCell ref="J60:K60"/>
    <mergeCell ref="B61:G62"/>
    <mergeCell ref="J61:K61"/>
    <mergeCell ref="L61:L62"/>
    <mergeCell ref="M61:M62"/>
    <mergeCell ref="N61:N62"/>
    <mergeCell ref="Y59:Y60"/>
    <mergeCell ref="Z59:Z60"/>
    <mergeCell ref="AA59:AA60"/>
    <mergeCell ref="AB61:AB62"/>
    <mergeCell ref="AC61:AC62"/>
    <mergeCell ref="AD61:AD62"/>
    <mergeCell ref="J62:K62"/>
    <mergeCell ref="Y61:Y62"/>
    <mergeCell ref="Z61:Z62"/>
    <mergeCell ref="AA61:AA62"/>
    <mergeCell ref="V61:V62"/>
    <mergeCell ref="W61:W62"/>
    <mergeCell ref="X61:X62"/>
    <mergeCell ref="O61:O62"/>
    <mergeCell ref="P61:P62"/>
    <mergeCell ref="Q61:Q62"/>
    <mergeCell ref="R61:R62"/>
    <mergeCell ref="S61:S62"/>
    <mergeCell ref="T61:T62"/>
    <mergeCell ref="S63:S64"/>
    <mergeCell ref="T63:T64"/>
    <mergeCell ref="V63:V64"/>
    <mergeCell ref="X63:X64"/>
    <mergeCell ref="Q63:Q64"/>
    <mergeCell ref="R63:R64"/>
    <mergeCell ref="AC63:AC64"/>
    <mergeCell ref="AD63:AD64"/>
    <mergeCell ref="J64:K64"/>
    <mergeCell ref="B65:G66"/>
    <mergeCell ref="J65:K65"/>
    <mergeCell ref="L65:L66"/>
    <mergeCell ref="M65:M66"/>
    <mergeCell ref="N65:N66"/>
    <mergeCell ref="O65:O66"/>
    <mergeCell ref="P65:P66"/>
    <mergeCell ref="W63:W64"/>
    <mergeCell ref="J66:K66"/>
    <mergeCell ref="B63:G64"/>
    <mergeCell ref="J63:K63"/>
    <mergeCell ref="L63:L64"/>
    <mergeCell ref="M63:M64"/>
    <mergeCell ref="N63:N64"/>
    <mergeCell ref="O63:O64"/>
    <mergeCell ref="AC65:AC66"/>
    <mergeCell ref="Y63:Y64"/>
    <mergeCell ref="Z63:Z64"/>
    <mergeCell ref="AA63:AA64"/>
    <mergeCell ref="AB63:AB64"/>
    <mergeCell ref="P63:P64"/>
    <mergeCell ref="O67:O68"/>
    <mergeCell ref="L67:L68"/>
    <mergeCell ref="M67:M68"/>
    <mergeCell ref="P67:P68"/>
    <mergeCell ref="Y69:Y70"/>
    <mergeCell ref="Y65:Y66"/>
    <mergeCell ref="Z65:Z66"/>
    <mergeCell ref="AA65:AA66"/>
    <mergeCell ref="AB65:AB66"/>
    <mergeCell ref="X65:X66"/>
    <mergeCell ref="Q65:Q66"/>
    <mergeCell ref="R65:R66"/>
    <mergeCell ref="S65:S66"/>
    <mergeCell ref="T65:T66"/>
    <mergeCell ref="V65:V66"/>
    <mergeCell ref="W65:W66"/>
    <mergeCell ref="AD69:AD70"/>
    <mergeCell ref="AB67:AB68"/>
    <mergeCell ref="AC67:AC68"/>
    <mergeCell ref="AD67:AD68"/>
    <mergeCell ref="AD65:AD66"/>
    <mergeCell ref="Q67:Q68"/>
    <mergeCell ref="J68:K68"/>
    <mergeCell ref="A69:Q70"/>
    <mergeCell ref="R69:U70"/>
    <mergeCell ref="V69:V70"/>
    <mergeCell ref="W69:W70"/>
    <mergeCell ref="X69:X70"/>
    <mergeCell ref="Y67:Y68"/>
    <mergeCell ref="Z67:Z68"/>
    <mergeCell ref="AA67:AA68"/>
    <mergeCell ref="R67:R68"/>
    <mergeCell ref="S67:S68"/>
    <mergeCell ref="T67:T68"/>
    <mergeCell ref="V67:V68"/>
    <mergeCell ref="W67:W68"/>
    <mergeCell ref="X67:X68"/>
    <mergeCell ref="B67:G68"/>
    <mergeCell ref="J67:K67"/>
    <mergeCell ref="N67:N68"/>
  </mergeCells>
  <phoneticPr fontId="1"/>
  <pageMargins left="0.55118110236220474" right="0.39370078740157483" top="0.31496062992125984" bottom="0.47244094488188981" header="0.43307086614173229" footer="0.31496062992125984"/>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チェックシート</vt:lpstr>
      <vt:lpstr>様式２</vt:lpstr>
      <vt:lpstr>様式３</vt:lpstr>
      <vt:lpstr>計算シート①</vt:lpstr>
      <vt:lpstr>計算シート②</vt:lpstr>
      <vt:lpstr>様式２（記入例）</vt:lpstr>
      <vt:lpstr>様式３（記入例）</vt:lpstr>
      <vt:lpstr>計算シート①（例）</vt:lpstr>
      <vt:lpstr>計算シート②（例）</vt:lpstr>
      <vt:lpstr>チェックシート!Print_Area</vt:lpstr>
      <vt:lpstr>計算シート①!Print_Area</vt:lpstr>
      <vt:lpstr>'計算シート①（例）'!Print_Area</vt:lpstr>
      <vt:lpstr>計算シート②!Print_Area</vt:lpstr>
      <vt:lpstr>'計算シート②（例）'!Print_Area</vt:lpstr>
      <vt:lpstr>様式２!Print_Area</vt:lpstr>
      <vt:lpstr>'様式２（記入例）'!Print_Area</vt:lpstr>
      <vt:lpstr>様式３!Print_Area</vt:lpstr>
      <vt:lpstr>'様式３（記入例）'!Print_Area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平井海将</cp:lastModifiedBy>
  <cp:lastPrinted>2025-04-30T00:32:05Z</cp:lastPrinted>
  <dcterms:created xsi:type="dcterms:W3CDTF">2023-11-16T00:19:34Z</dcterms:created>
  <dcterms:modified xsi:type="dcterms:W3CDTF">2025-11-06T08:46:16Z</dcterms:modified>
</cp:coreProperties>
</file>