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7218\Desktop\"/>
    </mc:Choice>
  </mc:AlternateContent>
  <xr:revisionPtr revIDLastSave="0" documentId="8_{BDFAA646-73D9-46FF-BC1A-C5819EFE8FB2}" xr6:coauthVersionLast="36" xr6:coauthVersionMax="36" xr10:uidLastSave="{00000000-0000-0000-0000-000000000000}"/>
  <bookViews>
    <workbookView xWindow="0" yWindow="0" windowWidth="19200" windowHeight="9195" xr2:uid="{2A89755D-1902-4427-B69E-B70E3A11FA7A}"/>
  </bookViews>
  <sheets>
    <sheet name="変換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C48" i="1"/>
  <c r="C47" i="1"/>
  <c r="C46" i="1"/>
  <c r="C45" i="1"/>
  <c r="C43" i="1"/>
  <c r="C38" i="1"/>
  <c r="C36" i="1"/>
  <c r="C30" i="1"/>
  <c r="C29" i="1"/>
  <c r="C28" i="1"/>
  <c r="C21" i="1"/>
  <c r="C19" i="1"/>
  <c r="C18" i="1"/>
  <c r="C17" i="1"/>
  <c r="C16" i="1"/>
  <c r="C15" i="1"/>
  <c r="C20" i="1"/>
  <c r="C23" i="1"/>
  <c r="C22" i="1"/>
  <c r="C51" i="1"/>
  <c r="C50" i="1"/>
  <c r="C49" i="1"/>
  <c r="C44" i="1"/>
  <c r="C42" i="1"/>
  <c r="C41" i="1"/>
  <c r="C40" i="1"/>
  <c r="C39" i="1"/>
  <c r="C37" i="1"/>
  <c r="C35" i="1"/>
  <c r="C34" i="1"/>
  <c r="C33" i="1"/>
  <c r="C32" i="1"/>
  <c r="C31" i="1"/>
  <c r="C27" i="1"/>
  <c r="C26" i="1"/>
  <c r="C25" i="1"/>
  <c r="C24" i="1"/>
  <c r="E7" i="1" l="1"/>
  <c r="E51" i="1"/>
  <c r="E50" i="1"/>
  <c r="E49" i="1"/>
  <c r="E44" i="1"/>
  <c r="E42" i="1"/>
  <c r="E41" i="1"/>
  <c r="E40" i="1"/>
  <c r="E39" i="1"/>
  <c r="E37" i="1"/>
  <c r="E35" i="1"/>
  <c r="E34" i="1"/>
  <c r="E33" i="1"/>
  <c r="E32" i="1"/>
  <c r="E31" i="1"/>
  <c r="E27" i="1"/>
  <c r="E26" i="1"/>
  <c r="E25" i="1"/>
  <c r="E24" i="1"/>
  <c r="E23" i="1"/>
  <c r="E22" i="1"/>
  <c r="E20" i="1"/>
  <c r="E18" i="1"/>
  <c r="E17" i="1"/>
  <c r="E16" i="1"/>
  <c r="E15" i="1"/>
  <c r="E13" i="1"/>
  <c r="E12" i="1"/>
  <c r="E11" i="1"/>
  <c r="E10" i="1"/>
  <c r="E9" i="1"/>
  <c r="E8" i="1"/>
  <c r="E14" i="1"/>
  <c r="E19" i="1"/>
  <c r="E21" i="1"/>
  <c r="E28" i="1"/>
  <c r="E29" i="1"/>
  <c r="E30" i="1"/>
  <c r="E36" i="1"/>
  <c r="E38" i="1"/>
  <c r="E43" i="1"/>
  <c r="E45" i="1"/>
  <c r="E46" i="1"/>
  <c r="E47" i="1"/>
  <c r="E48" i="1"/>
</calcChain>
</file>

<file path=xl/sharedStrings.xml><?xml version="1.0" encoding="utf-8"?>
<sst xmlns="http://schemas.openxmlformats.org/spreadsheetml/2006/main" count="140" uniqueCount="106">
  <si>
    <t>品種</t>
    <rPh sb="0" eb="2">
      <t>ヒンシュ</t>
    </rPh>
    <phoneticPr fontId="2"/>
  </si>
  <si>
    <t>式（y=横径*10、x=果実重）</t>
    <rPh sb="0" eb="1">
      <t>シキ</t>
    </rPh>
    <rPh sb="4" eb="6">
      <t>ヨコケイ</t>
    </rPh>
    <rPh sb="12" eb="14">
      <t>カジツ</t>
    </rPh>
    <rPh sb="14" eb="15">
      <t>ジュウ</t>
    </rPh>
    <phoneticPr fontId="2"/>
  </si>
  <si>
    <t>R2値</t>
    <rPh sb="2" eb="3">
      <t>チ</t>
    </rPh>
    <phoneticPr fontId="2"/>
  </si>
  <si>
    <t>甘ひびき</t>
    <rPh sb="0" eb="1">
      <t>アマ</t>
    </rPh>
    <phoneticPr fontId="2"/>
  </si>
  <si>
    <t>y = 0.6407x + 690.77</t>
  </si>
  <si>
    <t>愛甘水</t>
    <rPh sb="0" eb="3">
      <t>アイカンスイ</t>
    </rPh>
    <phoneticPr fontId="2"/>
  </si>
  <si>
    <t>y = 249.66ln(x) - 568.22</t>
  </si>
  <si>
    <t>あきあかり</t>
  </si>
  <si>
    <t>y = 318.05ln(x) - 978.02</t>
  </si>
  <si>
    <t>あきづき</t>
  </si>
  <si>
    <t>y = 349.99ln(x) - 1161.9</t>
  </si>
  <si>
    <t>秋のほほえみ</t>
  </si>
  <si>
    <t>y = 322.9ln(x) - 986.56</t>
  </si>
  <si>
    <t>あけみず</t>
  </si>
  <si>
    <t>y = 267.59ln(x) - 687.47</t>
  </si>
  <si>
    <t>愛宕</t>
  </si>
  <si>
    <t>y = 393.68ln(x) - 1420.2</t>
  </si>
  <si>
    <t>稲城</t>
  </si>
  <si>
    <t>y = 0.5228x + 740.41</t>
  </si>
  <si>
    <t>王秋</t>
  </si>
  <si>
    <t>y = 317.52ln(x) - 1016.6</t>
  </si>
  <si>
    <t>かおり</t>
  </si>
  <si>
    <t>y = 385.89ln(x) - 1397</t>
  </si>
  <si>
    <t>甘太</t>
    <rPh sb="0" eb="2">
      <t>カンタ</t>
    </rPh>
    <phoneticPr fontId="2"/>
  </si>
  <si>
    <t>y = 361.28ln(x) - 1263.7</t>
  </si>
  <si>
    <t>菊水</t>
  </si>
  <si>
    <t>y = 304.6ln(x) - 892.53</t>
  </si>
  <si>
    <t>喜水</t>
  </si>
  <si>
    <t>y = 0.9792x + 545.07</t>
  </si>
  <si>
    <t>幸水</t>
  </si>
  <si>
    <t>y = 309.94ln(x) - 917.49</t>
  </si>
  <si>
    <t>香麗</t>
  </si>
  <si>
    <t>y = 0.7734x + 600.26</t>
  </si>
  <si>
    <t>寿新水</t>
  </si>
  <si>
    <t>y = 269.9ln(x) - 685.8</t>
  </si>
  <si>
    <t>G20世紀</t>
    <rPh sb="3" eb="5">
      <t>セイキ</t>
    </rPh>
    <phoneticPr fontId="4"/>
  </si>
  <si>
    <t>y = 289.5ln(x) - 808.72</t>
  </si>
  <si>
    <t>彩玉</t>
  </si>
  <si>
    <t>y = 365.45ln(x) - 1260.4</t>
  </si>
  <si>
    <t>秋麗</t>
  </si>
  <si>
    <t>y = 303.6ln(x) - 882.07</t>
  </si>
  <si>
    <t>新興</t>
  </si>
  <si>
    <t>y = 303.05ln(x) - 888.05</t>
  </si>
  <si>
    <t>新星</t>
  </si>
  <si>
    <t>y = 273.66ln(x) - 737.24</t>
  </si>
  <si>
    <t>新雪</t>
  </si>
  <si>
    <t>y = 0.4859x + 779.6</t>
  </si>
  <si>
    <t>多摩</t>
  </si>
  <si>
    <t>y = 0.7995x + 599.79</t>
  </si>
  <si>
    <t>筑水</t>
  </si>
  <si>
    <t>y = 0.9273x + 537.38</t>
  </si>
  <si>
    <t>長十郎</t>
    <rPh sb="0" eb="3">
      <t>チョウジュウロウ</t>
    </rPh>
    <phoneticPr fontId="4"/>
  </si>
  <si>
    <t>y = 305.28ln(x) - 898.58</t>
  </si>
  <si>
    <t>なつしづく</t>
  </si>
  <si>
    <t>y = 279.16ln(x) - 754.89</t>
  </si>
  <si>
    <t>なつひかり</t>
    <phoneticPr fontId="4"/>
  </si>
  <si>
    <t>y = 292.14ln(x) - 804.58</t>
  </si>
  <si>
    <t>なるみ</t>
  </si>
  <si>
    <t>y = 374.3ln(x) - 1321.3</t>
  </si>
  <si>
    <t>南月</t>
  </si>
  <si>
    <t>y = 286.8ln(x) - 774.26</t>
  </si>
  <si>
    <t>南水</t>
  </si>
  <si>
    <t>y = 0.8617x + 616.34</t>
  </si>
  <si>
    <t>新高</t>
  </si>
  <si>
    <t>y = 363.12ln(x) - 1256.7</t>
  </si>
  <si>
    <t>にっこり</t>
  </si>
  <si>
    <t>y = 0.5247x + 736.06</t>
  </si>
  <si>
    <t>八幸</t>
  </si>
  <si>
    <t>y = 329.33ln(x) - 1058.9</t>
  </si>
  <si>
    <t>はつまる</t>
    <phoneticPr fontId="2"/>
  </si>
  <si>
    <t>y = 244.76ln(x) - 571.29</t>
  </si>
  <si>
    <t>豊月</t>
  </si>
  <si>
    <t>y = 291.62ln(x) - 800.76</t>
  </si>
  <si>
    <t>豊水</t>
  </si>
  <si>
    <t>y = 332.62ln(x) - 1073.5</t>
  </si>
  <si>
    <t>ほしあかり</t>
  </si>
  <si>
    <t>y = 0.7678x + 588.42</t>
  </si>
  <si>
    <t>松島</t>
  </si>
  <si>
    <t>y = 278.76ln(x) - 735.39</t>
  </si>
  <si>
    <t>八里</t>
    <phoneticPr fontId="4"/>
  </si>
  <si>
    <t>y = 0.9046x + 535.44</t>
  </si>
  <si>
    <t>豊華</t>
  </si>
  <si>
    <t>y = 0.5704x + 708.9</t>
  </si>
  <si>
    <t>陽水</t>
  </si>
  <si>
    <t>y = 0.515x + 776.27</t>
  </si>
  <si>
    <t>ラ･フランス</t>
    <phoneticPr fontId="4"/>
  </si>
  <si>
    <t>y = 1.0341x + 503.49</t>
  </si>
  <si>
    <t>凛夏</t>
  </si>
  <si>
    <t>y = 291.06ln(x) - 809.72</t>
  </si>
  <si>
    <t>y = 296.72ln(x) - 859.22</t>
  </si>
  <si>
    <t>y = 293.78ln(x) - 820.97</t>
  </si>
  <si>
    <t>蒼月</t>
    <rPh sb="0" eb="2">
      <t>ソウゲツ</t>
    </rPh>
    <phoneticPr fontId="4"/>
  </si>
  <si>
    <t>ほしまる</t>
    <phoneticPr fontId="4"/>
  </si>
  <si>
    <t>横径(mm)</t>
    <rPh sb="0" eb="2">
      <t>ヨコケイ</t>
    </rPh>
    <phoneticPr fontId="2"/>
  </si>
  <si>
    <t>果実重(g)</t>
    <rPh sb="0" eb="3">
      <t>カジツジュウ</t>
    </rPh>
    <phoneticPr fontId="2"/>
  </si>
  <si>
    <t>ln(x)</t>
    <phoneticPr fontId="2"/>
  </si>
  <si>
    <t>a</t>
    <phoneticPr fontId="2"/>
  </si>
  <si>
    <t>x</t>
    <phoneticPr fontId="2"/>
  </si>
  <si>
    <t>b</t>
    <phoneticPr fontId="2"/>
  </si>
  <si>
    <t>実測値（入力）</t>
    <rPh sb="0" eb="3">
      <t>ジッソクチ</t>
    </rPh>
    <rPh sb="4" eb="6">
      <t>ニュウリョク</t>
    </rPh>
    <phoneticPr fontId="2"/>
  </si>
  <si>
    <t>算出（予測）値</t>
    <rPh sb="0" eb="2">
      <t>サンシュツ</t>
    </rPh>
    <rPh sb="3" eb="5">
      <t>ヨソク</t>
    </rPh>
    <rPh sb="6" eb="7">
      <t>チ</t>
    </rPh>
    <phoneticPr fontId="2"/>
  </si>
  <si>
    <t>果実横径から果実重を求めたい場合</t>
    <rPh sb="0" eb="2">
      <t>カジツ</t>
    </rPh>
    <rPh sb="2" eb="4">
      <t>ヨコケイ</t>
    </rPh>
    <rPh sb="6" eb="9">
      <t>カジツジュウ</t>
    </rPh>
    <rPh sb="10" eb="11">
      <t>モト</t>
    </rPh>
    <rPh sb="14" eb="16">
      <t>バアイ</t>
    </rPh>
    <phoneticPr fontId="2"/>
  </si>
  <si>
    <t>果実重から果実横径を求めたい場合</t>
    <rPh sb="0" eb="2">
      <t>カジツ</t>
    </rPh>
    <rPh sb="2" eb="3">
      <t>ジュウ</t>
    </rPh>
    <rPh sb="5" eb="7">
      <t>カジツ</t>
    </rPh>
    <rPh sb="7" eb="8">
      <t>ヨコ</t>
    </rPh>
    <rPh sb="8" eb="9">
      <t>ケイ</t>
    </rPh>
    <rPh sb="10" eb="11">
      <t>モト</t>
    </rPh>
    <rPh sb="14" eb="16">
      <t>バアイ</t>
    </rPh>
    <phoneticPr fontId="2"/>
  </si>
  <si>
    <t>※収穫果実での算出用のため、摘果忘れなどの著しい小玉では正確な数字が算出されず、マイナスの値となる場合があります。</t>
    <rPh sb="1" eb="5">
      <t>シュウカクカジツ</t>
    </rPh>
    <rPh sb="7" eb="10">
      <t>サンシュツヨウ</t>
    </rPh>
    <rPh sb="14" eb="17">
      <t>テキカワス</t>
    </rPh>
    <rPh sb="21" eb="22">
      <t>イチジル</t>
    </rPh>
    <rPh sb="24" eb="26">
      <t>コダマ</t>
    </rPh>
    <rPh sb="28" eb="30">
      <t>セイカク</t>
    </rPh>
    <rPh sb="31" eb="33">
      <t>スウジ</t>
    </rPh>
    <rPh sb="34" eb="36">
      <t>サンシュツ</t>
    </rPh>
    <rPh sb="45" eb="46">
      <t>アタイ</t>
    </rPh>
    <rPh sb="49" eb="51">
      <t>バアイ</t>
    </rPh>
    <phoneticPr fontId="2"/>
  </si>
  <si>
    <t>　収穫前の果実では算出できませんので、果実の肥大調査等には使用しないでください。</t>
    <rPh sb="1" eb="4">
      <t>シュウカクマエ</t>
    </rPh>
    <rPh sb="5" eb="7">
      <t>カジツ</t>
    </rPh>
    <rPh sb="9" eb="11">
      <t>サンシュツ</t>
    </rPh>
    <rPh sb="19" eb="21">
      <t>カジツ</t>
    </rPh>
    <rPh sb="22" eb="26">
      <t>ヒダイチョウサ</t>
    </rPh>
    <rPh sb="26" eb="27">
      <t>トウ</t>
    </rPh>
    <rPh sb="29" eb="31">
      <t>シヨウ</t>
    </rPh>
    <phoneticPr fontId="2"/>
  </si>
  <si>
    <t>　著しい大玉の場合も、正確な数字の出ない場合があります。</t>
    <rPh sb="1" eb="2">
      <t>イチジル</t>
    </rPh>
    <rPh sb="4" eb="6">
      <t>オオダマ</t>
    </rPh>
    <rPh sb="7" eb="9">
      <t>バアイ</t>
    </rPh>
    <rPh sb="11" eb="13">
      <t>セイカク</t>
    </rPh>
    <rPh sb="14" eb="16">
      <t>スウジ</t>
    </rPh>
    <rPh sb="17" eb="18">
      <t>デ</t>
    </rPh>
    <rPh sb="20" eb="22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</si>
</sst>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" fillId="0" borderId="13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5673-4ACC-4CD2-AB74-4ED7B63EEBF2}">
  <sheetPr>
    <pageSetUpPr fitToPage="1"/>
  </sheetPr>
  <dimension ref="A1:K51"/>
  <sheetViews>
    <sheetView tabSelected="1" view="pageBreakPreview" zoomScale="60" zoomScaleNormal="100" workbookViewId="0">
      <selection activeCell="L60" sqref="L60"/>
    </sheetView>
  </sheetViews>
  <sheetFormatPr defaultRowHeight="18.75" x14ac:dyDescent="0.4"/>
  <cols>
    <col min="1" max="6" width="19.875" style="1" customWidth="1"/>
    <col min="7" max="7" width="27.625" customWidth="1"/>
    <col min="8" max="10" width="9.375" customWidth="1"/>
    <col min="11" max="11" width="18.125" customWidth="1"/>
  </cols>
  <sheetData>
    <row r="1" spans="1:11" x14ac:dyDescent="0.4">
      <c r="A1" s="25" t="s">
        <v>103</v>
      </c>
    </row>
    <row r="2" spans="1:11" x14ac:dyDescent="0.4">
      <c r="A2" s="25" t="s">
        <v>105</v>
      </c>
    </row>
    <row r="3" spans="1:11" x14ac:dyDescent="0.4">
      <c r="A3" s="25" t="s">
        <v>104</v>
      </c>
    </row>
    <row r="4" spans="1:11" x14ac:dyDescent="0.4">
      <c r="A4" s="28" t="s">
        <v>0</v>
      </c>
      <c r="B4" s="27" t="s">
        <v>101</v>
      </c>
      <c r="C4" s="27"/>
      <c r="D4" s="27" t="s">
        <v>102</v>
      </c>
      <c r="E4" s="27"/>
    </row>
    <row r="5" spans="1:11" x14ac:dyDescent="0.4">
      <c r="A5" s="29"/>
      <c r="B5" s="13" t="s">
        <v>99</v>
      </c>
      <c r="C5" s="14" t="s">
        <v>100</v>
      </c>
      <c r="D5" s="14" t="s">
        <v>99</v>
      </c>
      <c r="E5" s="14" t="s">
        <v>100</v>
      </c>
    </row>
    <row r="6" spans="1:11" ht="19.5" thickBot="1" x14ac:dyDescent="0.45">
      <c r="A6" s="30"/>
      <c r="B6" s="16" t="s">
        <v>93</v>
      </c>
      <c r="C6" s="15" t="s">
        <v>94</v>
      </c>
      <c r="D6" s="21" t="s">
        <v>94</v>
      </c>
      <c r="E6" s="15" t="s">
        <v>93</v>
      </c>
      <c r="G6" s="2" t="s">
        <v>1</v>
      </c>
      <c r="H6" s="2" t="s">
        <v>96</v>
      </c>
      <c r="I6" s="2" t="s">
        <v>97</v>
      </c>
      <c r="J6" s="2" t="s">
        <v>98</v>
      </c>
      <c r="K6" s="2" t="s">
        <v>2</v>
      </c>
    </row>
    <row r="7" spans="1:11" x14ac:dyDescent="0.4">
      <c r="A7" s="22" t="s">
        <v>3</v>
      </c>
      <c r="B7" s="17"/>
      <c r="C7" s="8" t="str">
        <f>IF(B7&gt;1,((B7*10)-J7)/H7," ")</f>
        <v xml:space="preserve"> </v>
      </c>
      <c r="D7" s="17"/>
      <c r="E7" s="9" t="str">
        <f>IF(D7&gt;1,(H7*D7+J7)/10," ")</f>
        <v xml:space="preserve"> </v>
      </c>
      <c r="G7" s="2" t="s">
        <v>4</v>
      </c>
      <c r="H7" s="2">
        <v>0.64070000000000005</v>
      </c>
      <c r="I7" s="2"/>
      <c r="J7" s="2">
        <v>690.77</v>
      </c>
      <c r="K7">
        <v>0.91539999999999999</v>
      </c>
    </row>
    <row r="8" spans="1:11" s="5" customFormat="1" x14ac:dyDescent="0.4">
      <c r="A8" s="22" t="s">
        <v>5</v>
      </c>
      <c r="B8" s="18"/>
      <c r="C8" s="10" t="str">
        <f t="shared" ref="C8:C13" si="0">IF(B8&gt;1,EXP(((B8*10)-J8)/H8)," ")</f>
        <v xml:space="preserve"> </v>
      </c>
      <c r="D8" s="18"/>
      <c r="E8" s="11" t="str">
        <f t="shared" ref="E8:E13" si="1">IF(D8&gt;1,(H8*LN(D8)+J8)/10," ")</f>
        <v xml:space="preserve"> </v>
      </c>
      <c r="F8" s="3"/>
      <c r="G8" s="4" t="s">
        <v>6</v>
      </c>
      <c r="H8" s="4">
        <v>249.66</v>
      </c>
      <c r="I8" s="4" t="s">
        <v>95</v>
      </c>
      <c r="J8" s="4">
        <v>-568.22</v>
      </c>
      <c r="K8" s="5">
        <v>0.89490000000000003</v>
      </c>
    </row>
    <row r="9" spans="1:11" s="5" customFormat="1" x14ac:dyDescent="0.4">
      <c r="A9" s="23" t="s">
        <v>7</v>
      </c>
      <c r="B9" s="19"/>
      <c r="C9" s="10" t="str">
        <f t="shared" si="0"/>
        <v xml:space="preserve"> </v>
      </c>
      <c r="D9" s="19"/>
      <c r="E9" s="11" t="str">
        <f t="shared" si="1"/>
        <v xml:space="preserve"> </v>
      </c>
      <c r="F9" s="6"/>
      <c r="G9" s="4" t="s">
        <v>8</v>
      </c>
      <c r="H9" s="4">
        <v>318.05</v>
      </c>
      <c r="I9" s="4" t="s">
        <v>95</v>
      </c>
      <c r="J9" s="4">
        <v>-978.02</v>
      </c>
      <c r="K9" s="5">
        <v>0.91869999999999996</v>
      </c>
    </row>
    <row r="10" spans="1:11" s="5" customFormat="1" x14ac:dyDescent="0.4">
      <c r="A10" s="23" t="s">
        <v>9</v>
      </c>
      <c r="B10" s="19"/>
      <c r="C10" s="10" t="str">
        <f t="shared" si="0"/>
        <v xml:space="preserve"> </v>
      </c>
      <c r="D10" s="19"/>
      <c r="E10" s="11" t="str">
        <f t="shared" si="1"/>
        <v xml:space="preserve"> </v>
      </c>
      <c r="F10" s="6"/>
      <c r="G10" s="4" t="s">
        <v>10</v>
      </c>
      <c r="H10" s="4">
        <v>349.99</v>
      </c>
      <c r="I10" s="4" t="s">
        <v>95</v>
      </c>
      <c r="J10" s="4">
        <v>-1161.9000000000001</v>
      </c>
      <c r="K10" s="5">
        <v>0.94610000000000005</v>
      </c>
    </row>
    <row r="11" spans="1:11" s="5" customFormat="1" x14ac:dyDescent="0.4">
      <c r="A11" s="22" t="s">
        <v>11</v>
      </c>
      <c r="B11" s="18"/>
      <c r="C11" s="10" t="str">
        <f t="shared" si="0"/>
        <v xml:space="preserve"> </v>
      </c>
      <c r="D11" s="18"/>
      <c r="E11" s="11" t="str">
        <f t="shared" si="1"/>
        <v xml:space="preserve"> </v>
      </c>
      <c r="F11" s="3"/>
      <c r="G11" s="4" t="s">
        <v>12</v>
      </c>
      <c r="H11" s="4">
        <v>322.89999999999998</v>
      </c>
      <c r="I11" s="4" t="s">
        <v>95</v>
      </c>
      <c r="J11" s="4">
        <v>-986.56</v>
      </c>
      <c r="K11" s="5">
        <v>0.89529999999999998</v>
      </c>
    </row>
    <row r="12" spans="1:11" s="5" customFormat="1" x14ac:dyDescent="0.4">
      <c r="A12" s="23" t="s">
        <v>13</v>
      </c>
      <c r="B12" s="19"/>
      <c r="C12" s="10" t="str">
        <f t="shared" si="0"/>
        <v xml:space="preserve"> </v>
      </c>
      <c r="D12" s="19"/>
      <c r="E12" s="11" t="str">
        <f t="shared" si="1"/>
        <v xml:space="preserve"> </v>
      </c>
      <c r="F12" s="6"/>
      <c r="G12" s="4" t="s">
        <v>14</v>
      </c>
      <c r="H12" s="4">
        <v>267.58999999999997</v>
      </c>
      <c r="I12" s="4" t="s">
        <v>95</v>
      </c>
      <c r="J12" s="4">
        <v>-687.47</v>
      </c>
      <c r="K12" s="5">
        <v>0.95569999999999999</v>
      </c>
    </row>
    <row r="13" spans="1:11" s="5" customFormat="1" x14ac:dyDescent="0.4">
      <c r="A13" s="23" t="s">
        <v>15</v>
      </c>
      <c r="B13" s="19"/>
      <c r="C13" s="10" t="str">
        <f t="shared" si="0"/>
        <v xml:space="preserve"> </v>
      </c>
      <c r="D13" s="19"/>
      <c r="E13" s="11" t="str">
        <f t="shared" si="1"/>
        <v xml:space="preserve"> </v>
      </c>
      <c r="F13" s="6"/>
      <c r="G13" s="4" t="s">
        <v>16</v>
      </c>
      <c r="H13" s="4">
        <v>393.68</v>
      </c>
      <c r="I13" s="4" t="s">
        <v>95</v>
      </c>
      <c r="J13" s="4">
        <v>-1420.2</v>
      </c>
      <c r="K13" s="5">
        <v>0.94330000000000003</v>
      </c>
    </row>
    <row r="14" spans="1:11" s="5" customFormat="1" x14ac:dyDescent="0.4">
      <c r="A14" s="23" t="s">
        <v>17</v>
      </c>
      <c r="B14" s="19"/>
      <c r="C14" s="8" t="str">
        <f>IF(B14&gt;1,((B14*10)-J14)/H14," ")</f>
        <v xml:space="preserve"> </v>
      </c>
      <c r="D14" s="19"/>
      <c r="E14" s="11" t="str">
        <f>IF(D14&gt;1,(H14*D14+J14)/10," ")</f>
        <v xml:space="preserve"> </v>
      </c>
      <c r="F14" s="6"/>
      <c r="G14" s="4" t="s">
        <v>18</v>
      </c>
      <c r="H14" s="4">
        <v>0.52280000000000004</v>
      </c>
      <c r="I14" s="4"/>
      <c r="J14" s="4">
        <v>740.41</v>
      </c>
      <c r="K14" s="5">
        <v>0.86019999999999996</v>
      </c>
    </row>
    <row r="15" spans="1:11" s="5" customFormat="1" x14ac:dyDescent="0.4">
      <c r="A15" s="23" t="s">
        <v>19</v>
      </c>
      <c r="B15" s="19"/>
      <c r="C15" s="10" t="str">
        <f t="shared" ref="C15:C18" si="2">IF(B15&gt;1,EXP(((B15*10)-J15)/H15)," ")</f>
        <v xml:space="preserve"> </v>
      </c>
      <c r="D15" s="19"/>
      <c r="E15" s="11" t="str">
        <f>IF(D15&gt;1,(H15*LN(D15)+J15)/10," ")</f>
        <v xml:space="preserve"> </v>
      </c>
      <c r="F15" s="6"/>
      <c r="G15" s="4" t="s">
        <v>20</v>
      </c>
      <c r="H15" s="4">
        <v>317.52</v>
      </c>
      <c r="I15" s="4" t="s">
        <v>95</v>
      </c>
      <c r="J15" s="4">
        <v>-1016.6</v>
      </c>
      <c r="K15" s="5">
        <v>0.85919999999999996</v>
      </c>
    </row>
    <row r="16" spans="1:11" s="5" customFormat="1" x14ac:dyDescent="0.4">
      <c r="A16" s="23" t="s">
        <v>21</v>
      </c>
      <c r="B16" s="19"/>
      <c r="C16" s="10" t="str">
        <f t="shared" si="2"/>
        <v xml:space="preserve"> </v>
      </c>
      <c r="D16" s="19"/>
      <c r="E16" s="11" t="str">
        <f>IF(D16&gt;1,(H16*LN(D16)+J16)/10," ")</f>
        <v xml:space="preserve"> </v>
      </c>
      <c r="F16" s="6"/>
      <c r="G16" s="4" t="s">
        <v>22</v>
      </c>
      <c r="H16" s="4">
        <v>385.89</v>
      </c>
      <c r="I16" s="4" t="s">
        <v>95</v>
      </c>
      <c r="J16" s="4">
        <v>-1397</v>
      </c>
      <c r="K16" s="5">
        <v>0.96430000000000005</v>
      </c>
    </row>
    <row r="17" spans="1:11" s="5" customFormat="1" x14ac:dyDescent="0.4">
      <c r="A17" s="22" t="s">
        <v>23</v>
      </c>
      <c r="B17" s="18"/>
      <c r="C17" s="10" t="str">
        <f t="shared" si="2"/>
        <v xml:space="preserve"> </v>
      </c>
      <c r="D17" s="18"/>
      <c r="E17" s="11" t="str">
        <f>IF(D17&gt;1,(H17*LN(D17)+J17)/10," ")</f>
        <v xml:space="preserve"> </v>
      </c>
      <c r="F17" s="3"/>
      <c r="G17" s="4" t="s">
        <v>24</v>
      </c>
      <c r="H17" s="4">
        <v>361.28</v>
      </c>
      <c r="I17" s="4" t="s">
        <v>95</v>
      </c>
      <c r="J17" s="4">
        <v>-1263.7</v>
      </c>
      <c r="K17" s="5">
        <v>0.95220000000000005</v>
      </c>
    </row>
    <row r="18" spans="1:11" s="5" customFormat="1" x14ac:dyDescent="0.4">
      <c r="A18" s="23" t="s">
        <v>25</v>
      </c>
      <c r="B18" s="19"/>
      <c r="C18" s="10" t="str">
        <f t="shared" si="2"/>
        <v xml:space="preserve"> </v>
      </c>
      <c r="D18" s="19"/>
      <c r="E18" s="11" t="str">
        <f>IF(D18&gt;1,(H18*LN(D18)+J18)/10," ")</f>
        <v xml:space="preserve"> </v>
      </c>
      <c r="F18" s="6"/>
      <c r="G18" s="4" t="s">
        <v>26</v>
      </c>
      <c r="H18" s="4">
        <v>304.60000000000002</v>
      </c>
      <c r="I18" s="4" t="s">
        <v>95</v>
      </c>
      <c r="J18" s="4">
        <v>-892.53</v>
      </c>
      <c r="K18" s="5">
        <v>0.9163</v>
      </c>
    </row>
    <row r="19" spans="1:11" s="5" customFormat="1" x14ac:dyDescent="0.4">
      <c r="A19" s="23" t="s">
        <v>27</v>
      </c>
      <c r="B19" s="19"/>
      <c r="C19" s="8" t="str">
        <f>IF(B19&gt;1,((B19*10)-J19)/H19," ")</f>
        <v xml:space="preserve"> </v>
      </c>
      <c r="D19" s="19"/>
      <c r="E19" s="11" t="str">
        <f>IF(D19&gt;1,(H19*D19+J19)/10," ")</f>
        <v xml:space="preserve"> </v>
      </c>
      <c r="F19" s="6"/>
      <c r="G19" s="4" t="s">
        <v>28</v>
      </c>
      <c r="H19" s="4">
        <v>0.97919999999999996</v>
      </c>
      <c r="I19" s="4"/>
      <c r="J19" s="4">
        <v>545.07000000000005</v>
      </c>
      <c r="K19" s="5">
        <v>0.96279999999999999</v>
      </c>
    </row>
    <row r="20" spans="1:11" s="5" customFormat="1" x14ac:dyDescent="0.4">
      <c r="A20" s="23" t="s">
        <v>29</v>
      </c>
      <c r="B20" s="19"/>
      <c r="C20" s="10" t="str">
        <f>IF(B20&gt;1,EXP(((B20*10)-J20)/H20)," ")</f>
        <v xml:space="preserve"> </v>
      </c>
      <c r="D20" s="19"/>
      <c r="E20" s="11" t="str">
        <f>IF(D20&gt;1,(H20*LN(D20)+J20)/10," ")</f>
        <v xml:space="preserve"> </v>
      </c>
      <c r="F20" s="6"/>
      <c r="G20" s="4" t="s">
        <v>30</v>
      </c>
      <c r="H20" s="4">
        <v>309.94</v>
      </c>
      <c r="I20" s="4" t="s">
        <v>95</v>
      </c>
      <c r="J20" s="4">
        <v>-917.49</v>
      </c>
      <c r="K20" s="5">
        <v>0.91180000000000005</v>
      </c>
    </row>
    <row r="21" spans="1:11" s="5" customFormat="1" x14ac:dyDescent="0.4">
      <c r="A21" s="23" t="s">
        <v>31</v>
      </c>
      <c r="B21" s="19"/>
      <c r="C21" s="8" t="str">
        <f>IF(B21&gt;1,((B21*10)-J21)/H21," ")</f>
        <v xml:space="preserve"> </v>
      </c>
      <c r="D21" s="19"/>
      <c r="E21" s="11" t="str">
        <f>IF(D21&gt;1,(H21*D21+J21)/10," ")</f>
        <v xml:space="preserve"> </v>
      </c>
      <c r="F21" s="6"/>
      <c r="G21" s="4" t="s">
        <v>32</v>
      </c>
      <c r="H21" s="4">
        <v>0.77339999999999998</v>
      </c>
      <c r="I21" s="4"/>
      <c r="J21" s="4">
        <v>600.26</v>
      </c>
      <c r="K21" s="5">
        <v>0.91639999999999999</v>
      </c>
    </row>
    <row r="22" spans="1:11" s="5" customFormat="1" x14ac:dyDescent="0.4">
      <c r="A22" s="23" t="s">
        <v>33</v>
      </c>
      <c r="B22" s="19"/>
      <c r="C22" s="10" t="str">
        <f t="shared" ref="C22:C23" si="3">IF(B22&gt;1,EXP(((B22*10)-J22)/H22)," ")</f>
        <v xml:space="preserve"> </v>
      </c>
      <c r="D22" s="19"/>
      <c r="E22" s="11" t="str">
        <f t="shared" ref="E22:E27" si="4">IF(D22&gt;1,(H22*LN(D22)+J22)/10," ")</f>
        <v xml:space="preserve"> </v>
      </c>
      <c r="F22" s="6"/>
      <c r="G22" s="4" t="s">
        <v>34</v>
      </c>
      <c r="H22" s="4">
        <v>269.89999999999998</v>
      </c>
      <c r="I22" s="4" t="s">
        <v>95</v>
      </c>
      <c r="J22" s="4">
        <v>-685.8</v>
      </c>
      <c r="K22" s="5">
        <v>0.93359999999999999</v>
      </c>
    </row>
    <row r="23" spans="1:11" s="5" customFormat="1" x14ac:dyDescent="0.4">
      <c r="A23" s="23" t="s">
        <v>35</v>
      </c>
      <c r="B23" s="19"/>
      <c r="C23" s="10" t="str">
        <f t="shared" si="3"/>
        <v xml:space="preserve"> </v>
      </c>
      <c r="D23" s="19"/>
      <c r="E23" s="11" t="str">
        <f t="shared" si="4"/>
        <v xml:space="preserve"> </v>
      </c>
      <c r="F23" s="6"/>
      <c r="G23" s="4" t="s">
        <v>36</v>
      </c>
      <c r="H23" s="4">
        <v>289.5</v>
      </c>
      <c r="I23" s="4" t="s">
        <v>95</v>
      </c>
      <c r="J23" s="4">
        <v>-808.72</v>
      </c>
      <c r="K23" s="5">
        <v>0.97250000000000003</v>
      </c>
    </row>
    <row r="24" spans="1:11" s="5" customFormat="1" x14ac:dyDescent="0.4">
      <c r="A24" s="23" t="s">
        <v>37</v>
      </c>
      <c r="B24" s="19"/>
      <c r="C24" s="10" t="str">
        <f>IF(B24&gt;1,EXP(((B24*10)-J24)/H24)," ")</f>
        <v xml:space="preserve"> </v>
      </c>
      <c r="D24" s="19"/>
      <c r="E24" s="11" t="str">
        <f t="shared" si="4"/>
        <v xml:space="preserve"> </v>
      </c>
      <c r="F24" s="6"/>
      <c r="G24" s="4" t="s">
        <v>38</v>
      </c>
      <c r="H24" s="4">
        <v>365.45</v>
      </c>
      <c r="I24" s="4" t="s">
        <v>95</v>
      </c>
      <c r="J24" s="4">
        <v>-1260.4000000000001</v>
      </c>
      <c r="K24" s="5">
        <v>0.89070000000000005</v>
      </c>
    </row>
    <row r="25" spans="1:11" s="5" customFormat="1" x14ac:dyDescent="0.4">
      <c r="A25" s="23" t="s">
        <v>39</v>
      </c>
      <c r="B25" s="19"/>
      <c r="C25" s="10" t="str">
        <f t="shared" ref="C25:C27" si="5">IF(B25&gt;1,EXP(((B25*10)-J25)/H25)," ")</f>
        <v xml:space="preserve"> </v>
      </c>
      <c r="D25" s="19"/>
      <c r="E25" s="11" t="str">
        <f t="shared" si="4"/>
        <v xml:space="preserve"> </v>
      </c>
      <c r="F25" s="6"/>
      <c r="G25" s="4" t="s">
        <v>40</v>
      </c>
      <c r="H25" s="4">
        <v>303.60000000000002</v>
      </c>
      <c r="I25" s="4" t="s">
        <v>95</v>
      </c>
      <c r="J25" s="4">
        <v>-882.07</v>
      </c>
      <c r="K25" s="5">
        <v>0.87739999999999996</v>
      </c>
    </row>
    <row r="26" spans="1:11" s="5" customFormat="1" x14ac:dyDescent="0.4">
      <c r="A26" s="23" t="s">
        <v>41</v>
      </c>
      <c r="B26" s="19"/>
      <c r="C26" s="10" t="str">
        <f t="shared" si="5"/>
        <v xml:space="preserve"> </v>
      </c>
      <c r="D26" s="19"/>
      <c r="E26" s="11" t="str">
        <f t="shared" si="4"/>
        <v xml:space="preserve"> </v>
      </c>
      <c r="F26" s="6"/>
      <c r="G26" s="4" t="s">
        <v>42</v>
      </c>
      <c r="H26" s="4">
        <v>303.05</v>
      </c>
      <c r="I26" s="4" t="s">
        <v>95</v>
      </c>
      <c r="J26" s="4">
        <v>-888.05</v>
      </c>
      <c r="K26" s="5">
        <v>0.89800000000000002</v>
      </c>
    </row>
    <row r="27" spans="1:11" s="5" customFormat="1" x14ac:dyDescent="0.4">
      <c r="A27" s="23" t="s">
        <v>43</v>
      </c>
      <c r="B27" s="19"/>
      <c r="C27" s="10" t="str">
        <f t="shared" si="5"/>
        <v xml:space="preserve"> </v>
      </c>
      <c r="D27" s="19"/>
      <c r="E27" s="11" t="str">
        <f t="shared" si="4"/>
        <v xml:space="preserve"> </v>
      </c>
      <c r="F27" s="6"/>
      <c r="G27" s="4" t="s">
        <v>44</v>
      </c>
      <c r="H27" s="4">
        <v>273.66000000000003</v>
      </c>
      <c r="I27" s="4" t="s">
        <v>95</v>
      </c>
      <c r="J27" s="4">
        <v>-737.24</v>
      </c>
      <c r="K27" s="5">
        <v>0.93269999999999997</v>
      </c>
    </row>
    <row r="28" spans="1:11" s="5" customFormat="1" x14ac:dyDescent="0.4">
      <c r="A28" s="23" t="s">
        <v>45</v>
      </c>
      <c r="B28" s="19"/>
      <c r="C28" s="8" t="str">
        <f t="shared" ref="C28:C30" si="6">IF(B28&gt;1,((B28*10)-J28)/H28," ")</f>
        <v xml:space="preserve"> </v>
      </c>
      <c r="D28" s="19"/>
      <c r="E28" s="11" t="str">
        <f>IF(D28&gt;1,(H28*D28+J28)/10," ")</f>
        <v xml:space="preserve"> </v>
      </c>
      <c r="F28" s="6"/>
      <c r="G28" s="4" t="s">
        <v>46</v>
      </c>
      <c r="H28" s="4">
        <v>0.4859</v>
      </c>
      <c r="I28" s="4"/>
      <c r="J28" s="4">
        <v>779.6</v>
      </c>
      <c r="K28" s="5">
        <v>0.89800000000000002</v>
      </c>
    </row>
    <row r="29" spans="1:11" s="5" customFormat="1" x14ac:dyDescent="0.4">
      <c r="A29" s="23" t="s">
        <v>47</v>
      </c>
      <c r="B29" s="19"/>
      <c r="C29" s="8" t="str">
        <f t="shared" si="6"/>
        <v xml:space="preserve"> </v>
      </c>
      <c r="D29" s="19"/>
      <c r="E29" s="11" t="str">
        <f>IF(D29&gt;1,(H29*D29+J29)/10," ")</f>
        <v xml:space="preserve"> </v>
      </c>
      <c r="F29" s="6"/>
      <c r="G29" s="4" t="s">
        <v>48</v>
      </c>
      <c r="H29" s="4">
        <v>0.79949999999999999</v>
      </c>
      <c r="I29" s="4"/>
      <c r="J29" s="4">
        <v>599.79</v>
      </c>
      <c r="K29" s="5">
        <v>0.8579</v>
      </c>
    </row>
    <row r="30" spans="1:11" s="5" customFormat="1" x14ac:dyDescent="0.4">
      <c r="A30" s="23" t="s">
        <v>49</v>
      </c>
      <c r="B30" s="19"/>
      <c r="C30" s="8" t="str">
        <f t="shared" si="6"/>
        <v xml:space="preserve"> </v>
      </c>
      <c r="D30" s="19"/>
      <c r="E30" s="11" t="str">
        <f>IF(D30&gt;1,(H30*D30+J30)/10," ")</f>
        <v xml:space="preserve"> </v>
      </c>
      <c r="F30" s="6"/>
      <c r="G30" s="4" t="s">
        <v>50</v>
      </c>
      <c r="H30" s="4">
        <v>0.92730000000000001</v>
      </c>
      <c r="I30" s="4"/>
      <c r="J30" s="4">
        <v>537.38</v>
      </c>
      <c r="K30" s="5">
        <v>0.90890000000000004</v>
      </c>
    </row>
    <row r="31" spans="1:11" s="5" customFormat="1" x14ac:dyDescent="0.4">
      <c r="A31" s="23" t="s">
        <v>51</v>
      </c>
      <c r="B31" s="19"/>
      <c r="C31" s="10" t="str">
        <f t="shared" ref="C31:C51" si="7">IF(B31&gt;1,EXP(((B31*10)-J31)/H31)," ")</f>
        <v xml:space="preserve"> </v>
      </c>
      <c r="D31" s="19"/>
      <c r="E31" s="11" t="str">
        <f>IF(D31&gt;1,(H31*LN(D31)+J31)/10," ")</f>
        <v xml:space="preserve"> </v>
      </c>
      <c r="F31" s="6"/>
      <c r="G31" s="4" t="s">
        <v>52</v>
      </c>
      <c r="H31" s="4">
        <v>305.27999999999997</v>
      </c>
      <c r="I31" s="4" t="s">
        <v>95</v>
      </c>
      <c r="J31" s="4">
        <v>-898.58</v>
      </c>
      <c r="K31" s="5">
        <v>0.9254</v>
      </c>
    </row>
    <row r="32" spans="1:11" s="5" customFormat="1" x14ac:dyDescent="0.4">
      <c r="A32" s="23" t="s">
        <v>53</v>
      </c>
      <c r="B32" s="19"/>
      <c r="C32" s="10" t="str">
        <f t="shared" si="7"/>
        <v xml:space="preserve"> </v>
      </c>
      <c r="D32" s="19"/>
      <c r="E32" s="11" t="str">
        <f>IF(D32&gt;1,(H32*LN(D32)+J32)/10," ")</f>
        <v xml:space="preserve"> </v>
      </c>
      <c r="F32" s="6"/>
      <c r="G32" s="4" t="s">
        <v>54</v>
      </c>
      <c r="H32" s="4">
        <v>279.16000000000003</v>
      </c>
      <c r="I32" s="4" t="s">
        <v>95</v>
      </c>
      <c r="J32" s="4">
        <v>-754.89</v>
      </c>
      <c r="K32" s="5">
        <v>0.92359999999999998</v>
      </c>
    </row>
    <row r="33" spans="1:11" s="5" customFormat="1" x14ac:dyDescent="0.4">
      <c r="A33" s="23" t="s">
        <v>55</v>
      </c>
      <c r="B33" s="19"/>
      <c r="C33" s="10" t="str">
        <f t="shared" si="7"/>
        <v xml:space="preserve"> </v>
      </c>
      <c r="D33" s="19"/>
      <c r="E33" s="11" t="str">
        <f>IF(D33&gt;1,(H33*LN(D33)+J33)/10," ")</f>
        <v xml:space="preserve"> </v>
      </c>
      <c r="F33" s="6"/>
      <c r="G33" s="4" t="s">
        <v>56</v>
      </c>
      <c r="H33" s="4">
        <v>292.14</v>
      </c>
      <c r="I33" s="4" t="s">
        <v>95</v>
      </c>
      <c r="J33" s="4">
        <v>-804.58</v>
      </c>
      <c r="K33" s="5">
        <v>0.96519999999999995</v>
      </c>
    </row>
    <row r="34" spans="1:11" s="5" customFormat="1" x14ac:dyDescent="0.4">
      <c r="A34" s="23" t="s">
        <v>57</v>
      </c>
      <c r="B34" s="19"/>
      <c r="C34" s="10" t="str">
        <f t="shared" si="7"/>
        <v xml:space="preserve"> </v>
      </c>
      <c r="D34" s="19"/>
      <c r="E34" s="11" t="str">
        <f>IF(D34&gt;1,(H34*LN(D34)+J34)/10," ")</f>
        <v xml:space="preserve"> </v>
      </c>
      <c r="F34" s="6"/>
      <c r="G34" s="4" t="s">
        <v>58</v>
      </c>
      <c r="H34" s="4">
        <v>374.3</v>
      </c>
      <c r="I34" s="4" t="s">
        <v>95</v>
      </c>
      <c r="J34" s="4">
        <v>-1321.3</v>
      </c>
      <c r="K34" s="5">
        <v>0.9395</v>
      </c>
    </row>
    <row r="35" spans="1:11" s="5" customFormat="1" x14ac:dyDescent="0.4">
      <c r="A35" s="23" t="s">
        <v>59</v>
      </c>
      <c r="B35" s="19"/>
      <c r="C35" s="10" t="str">
        <f t="shared" si="7"/>
        <v xml:space="preserve"> </v>
      </c>
      <c r="D35" s="19"/>
      <c r="E35" s="11" t="str">
        <f>IF(D35&gt;1,(H35*LN(D35)+J35)/10," ")</f>
        <v xml:space="preserve"> </v>
      </c>
      <c r="F35" s="6"/>
      <c r="G35" s="4" t="s">
        <v>60</v>
      </c>
      <c r="H35" s="4">
        <v>286.8</v>
      </c>
      <c r="I35" s="4" t="s">
        <v>95</v>
      </c>
      <c r="J35" s="4">
        <v>-774.26</v>
      </c>
      <c r="K35" s="5">
        <v>0.88239999999999996</v>
      </c>
    </row>
    <row r="36" spans="1:11" s="5" customFormat="1" x14ac:dyDescent="0.4">
      <c r="A36" s="23" t="s">
        <v>61</v>
      </c>
      <c r="B36" s="19"/>
      <c r="C36" s="8" t="str">
        <f>IF(B36&gt;1,((B36*10)-J36)/H36," ")</f>
        <v xml:space="preserve"> </v>
      </c>
      <c r="D36" s="19"/>
      <c r="E36" s="11" t="str">
        <f>IF(D36&gt;1,(H36*D36+J36)/10," ")</f>
        <v xml:space="preserve"> </v>
      </c>
      <c r="F36" s="6"/>
      <c r="G36" s="4" t="s">
        <v>62</v>
      </c>
      <c r="H36" s="4">
        <v>0.86170000000000002</v>
      </c>
      <c r="I36" s="4"/>
      <c r="J36" s="4">
        <v>616.34</v>
      </c>
      <c r="K36" s="5">
        <v>0.9304</v>
      </c>
    </row>
    <row r="37" spans="1:11" s="5" customFormat="1" x14ac:dyDescent="0.4">
      <c r="A37" s="23" t="s">
        <v>63</v>
      </c>
      <c r="B37" s="19"/>
      <c r="C37" s="10" t="str">
        <f>IF(B37&gt;1,EXP(((B37*10)-J37)/H37)," ")</f>
        <v xml:space="preserve"> </v>
      </c>
      <c r="D37" s="19"/>
      <c r="E37" s="11" t="str">
        <f>IF(D37&gt;1,(H37*LN(D37)+J37)/10," ")</f>
        <v xml:space="preserve"> </v>
      </c>
      <c r="F37" s="6"/>
      <c r="G37" s="4" t="s">
        <v>64</v>
      </c>
      <c r="H37" s="4">
        <v>363.12</v>
      </c>
      <c r="I37" s="4" t="s">
        <v>95</v>
      </c>
      <c r="J37" s="4">
        <v>-1256.7</v>
      </c>
      <c r="K37" s="5">
        <v>0.95150000000000001</v>
      </c>
    </row>
    <row r="38" spans="1:11" s="5" customFormat="1" x14ac:dyDescent="0.4">
      <c r="A38" s="23" t="s">
        <v>65</v>
      </c>
      <c r="B38" s="19"/>
      <c r="C38" s="8" t="str">
        <f>IF(B38&gt;1,((B38*10)-J38)/H38," ")</f>
        <v xml:space="preserve"> </v>
      </c>
      <c r="D38" s="19"/>
      <c r="E38" s="11" t="str">
        <f>IF(D38&gt;1,(H38*D38+J38)/10," ")</f>
        <v xml:space="preserve"> </v>
      </c>
      <c r="F38" s="6"/>
      <c r="G38" s="4" t="s">
        <v>66</v>
      </c>
      <c r="H38" s="4">
        <v>0.52470000000000006</v>
      </c>
      <c r="I38" s="4"/>
      <c r="J38" s="4">
        <v>736.06</v>
      </c>
      <c r="K38" s="5">
        <v>0.85240000000000005</v>
      </c>
    </row>
    <row r="39" spans="1:11" s="5" customFormat="1" x14ac:dyDescent="0.4">
      <c r="A39" s="23" t="s">
        <v>67</v>
      </c>
      <c r="B39" s="19"/>
      <c r="C39" s="10" t="str">
        <f t="shared" si="7"/>
        <v xml:space="preserve"> </v>
      </c>
      <c r="D39" s="19"/>
      <c r="E39" s="11" t="str">
        <f>IF(D39&gt;1,(H39*LN(D39)+J39)/10," ")</f>
        <v xml:space="preserve"> </v>
      </c>
      <c r="F39" s="6"/>
      <c r="G39" s="4" t="s">
        <v>68</v>
      </c>
      <c r="H39" s="4">
        <v>329.33</v>
      </c>
      <c r="I39" s="4" t="s">
        <v>95</v>
      </c>
      <c r="J39" s="4">
        <v>-1058.9000000000001</v>
      </c>
      <c r="K39" s="5">
        <v>0.9254</v>
      </c>
    </row>
    <row r="40" spans="1:11" s="5" customFormat="1" x14ac:dyDescent="0.4">
      <c r="A40" s="23" t="s">
        <v>69</v>
      </c>
      <c r="B40" s="19"/>
      <c r="C40" s="10" t="str">
        <f t="shared" si="7"/>
        <v xml:space="preserve"> </v>
      </c>
      <c r="D40" s="19"/>
      <c r="E40" s="11" t="str">
        <f>IF(D40&gt;1,(H40*LN(D40)+J40)/10," ")</f>
        <v xml:space="preserve"> </v>
      </c>
      <c r="F40" s="6"/>
      <c r="G40" s="4" t="s">
        <v>70</v>
      </c>
      <c r="H40" s="4">
        <v>244.76</v>
      </c>
      <c r="I40" s="4" t="s">
        <v>95</v>
      </c>
      <c r="J40" s="4">
        <v>-571.29</v>
      </c>
      <c r="K40" s="5">
        <v>0.94059999999999999</v>
      </c>
    </row>
    <row r="41" spans="1:11" s="5" customFormat="1" x14ac:dyDescent="0.4">
      <c r="A41" s="23" t="s">
        <v>71</v>
      </c>
      <c r="B41" s="19"/>
      <c r="C41" s="10" t="str">
        <f t="shared" si="7"/>
        <v xml:space="preserve"> </v>
      </c>
      <c r="D41" s="19"/>
      <c r="E41" s="11" t="str">
        <f>IF(D41&gt;1,(H41*LN(D41)+J41)/10," ")</f>
        <v xml:space="preserve"> </v>
      </c>
      <c r="F41" s="6"/>
      <c r="G41" s="4" t="s">
        <v>72</v>
      </c>
      <c r="H41" s="4">
        <v>291.62</v>
      </c>
      <c r="I41" s="4" t="s">
        <v>95</v>
      </c>
      <c r="J41" s="4">
        <v>-800.76</v>
      </c>
      <c r="K41" s="5">
        <v>0.7359</v>
      </c>
    </row>
    <row r="42" spans="1:11" s="5" customFormat="1" x14ac:dyDescent="0.4">
      <c r="A42" s="23" t="s">
        <v>73</v>
      </c>
      <c r="B42" s="19"/>
      <c r="C42" s="10" t="str">
        <f t="shared" si="7"/>
        <v xml:space="preserve"> </v>
      </c>
      <c r="D42" s="19"/>
      <c r="E42" s="11" t="str">
        <f>IF(D42&gt;1,(H42*LN(D42)+J42)/10," ")</f>
        <v xml:space="preserve"> </v>
      </c>
      <c r="F42" s="6"/>
      <c r="G42" s="4" t="s">
        <v>74</v>
      </c>
      <c r="H42" s="4">
        <v>332.62</v>
      </c>
      <c r="I42" s="4" t="s">
        <v>95</v>
      </c>
      <c r="J42" s="4">
        <v>-1073.5</v>
      </c>
      <c r="K42" s="5">
        <v>0.86780000000000002</v>
      </c>
    </row>
    <row r="43" spans="1:11" s="5" customFormat="1" x14ac:dyDescent="0.4">
      <c r="A43" s="23" t="s">
        <v>75</v>
      </c>
      <c r="B43" s="19"/>
      <c r="C43" s="8" t="str">
        <f>IF(B43&gt;1,((B43*10)-J43)/H43," ")</f>
        <v xml:space="preserve"> </v>
      </c>
      <c r="D43" s="19"/>
      <c r="E43" s="11" t="str">
        <f>IF(D43&gt;1,(H43*D43+J43)/10," ")</f>
        <v xml:space="preserve"> </v>
      </c>
      <c r="F43" s="6"/>
      <c r="G43" s="4" t="s">
        <v>76</v>
      </c>
      <c r="H43" s="4">
        <v>0.76780000000000004</v>
      </c>
      <c r="I43" s="4"/>
      <c r="J43" s="4">
        <v>588.41999999999996</v>
      </c>
      <c r="K43" s="5">
        <v>0.88480000000000003</v>
      </c>
    </row>
    <row r="44" spans="1:11" s="5" customFormat="1" x14ac:dyDescent="0.4">
      <c r="A44" s="23" t="s">
        <v>77</v>
      </c>
      <c r="B44" s="19"/>
      <c r="C44" s="10" t="str">
        <f>IF(B44&gt;1,EXP(((B44*10)-J44)/H44)," ")</f>
        <v xml:space="preserve"> </v>
      </c>
      <c r="D44" s="19"/>
      <c r="E44" s="11" t="str">
        <f>IF(D44&gt;1,(H44*LN(D44)+J44)/10," ")</f>
        <v xml:space="preserve"> </v>
      </c>
      <c r="F44" s="6"/>
      <c r="G44" s="4" t="s">
        <v>78</v>
      </c>
      <c r="H44" s="4">
        <v>278.76</v>
      </c>
      <c r="I44" s="4" t="s">
        <v>95</v>
      </c>
      <c r="J44" s="4">
        <v>-735.39</v>
      </c>
      <c r="K44" s="5">
        <v>0.86719999999999997</v>
      </c>
    </row>
    <row r="45" spans="1:11" s="5" customFormat="1" x14ac:dyDescent="0.4">
      <c r="A45" s="23" t="s">
        <v>79</v>
      </c>
      <c r="B45" s="19"/>
      <c r="C45" s="8" t="str">
        <f t="shared" ref="C45:C48" si="8">IF(B45&gt;1,((B45*10)-J45)/H45," ")</f>
        <v xml:space="preserve"> </v>
      </c>
      <c r="D45" s="19"/>
      <c r="E45" s="11" t="str">
        <f>IF(D45&gt;1,(H45*D45+J45)/10," ")</f>
        <v xml:space="preserve"> </v>
      </c>
      <c r="F45" s="6"/>
      <c r="G45" s="4" t="s">
        <v>80</v>
      </c>
      <c r="H45" s="4">
        <v>0.90459999999999996</v>
      </c>
      <c r="I45" s="4"/>
      <c r="J45" s="4">
        <v>535.44000000000005</v>
      </c>
      <c r="K45" s="5">
        <v>0.91020000000000001</v>
      </c>
    </row>
    <row r="46" spans="1:11" s="5" customFormat="1" x14ac:dyDescent="0.4">
      <c r="A46" s="23" t="s">
        <v>81</v>
      </c>
      <c r="B46" s="19"/>
      <c r="C46" s="8" t="str">
        <f t="shared" si="8"/>
        <v xml:space="preserve"> </v>
      </c>
      <c r="D46" s="19"/>
      <c r="E46" s="11" t="str">
        <f>IF(D46&gt;1,(H46*D46+J46)/10," ")</f>
        <v xml:space="preserve"> </v>
      </c>
      <c r="F46" s="6"/>
      <c r="G46" s="4" t="s">
        <v>82</v>
      </c>
      <c r="H46" s="4">
        <v>0.57040000000000002</v>
      </c>
      <c r="I46" s="4"/>
      <c r="J46" s="4">
        <v>708.9</v>
      </c>
      <c r="K46" s="5">
        <v>0.91359999999999997</v>
      </c>
    </row>
    <row r="47" spans="1:11" s="5" customFormat="1" x14ac:dyDescent="0.4">
      <c r="A47" s="23" t="s">
        <v>83</v>
      </c>
      <c r="B47" s="19"/>
      <c r="C47" s="8" t="str">
        <f t="shared" si="8"/>
        <v xml:space="preserve"> </v>
      </c>
      <c r="D47" s="19"/>
      <c r="E47" s="11" t="str">
        <f>IF(D47&gt;1,(H47*D47+J47)/10," ")</f>
        <v xml:space="preserve"> </v>
      </c>
      <c r="F47" s="6"/>
      <c r="G47" s="4" t="s">
        <v>84</v>
      </c>
      <c r="H47" s="4">
        <v>0.51500000000000001</v>
      </c>
      <c r="I47" s="4"/>
      <c r="J47" s="4">
        <v>776.27</v>
      </c>
      <c r="K47" s="5">
        <v>0.91839999999999999</v>
      </c>
    </row>
    <row r="48" spans="1:11" s="5" customFormat="1" x14ac:dyDescent="0.4">
      <c r="A48" s="23" t="s">
        <v>85</v>
      </c>
      <c r="B48" s="19"/>
      <c r="C48" s="8" t="str">
        <f t="shared" si="8"/>
        <v xml:space="preserve"> </v>
      </c>
      <c r="D48" s="19"/>
      <c r="E48" s="11" t="str">
        <f>IF(D48&gt;1,(H48*D48+J48)/10," ")</f>
        <v xml:space="preserve"> </v>
      </c>
      <c r="F48" s="6"/>
      <c r="G48" s="4" t="s">
        <v>86</v>
      </c>
      <c r="H48" s="4">
        <v>1.0341</v>
      </c>
      <c r="I48" s="4"/>
      <c r="J48" s="4">
        <v>503.49</v>
      </c>
      <c r="K48" s="5">
        <v>0.89290000000000003</v>
      </c>
    </row>
    <row r="49" spans="1:11" s="5" customFormat="1" x14ac:dyDescent="0.4">
      <c r="A49" s="23" t="s">
        <v>87</v>
      </c>
      <c r="B49" s="19"/>
      <c r="C49" s="10" t="str">
        <f t="shared" si="7"/>
        <v xml:space="preserve"> </v>
      </c>
      <c r="D49" s="19"/>
      <c r="E49" s="11" t="str">
        <f>IF(D49&gt;1,(H49*LN(D49)+J49)/10," ")</f>
        <v xml:space="preserve"> </v>
      </c>
      <c r="F49" s="6"/>
      <c r="G49" s="4" t="s">
        <v>88</v>
      </c>
      <c r="H49" s="4">
        <v>291.06</v>
      </c>
      <c r="I49" s="4" t="s">
        <v>95</v>
      </c>
      <c r="J49" s="4">
        <v>-809.72</v>
      </c>
      <c r="K49" s="5">
        <v>0.93230000000000002</v>
      </c>
    </row>
    <row r="50" spans="1:11" s="5" customFormat="1" x14ac:dyDescent="0.4">
      <c r="A50" s="23" t="s">
        <v>91</v>
      </c>
      <c r="B50" s="19"/>
      <c r="C50" s="10" t="str">
        <f t="shared" si="7"/>
        <v xml:space="preserve"> </v>
      </c>
      <c r="D50" s="19"/>
      <c r="E50" s="11" t="str">
        <f>IF(D50&gt;1,(H50*LN(D50)+J50)/10," ")</f>
        <v xml:space="preserve"> </v>
      </c>
      <c r="F50" s="6"/>
      <c r="G50" s="4" t="s">
        <v>89</v>
      </c>
      <c r="H50" s="4">
        <v>296.72000000000003</v>
      </c>
      <c r="I50" s="4" t="s">
        <v>95</v>
      </c>
      <c r="J50" s="4">
        <v>-859.22</v>
      </c>
      <c r="K50" s="5">
        <v>0.86799999999999999</v>
      </c>
    </row>
    <row r="51" spans="1:11" s="5" customFormat="1" ht="19.5" thickBot="1" x14ac:dyDescent="0.45">
      <c r="A51" s="24" t="s">
        <v>92</v>
      </c>
      <c r="B51" s="20"/>
      <c r="C51" s="26" t="str">
        <f t="shared" si="7"/>
        <v xml:space="preserve"> </v>
      </c>
      <c r="D51" s="20"/>
      <c r="E51" s="12" t="str">
        <f>IF(D51&gt;1,(H51*LN(D51)+J51)/10," ")</f>
        <v xml:space="preserve"> </v>
      </c>
      <c r="F51" s="7"/>
      <c r="G51" s="4" t="s">
        <v>90</v>
      </c>
      <c r="H51" s="4">
        <v>293.77999999999997</v>
      </c>
      <c r="I51" s="4" t="s">
        <v>95</v>
      </c>
      <c r="J51" s="4">
        <v>-820.97</v>
      </c>
      <c r="K51" s="5">
        <v>0.95089999999999997</v>
      </c>
    </row>
  </sheetData>
  <dataConsolidate/>
  <mergeCells count="3">
    <mergeCell ref="B4:C4"/>
    <mergeCell ref="D4:E4"/>
    <mergeCell ref="A4:A6"/>
  </mergeCells>
  <phoneticPr fontId="2"/>
  <pageMargins left="0.7" right="0.7" top="0.75" bottom="0.75" header="0.3" footer="0.3"/>
  <pageSetup paperSize="9" scale="5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変換式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2023-09-25T09:01:18Z</cp:lastPrinted>
  <dcterms:created xsi:type="dcterms:W3CDTF">2023-09-05T08:33:15Z</dcterms:created>
  <dcterms:modified xsi:type="dcterms:W3CDTF">2023-09-25T09:02:59Z</dcterms:modified>
</cp:coreProperties>
</file>