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24226"/>
  <mc:AlternateContent xmlns:mc="http://schemas.openxmlformats.org/markup-compatibility/2006">
    <mc:Choice Requires="x15">
      <x15ac:absPath xmlns:x15ac="http://schemas.microsoft.com/office/spreadsheetml/2010/11/ac" url="C:\Users\652058\Box\【02_課所共有】01_07_市町村課\R06年度\06　交付税担当\56_交付税担当全般\56_01_交付税担当全般\56_01_110_ホームページ\241224_HP更新（普交再算定）\"/>
    </mc:Choice>
  </mc:AlternateContent>
  <xr:revisionPtr revIDLastSave="0" documentId="13_ncr:1_{03310518-99DB-4A60-B569-33F00C734551}" xr6:coauthVersionLast="47" xr6:coauthVersionMax="47" xr10:uidLastSave="{00000000-0000-0000-0000-000000000000}"/>
  <bookViews>
    <workbookView xWindow="-110" yWindow="-110" windowWidth="19420" windowHeight="10560" tabRatio="780" xr2:uid="{00000000-000D-0000-FFFF-FFFF00000000}"/>
  </bookViews>
  <sheets>
    <sheet name="(1)普通交付税市町村別決定額" sheetId="13" r:id="rId1"/>
    <sheet name="交付額順" sheetId="16" state="hidden" r:id="rId2"/>
    <sheet name="増減額順" sheetId="14" state="hidden" r:id="rId3"/>
    <sheet name="増減率順" sheetId="15" state="hidden" r:id="rId4"/>
    <sheet name="(2)各市町村別決定額調" sheetId="18" r:id="rId5"/>
    <sheet name="（3）基準財政需要額対前年度比較" sheetId="20" r:id="rId6"/>
    <sheet name="（4）基準財政収入額対前年度比較 " sheetId="21" r:id="rId7"/>
  </sheets>
  <externalReferences>
    <externalReference r:id="rId8"/>
  </externalReferences>
  <definedNames>
    <definedName name="_xlnm.Print_Area" localSheetId="0">'(1)普通交付税市町村別決定額'!$A$1:$Q$48</definedName>
    <definedName name="_xlnm.Print_Area" localSheetId="4">'(2)各市町村別決定額調'!$A$1:$N$75</definedName>
    <definedName name="_xlnm.Print_Area" localSheetId="5">'（3）基準財政需要額対前年度比較'!$A$1:$F$84</definedName>
    <definedName name="_xlnm.Print_Area" localSheetId="6">'（4）基準財政収入額対前年度比較 '!$A$1:$G$48</definedName>
    <definedName name="_xlnm.Print_Area" localSheetId="1">交付額順!$A$1:$J$95</definedName>
    <definedName name="_xlnm.Print_Area" localSheetId="3">増減率順!$A$1:$J$94</definedName>
    <definedName name="_xlnm.Print_Titles" localSheetId="0">'(1)普通交付税市町村別決定額'!$1:$7</definedName>
    <definedName name="_xlnm.Print_Titles" localSheetId="4">'(2)各市町村別決定額調'!$1:$5</definedName>
    <definedName name="_xlnm.Print_Titles" localSheetId="5">'（3）基準財政需要額対前年度比較'!$A:$B</definedName>
    <definedName name="_xlnm.Print_Titles" localSheetId="1">交付額順!$1:$6</definedName>
    <definedName name="_xlnm.Print_Titles" localSheetId="2">増減額順!$1:$6</definedName>
    <definedName name="_xlnm.Print_Titles" localSheetId="3">増減率順!$1:$6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1" i="20" l="1"/>
  <c r="F49" i="20"/>
  <c r="E51" i="20"/>
  <c r="E50" i="20"/>
  <c r="F50" i="20" s="1"/>
  <c r="E49" i="20"/>
  <c r="D52" i="20"/>
  <c r="E52" i="20" s="1"/>
  <c r="F52" i="20" s="1"/>
  <c r="C52" i="20"/>
  <c r="E47" i="21"/>
  <c r="D47" i="21"/>
  <c r="F47" i="21" s="1"/>
  <c r="G47" i="21" s="1"/>
  <c r="F46" i="21"/>
  <c r="G46" i="21" s="1"/>
  <c r="D45" i="21"/>
  <c r="F45" i="21" s="1"/>
  <c r="G45" i="21" s="1"/>
  <c r="G43" i="21"/>
  <c r="F43" i="21"/>
  <c r="F41" i="21"/>
  <c r="G41" i="21" s="1"/>
  <c r="F39" i="21"/>
  <c r="G39" i="21" s="1"/>
  <c r="F38" i="21"/>
  <c r="G38" i="21" s="1"/>
  <c r="G37" i="21"/>
  <c r="F37" i="21"/>
  <c r="F35" i="21"/>
  <c r="G35" i="21" s="1"/>
  <c r="G34" i="21"/>
  <c r="F34" i="21"/>
  <c r="F32" i="21"/>
  <c r="G32" i="21" s="1"/>
  <c r="F31" i="21"/>
  <c r="G31" i="21" s="1"/>
  <c r="F30" i="21"/>
  <c r="G30" i="21" s="1"/>
  <c r="G28" i="21"/>
  <c r="F28" i="21"/>
  <c r="F27" i="21"/>
  <c r="G27" i="21" s="1"/>
  <c r="F26" i="21"/>
  <c r="G26" i="21" s="1"/>
  <c r="F25" i="21"/>
  <c r="G25" i="21" s="1"/>
  <c r="G24" i="21"/>
  <c r="F24" i="21"/>
  <c r="F23" i="21"/>
  <c r="G23" i="21" s="1"/>
  <c r="F22" i="21"/>
  <c r="G22" i="21" s="1"/>
  <c r="F21" i="21"/>
  <c r="G21" i="21" s="1"/>
  <c r="G20" i="21"/>
  <c r="F20" i="21"/>
  <c r="F19" i="21"/>
  <c r="G19" i="21" s="1"/>
  <c r="F18" i="21"/>
  <c r="G18" i="21" s="1"/>
  <c r="F17" i="21"/>
  <c r="G17" i="21" s="1"/>
  <c r="G16" i="21"/>
  <c r="F16" i="21"/>
  <c r="F15" i="21"/>
  <c r="G15" i="21" s="1"/>
  <c r="E14" i="21"/>
  <c r="D14" i="21"/>
  <c r="F14" i="21" s="1"/>
  <c r="G14" i="21" s="1"/>
  <c r="G13" i="21"/>
  <c r="F13" i="21"/>
  <c r="F12" i="21"/>
  <c r="G12" i="21" s="1"/>
  <c r="F11" i="21"/>
  <c r="G11" i="21" s="1"/>
  <c r="F9" i="21"/>
  <c r="G9" i="21" s="1"/>
  <c r="E9" i="21"/>
  <c r="D9" i="21"/>
  <c r="E8" i="21"/>
  <c r="F8" i="21" s="1"/>
  <c r="G8" i="21" s="1"/>
  <c r="D8" i="21"/>
  <c r="D10" i="21" s="1"/>
  <c r="F7" i="21"/>
  <c r="G7" i="21" s="1"/>
  <c r="F6" i="21"/>
  <c r="G6" i="21" s="1"/>
  <c r="F5" i="21"/>
  <c r="G5" i="21" s="1"/>
  <c r="G4" i="21"/>
  <c r="F4" i="21"/>
  <c r="E83" i="20"/>
  <c r="F83" i="20" s="1"/>
  <c r="D80" i="20"/>
  <c r="C80" i="20"/>
  <c r="E80" i="20" s="1"/>
  <c r="F80" i="20" s="1"/>
  <c r="E79" i="20"/>
  <c r="F79" i="20" s="1"/>
  <c r="E78" i="20"/>
  <c r="F78" i="20" s="1"/>
  <c r="D77" i="20"/>
  <c r="C77" i="20"/>
  <c r="D74" i="20"/>
  <c r="C74" i="20"/>
  <c r="E71" i="20"/>
  <c r="F71" i="20" s="1"/>
  <c r="E68" i="20"/>
  <c r="F68" i="20" s="1"/>
  <c r="E67" i="20"/>
  <c r="F67" i="20" s="1"/>
  <c r="E65" i="20"/>
  <c r="F65" i="20" s="1"/>
  <c r="E64" i="20"/>
  <c r="F64" i="20" s="1"/>
  <c r="E63" i="20"/>
  <c r="F63" i="20" s="1"/>
  <c r="E62" i="20"/>
  <c r="F62" i="20" s="1"/>
  <c r="E61" i="20"/>
  <c r="F61" i="20" s="1"/>
  <c r="E60" i="20"/>
  <c r="F60" i="20" s="1"/>
  <c r="E59" i="20"/>
  <c r="F59" i="20" s="1"/>
  <c r="E58" i="20"/>
  <c r="F58" i="20" s="1"/>
  <c r="E57" i="20"/>
  <c r="F57" i="20" s="1"/>
  <c r="E56" i="20"/>
  <c r="F56" i="20" s="1"/>
  <c r="D55" i="20"/>
  <c r="C55" i="20"/>
  <c r="E48" i="20"/>
  <c r="F48" i="20" s="1"/>
  <c r="E47" i="20"/>
  <c r="F47" i="20" s="1"/>
  <c r="E46" i="20"/>
  <c r="F46" i="20" s="1"/>
  <c r="E45" i="20"/>
  <c r="F45" i="20" s="1"/>
  <c r="D44" i="20"/>
  <c r="C44" i="20"/>
  <c r="E43" i="20"/>
  <c r="F43" i="20" s="1"/>
  <c r="E42" i="20"/>
  <c r="F42" i="20" s="1"/>
  <c r="E41" i="20"/>
  <c r="F41" i="20" s="1"/>
  <c r="E40" i="20"/>
  <c r="F40" i="20" s="1"/>
  <c r="E39" i="20"/>
  <c r="F39" i="20" s="1"/>
  <c r="D38" i="20"/>
  <c r="C38" i="20"/>
  <c r="E37" i="20"/>
  <c r="F37" i="20" s="1"/>
  <c r="E36" i="20"/>
  <c r="F36" i="20" s="1"/>
  <c r="E35" i="20"/>
  <c r="F35" i="20" s="1"/>
  <c r="D34" i="20"/>
  <c r="C34" i="20"/>
  <c r="E34" i="20" s="1"/>
  <c r="F34" i="20" s="1"/>
  <c r="E33" i="20"/>
  <c r="F33" i="20" s="1"/>
  <c r="E32" i="20"/>
  <c r="F32" i="20" s="1"/>
  <c r="E31" i="20"/>
  <c r="F31" i="20" s="1"/>
  <c r="E30" i="20"/>
  <c r="F30" i="20" s="1"/>
  <c r="E29" i="20"/>
  <c r="F29" i="20" s="1"/>
  <c r="E28" i="20"/>
  <c r="F28" i="20" s="1"/>
  <c r="E27" i="20"/>
  <c r="F27" i="20" s="1"/>
  <c r="D26" i="20"/>
  <c r="C26" i="20"/>
  <c r="E26" i="20" s="1"/>
  <c r="F26" i="20" s="1"/>
  <c r="E25" i="20"/>
  <c r="F25" i="20" s="1"/>
  <c r="E24" i="20"/>
  <c r="F24" i="20" s="1"/>
  <c r="E23" i="20"/>
  <c r="F23" i="20" s="1"/>
  <c r="E22" i="20"/>
  <c r="F22" i="20" s="1"/>
  <c r="E21" i="20"/>
  <c r="F21" i="20" s="1"/>
  <c r="E20" i="20"/>
  <c r="F20" i="20" s="1"/>
  <c r="E19" i="20"/>
  <c r="F19" i="20" s="1"/>
  <c r="E18" i="20"/>
  <c r="F18" i="20" s="1"/>
  <c r="E17" i="20"/>
  <c r="F17" i="20" s="1"/>
  <c r="E16" i="20"/>
  <c r="F16" i="20" s="1"/>
  <c r="D15" i="20"/>
  <c r="C15" i="20"/>
  <c r="E14" i="20"/>
  <c r="F14" i="20" s="1"/>
  <c r="E13" i="20"/>
  <c r="F13" i="20" s="1"/>
  <c r="E12" i="20"/>
  <c r="F12" i="20" s="1"/>
  <c r="E11" i="20"/>
  <c r="F11" i="20" s="1"/>
  <c r="E10" i="20"/>
  <c r="F10" i="20" s="1"/>
  <c r="E7" i="20"/>
  <c r="F7" i="20" s="1"/>
  <c r="E6" i="20"/>
  <c r="F6" i="20" s="1"/>
  <c r="E5" i="20"/>
  <c r="F5" i="20" s="1"/>
  <c r="E44" i="20" l="1"/>
  <c r="F44" i="20" s="1"/>
  <c r="E38" i="20"/>
  <c r="F38" i="20" s="1"/>
  <c r="C82" i="20"/>
  <c r="C84" i="20" s="1"/>
  <c r="E15" i="20"/>
  <c r="F15" i="20" s="1"/>
  <c r="E74" i="20"/>
  <c r="F74" i="20" s="1"/>
  <c r="D36" i="21"/>
  <c r="E10" i="21"/>
  <c r="E36" i="21" s="1"/>
  <c r="E40" i="21" s="1"/>
  <c r="E42" i="21" s="1"/>
  <c r="E44" i="21" s="1"/>
  <c r="D82" i="20"/>
  <c r="D84" i="20" s="1"/>
  <c r="D40" i="21" l="1"/>
  <c r="F36" i="21"/>
  <c r="G36" i="21" s="1"/>
  <c r="F10" i="21"/>
  <c r="G10" i="21" s="1"/>
  <c r="E82" i="20"/>
  <c r="F82" i="20" s="1"/>
  <c r="E84" i="20"/>
  <c r="F84" i="20" s="1"/>
  <c r="D42" i="21" l="1"/>
  <c r="F40" i="21"/>
  <c r="G40" i="21" s="1"/>
  <c r="F42" i="21" l="1"/>
  <c r="G42" i="21" s="1"/>
  <c r="D44" i="21"/>
  <c r="F44" i="21" s="1"/>
  <c r="G44" i="21" s="1"/>
  <c r="O31" i="13" l="1"/>
  <c r="N31" i="13"/>
  <c r="F48" i="13"/>
  <c r="E48" i="13"/>
  <c r="N32" i="13" s="1"/>
  <c r="P30" i="13"/>
  <c r="Q30" i="13" s="1"/>
  <c r="P9" i="13"/>
  <c r="P10" i="13"/>
  <c r="Q10" i="13" s="1"/>
  <c r="P11" i="13"/>
  <c r="Q11" i="13" s="1"/>
  <c r="P12" i="13"/>
  <c r="Q12" i="13" s="1"/>
  <c r="P13" i="13"/>
  <c r="Q13" i="13" s="1"/>
  <c r="P14" i="13"/>
  <c r="Q14" i="13" s="1"/>
  <c r="P15" i="13"/>
  <c r="P16" i="13"/>
  <c r="Q16" i="13" s="1"/>
  <c r="P17" i="13"/>
  <c r="Q17" i="13" s="1"/>
  <c r="P18" i="13"/>
  <c r="Q18" i="13" s="1"/>
  <c r="P19" i="13"/>
  <c r="Q19" i="13" s="1"/>
  <c r="P20" i="13"/>
  <c r="Q20" i="13" s="1"/>
  <c r="P21" i="13"/>
  <c r="Q21" i="13" s="1"/>
  <c r="P22" i="13"/>
  <c r="Q22" i="13" s="1"/>
  <c r="P23" i="13"/>
  <c r="Q23" i="13" s="1"/>
  <c r="P24" i="13"/>
  <c r="Q24" i="13" s="1"/>
  <c r="P25" i="13"/>
  <c r="Q25" i="13" s="1"/>
  <c r="P26" i="13"/>
  <c r="Q26" i="13" s="1"/>
  <c r="P27" i="13"/>
  <c r="Q27" i="13" s="1"/>
  <c r="P28" i="13"/>
  <c r="Q28" i="13" s="1"/>
  <c r="P29" i="13"/>
  <c r="Q29" i="13" s="1"/>
  <c r="P8" i="13"/>
  <c r="Q8" i="13" s="1"/>
  <c r="Q15" i="13"/>
  <c r="G9" i="13"/>
  <c r="H9" i="13"/>
  <c r="G10" i="13"/>
  <c r="H10" i="13" s="1"/>
  <c r="G11" i="13"/>
  <c r="H11" i="13" s="1"/>
  <c r="G12" i="13"/>
  <c r="H12" i="13" s="1"/>
  <c r="G13" i="13"/>
  <c r="H13" i="13" s="1"/>
  <c r="G14" i="13"/>
  <c r="H14" i="13" s="1"/>
  <c r="G15" i="13"/>
  <c r="H15" i="13" s="1"/>
  <c r="G16" i="13"/>
  <c r="H16" i="13" s="1"/>
  <c r="G17" i="13"/>
  <c r="H17" i="13" s="1"/>
  <c r="G18" i="13"/>
  <c r="H18" i="13" s="1"/>
  <c r="G19" i="13"/>
  <c r="H19" i="13" s="1"/>
  <c r="G20" i="13"/>
  <c r="H20" i="13" s="1"/>
  <c r="G21" i="13"/>
  <c r="H21" i="13" s="1"/>
  <c r="G22" i="13"/>
  <c r="H22" i="13" s="1"/>
  <c r="G23" i="13"/>
  <c r="H23" i="13"/>
  <c r="G24" i="13"/>
  <c r="H24" i="13" s="1"/>
  <c r="G25" i="13"/>
  <c r="H25" i="13" s="1"/>
  <c r="G26" i="13"/>
  <c r="H26" i="13" s="1"/>
  <c r="G27" i="13"/>
  <c r="H27" i="13" s="1"/>
  <c r="G28" i="13"/>
  <c r="G29" i="13"/>
  <c r="H29" i="13" s="1"/>
  <c r="G30" i="13"/>
  <c r="H30" i="13" s="1"/>
  <c r="G31" i="13"/>
  <c r="H31" i="13"/>
  <c r="G32" i="13"/>
  <c r="G33" i="13"/>
  <c r="H33" i="13" s="1"/>
  <c r="G34" i="13"/>
  <c r="H34" i="13" s="1"/>
  <c r="G35" i="13"/>
  <c r="H35" i="13" s="1"/>
  <c r="G36" i="13"/>
  <c r="H36" i="13" s="1"/>
  <c r="G37" i="13"/>
  <c r="G38" i="13"/>
  <c r="H38" i="13" s="1"/>
  <c r="G39" i="13"/>
  <c r="H39" i="13" s="1"/>
  <c r="G40" i="13"/>
  <c r="H40" i="13" s="1"/>
  <c r="G41" i="13"/>
  <c r="H41" i="13" s="1"/>
  <c r="G42" i="13"/>
  <c r="H42" i="13" s="1"/>
  <c r="G43" i="13"/>
  <c r="H43" i="13" s="1"/>
  <c r="G44" i="13"/>
  <c r="H44" i="13" s="1"/>
  <c r="G45" i="13"/>
  <c r="H45" i="13" s="1"/>
  <c r="G46" i="13"/>
  <c r="H46" i="13" s="1"/>
  <c r="G47" i="13"/>
  <c r="H47" i="13" s="1"/>
  <c r="G8" i="13"/>
  <c r="H8" i="13" s="1"/>
  <c r="L71" i="18"/>
  <c r="J71" i="18"/>
  <c r="H71" i="18"/>
  <c r="G71" i="18"/>
  <c r="C71" i="18"/>
  <c r="I70" i="18"/>
  <c r="K70" i="18" s="1"/>
  <c r="I69" i="18"/>
  <c r="K69" i="18" s="1"/>
  <c r="M69" i="18" s="1"/>
  <c r="N69" i="18" s="1"/>
  <c r="I68" i="18"/>
  <c r="K68" i="18" s="1"/>
  <c r="M68" i="18" s="1"/>
  <c r="I67" i="18"/>
  <c r="K67" i="18" s="1"/>
  <c r="M67" i="18" s="1"/>
  <c r="N67" i="18" s="1"/>
  <c r="I66" i="18"/>
  <c r="K66" i="18" s="1"/>
  <c r="I65" i="18"/>
  <c r="K65" i="18" s="1"/>
  <c r="M65" i="18" s="1"/>
  <c r="N65" i="18" s="1"/>
  <c r="I64" i="18"/>
  <c r="K64" i="18" s="1"/>
  <c r="I63" i="18"/>
  <c r="K63" i="18" s="1"/>
  <c r="I62" i="18"/>
  <c r="K62" i="18" s="1"/>
  <c r="I61" i="18"/>
  <c r="K61" i="18" s="1"/>
  <c r="M61" i="18" s="1"/>
  <c r="N61" i="18" s="1"/>
  <c r="I60" i="18"/>
  <c r="K60" i="18" s="1"/>
  <c r="M60" i="18" s="1"/>
  <c r="N60" i="18" s="1"/>
  <c r="I59" i="18"/>
  <c r="K59" i="18" s="1"/>
  <c r="M59" i="18" s="1"/>
  <c r="N59" i="18" s="1"/>
  <c r="I58" i="18"/>
  <c r="K58" i="18" s="1"/>
  <c r="I57" i="18"/>
  <c r="K57" i="18" s="1"/>
  <c r="M57" i="18" s="1"/>
  <c r="N57" i="18" s="1"/>
  <c r="I56" i="18"/>
  <c r="K56" i="18" s="1"/>
  <c r="I55" i="18"/>
  <c r="K55" i="18" s="1"/>
  <c r="I54" i="18"/>
  <c r="K54" i="18" s="1"/>
  <c r="I53" i="18"/>
  <c r="K53" i="18" s="1"/>
  <c r="M53" i="18" s="1"/>
  <c r="N53" i="18" s="1"/>
  <c r="I52" i="18"/>
  <c r="K52" i="18" s="1"/>
  <c r="I51" i="18"/>
  <c r="K51" i="18" s="1"/>
  <c r="K50" i="18"/>
  <c r="M50" i="18" s="1"/>
  <c r="I50" i="18"/>
  <c r="I49" i="18"/>
  <c r="K49" i="18" s="1"/>
  <c r="I48" i="18"/>
  <c r="K48" i="18" s="1"/>
  <c r="M48" i="18" s="1"/>
  <c r="N48" i="18" s="1"/>
  <c r="L46" i="18"/>
  <c r="J46" i="18"/>
  <c r="H46" i="18"/>
  <c r="H73" i="18" s="1"/>
  <c r="G46" i="18"/>
  <c r="G73" i="18" s="1"/>
  <c r="C46" i="18"/>
  <c r="I45" i="18"/>
  <c r="K45" i="18" s="1"/>
  <c r="M45" i="18" s="1"/>
  <c r="I44" i="18"/>
  <c r="K44" i="18" s="1"/>
  <c r="I43" i="18"/>
  <c r="K43" i="18" s="1"/>
  <c r="M43" i="18" s="1"/>
  <c r="N43" i="18" s="1"/>
  <c r="I42" i="18"/>
  <c r="K42" i="18" s="1"/>
  <c r="I41" i="18"/>
  <c r="K41" i="18" s="1"/>
  <c r="M41" i="18" s="1"/>
  <c r="I40" i="18"/>
  <c r="K40" i="18" s="1"/>
  <c r="I39" i="18"/>
  <c r="K39" i="18" s="1"/>
  <c r="I38" i="18"/>
  <c r="K38" i="18" s="1"/>
  <c r="M38" i="18" s="1"/>
  <c r="I37" i="18"/>
  <c r="K37" i="18" s="1"/>
  <c r="M37" i="18" s="1"/>
  <c r="N37" i="18" s="1"/>
  <c r="I36" i="18"/>
  <c r="K36" i="18" s="1"/>
  <c r="M36" i="18" s="1"/>
  <c r="N36" i="18" s="1"/>
  <c r="I35" i="18"/>
  <c r="K35" i="18" s="1"/>
  <c r="M35" i="18" s="1"/>
  <c r="I34" i="18"/>
  <c r="K34" i="18" s="1"/>
  <c r="M34" i="18" s="1"/>
  <c r="N34" i="18" s="1"/>
  <c r="I33" i="18"/>
  <c r="K33" i="18" s="1"/>
  <c r="M33" i="18" s="1"/>
  <c r="N33" i="18" s="1"/>
  <c r="I32" i="18"/>
  <c r="K32" i="18"/>
  <c r="M32" i="18" s="1"/>
  <c r="I31" i="18"/>
  <c r="K31" i="18" s="1"/>
  <c r="M31" i="18" s="1"/>
  <c r="N31" i="18" s="1"/>
  <c r="I30" i="18"/>
  <c r="I47" i="18" s="1"/>
  <c r="I29" i="18"/>
  <c r="K29" i="18" s="1"/>
  <c r="I28" i="18"/>
  <c r="K28" i="18" s="1"/>
  <c r="M28" i="18" s="1"/>
  <c r="N28" i="18" s="1"/>
  <c r="I27" i="18"/>
  <c r="K27" i="18" s="1"/>
  <c r="I26" i="18"/>
  <c r="K26" i="18" s="1"/>
  <c r="I25" i="18"/>
  <c r="K25" i="18" s="1"/>
  <c r="M25" i="18" s="1"/>
  <c r="N25" i="18" s="1"/>
  <c r="I24" i="18"/>
  <c r="K24" i="18" s="1"/>
  <c r="M24" i="18" s="1"/>
  <c r="N24" i="18" s="1"/>
  <c r="I23" i="18"/>
  <c r="K23" i="18" s="1"/>
  <c r="M23" i="18" s="1"/>
  <c r="N23" i="18" s="1"/>
  <c r="I22" i="18"/>
  <c r="K22" i="18" s="1"/>
  <c r="M22" i="18" s="1"/>
  <c r="N22" i="18" s="1"/>
  <c r="I21" i="18"/>
  <c r="K21" i="18" s="1"/>
  <c r="I20" i="18"/>
  <c r="K20" i="18" s="1"/>
  <c r="M20" i="18" s="1"/>
  <c r="N20" i="18" s="1"/>
  <c r="I19" i="18"/>
  <c r="K19" i="18" s="1"/>
  <c r="I18" i="18"/>
  <c r="K18" i="18" s="1"/>
  <c r="M18" i="18" s="1"/>
  <c r="I17" i="18"/>
  <c r="K17" i="18" s="1"/>
  <c r="I16" i="18"/>
  <c r="K16" i="18" s="1"/>
  <c r="M16" i="18" s="1"/>
  <c r="N16" i="18" s="1"/>
  <c r="I15" i="18"/>
  <c r="K15" i="18" s="1"/>
  <c r="I14" i="18"/>
  <c r="K14" i="18" s="1"/>
  <c r="I13" i="18"/>
  <c r="K13" i="18" s="1"/>
  <c r="I12" i="18"/>
  <c r="K12" i="18" s="1"/>
  <c r="M12" i="18" s="1"/>
  <c r="N12" i="18" s="1"/>
  <c r="I11" i="18"/>
  <c r="K11" i="18" s="1"/>
  <c r="M11" i="18" s="1"/>
  <c r="I10" i="18"/>
  <c r="K10" i="18" s="1"/>
  <c r="I9" i="18"/>
  <c r="K9" i="18" s="1"/>
  <c r="M9" i="18" s="1"/>
  <c r="I8" i="18"/>
  <c r="K8" i="18" s="1"/>
  <c r="N8" i="18" s="1"/>
  <c r="I7" i="18"/>
  <c r="K7" i="18" s="1"/>
  <c r="I6" i="18"/>
  <c r="K6" i="18" s="1"/>
  <c r="M6" i="18" s="1"/>
  <c r="N6" i="18" s="1"/>
  <c r="T13" i="15"/>
  <c r="S13" i="15"/>
  <c r="T12" i="15"/>
  <c r="S12" i="15"/>
  <c r="T11" i="15"/>
  <c r="S11" i="15"/>
  <c r="T10" i="15"/>
  <c r="S10" i="15"/>
  <c r="T9" i="15"/>
  <c r="S9" i="15"/>
  <c r="T8" i="15"/>
  <c r="S8" i="15"/>
  <c r="T7" i="15"/>
  <c r="S7" i="15"/>
  <c r="H94" i="16"/>
  <c r="G94" i="16"/>
  <c r="H94" i="15"/>
  <c r="G94" i="15"/>
  <c r="I94" i="15"/>
  <c r="I35" i="15"/>
  <c r="J35" i="15" s="1"/>
  <c r="I73" i="15"/>
  <c r="J73" i="15" s="1"/>
  <c r="I66" i="15"/>
  <c r="J66" i="15" s="1"/>
  <c r="I42" i="15"/>
  <c r="J42" i="15" s="1"/>
  <c r="I84" i="15"/>
  <c r="J84" i="15" s="1"/>
  <c r="I48" i="15"/>
  <c r="J48" i="15" s="1"/>
  <c r="I31" i="15"/>
  <c r="J31" i="15" s="1"/>
  <c r="I93" i="15"/>
  <c r="J93" i="15" s="1"/>
  <c r="I92" i="15"/>
  <c r="J92" i="15" s="1"/>
  <c r="I49" i="15"/>
  <c r="J49" i="15" s="1"/>
  <c r="I14" i="15"/>
  <c r="J14" i="15" s="1"/>
  <c r="I54" i="15"/>
  <c r="J54" i="15" s="1"/>
  <c r="I59" i="15"/>
  <c r="J59" i="15" s="1"/>
  <c r="I80" i="15"/>
  <c r="J80" i="15" s="1"/>
  <c r="I13" i="15"/>
  <c r="J13" i="15" s="1"/>
  <c r="I89" i="15"/>
  <c r="J89" i="15"/>
  <c r="I12" i="15"/>
  <c r="J12" i="15" s="1"/>
  <c r="I64" i="15"/>
  <c r="J64" i="15" s="1"/>
  <c r="I58" i="15"/>
  <c r="J58" i="15" s="1"/>
  <c r="I52" i="15"/>
  <c r="J52" i="15" s="1"/>
  <c r="I63" i="15"/>
  <c r="J63" i="15" s="1"/>
  <c r="I45" i="15"/>
  <c r="J45" i="15" s="1"/>
  <c r="I47" i="15"/>
  <c r="J47" i="15" s="1"/>
  <c r="I91" i="15"/>
  <c r="J91" i="15"/>
  <c r="I7" i="15"/>
  <c r="J7" i="15" s="1"/>
  <c r="I40" i="15"/>
  <c r="J40" i="15" s="1"/>
  <c r="I39" i="15"/>
  <c r="J39" i="15" s="1"/>
  <c r="I36" i="15"/>
  <c r="J36" i="15" s="1"/>
  <c r="I51" i="15"/>
  <c r="J51" i="15" s="1"/>
  <c r="I43" i="15"/>
  <c r="J43" i="15" s="1"/>
  <c r="I57" i="15"/>
  <c r="J57" i="15" s="1"/>
  <c r="I68" i="15"/>
  <c r="J68" i="15" s="1"/>
  <c r="I19" i="15"/>
  <c r="J19" i="15" s="1"/>
  <c r="I29" i="15"/>
  <c r="J29" i="15" s="1"/>
  <c r="I78" i="15"/>
  <c r="J78" i="15" s="1"/>
  <c r="I30" i="15"/>
  <c r="J30" i="15" s="1"/>
  <c r="I22" i="15"/>
  <c r="J22" i="15" s="1"/>
  <c r="I28" i="15"/>
  <c r="J28" i="15" s="1"/>
  <c r="I32" i="15"/>
  <c r="J32" i="15" s="1"/>
  <c r="I33" i="15"/>
  <c r="J33" i="15" s="1"/>
  <c r="I15" i="15"/>
  <c r="J15" i="15" s="1"/>
  <c r="I25" i="15"/>
  <c r="J25" i="15" s="1"/>
  <c r="I77" i="15"/>
  <c r="J77" i="15" s="1"/>
  <c r="I81" i="15"/>
  <c r="J81" i="15" s="1"/>
  <c r="I24" i="15"/>
  <c r="J24" i="15" s="1"/>
  <c r="I21" i="15"/>
  <c r="J21" i="15" s="1"/>
  <c r="I16" i="15"/>
  <c r="J16" i="15" s="1"/>
  <c r="I11" i="15"/>
  <c r="J11" i="15" s="1"/>
  <c r="I50" i="15"/>
  <c r="J50" i="15" s="1"/>
  <c r="I79" i="15"/>
  <c r="J79" i="15" s="1"/>
  <c r="I67" i="15"/>
  <c r="J67" i="15" s="1"/>
  <c r="I41" i="15"/>
  <c r="J41" i="15" s="1"/>
  <c r="I69" i="15"/>
  <c r="J69" i="15" s="1"/>
  <c r="I85" i="15"/>
  <c r="J85" i="15"/>
  <c r="I65" i="15"/>
  <c r="J65" i="15" s="1"/>
  <c r="I37" i="15"/>
  <c r="J37" i="15" s="1"/>
  <c r="I61" i="15"/>
  <c r="J61" i="15" s="1"/>
  <c r="I75" i="15"/>
  <c r="J75" i="15" s="1"/>
  <c r="I88" i="15"/>
  <c r="J88" i="15"/>
  <c r="I44" i="15"/>
  <c r="J44" i="15" s="1"/>
  <c r="I38" i="15"/>
  <c r="J38" i="15" s="1"/>
  <c r="I9" i="15"/>
  <c r="J9" i="15" s="1"/>
  <c r="I8" i="15"/>
  <c r="J8" i="15" s="1"/>
  <c r="I46" i="15"/>
  <c r="J46" i="15" s="1"/>
  <c r="I70" i="15"/>
  <c r="J70" i="15" s="1"/>
  <c r="I76" i="15"/>
  <c r="J76" i="15" s="1"/>
  <c r="I74" i="15"/>
  <c r="J74" i="15" s="1"/>
  <c r="I62" i="15"/>
  <c r="J62" i="15" s="1"/>
  <c r="I87" i="15"/>
  <c r="J87" i="15"/>
  <c r="I60" i="15"/>
  <c r="J60" i="15" s="1"/>
  <c r="I72" i="15"/>
  <c r="J72" i="15" s="1"/>
  <c r="I83" i="15"/>
  <c r="J83" i="15" s="1"/>
  <c r="I27" i="15"/>
  <c r="J27" i="15" s="1"/>
  <c r="I55" i="15"/>
  <c r="J55" i="15" s="1"/>
  <c r="I17" i="15"/>
  <c r="J17" i="15" s="1"/>
  <c r="I26" i="15"/>
  <c r="J26" i="15" s="1"/>
  <c r="I82" i="15"/>
  <c r="J82" i="15" s="1"/>
  <c r="I23" i="15"/>
  <c r="J23" i="15" s="1"/>
  <c r="I18" i="15"/>
  <c r="J18" i="15" s="1"/>
  <c r="I20" i="15"/>
  <c r="J20" i="15" s="1"/>
  <c r="I90" i="15"/>
  <c r="J90" i="15"/>
  <c r="I71" i="15"/>
  <c r="J71" i="15" s="1"/>
  <c r="I86" i="15"/>
  <c r="J86" i="15"/>
  <c r="I56" i="15"/>
  <c r="J56" i="15" s="1"/>
  <c r="I10" i="15"/>
  <c r="J10" i="15" s="1"/>
  <c r="I34" i="15"/>
  <c r="J34" i="15" s="1"/>
  <c r="I53" i="15"/>
  <c r="J53" i="15" s="1"/>
  <c r="H94" i="14"/>
  <c r="I94" i="14" s="1"/>
  <c r="G94" i="14"/>
  <c r="I93" i="14"/>
  <c r="J93" i="14" s="1"/>
  <c r="I92" i="14"/>
  <c r="J92" i="14" s="1"/>
  <c r="I69" i="14"/>
  <c r="J69" i="14" s="1"/>
  <c r="I48" i="14"/>
  <c r="J48" i="14"/>
  <c r="I55" i="14"/>
  <c r="I89" i="14"/>
  <c r="J89" i="14" s="1"/>
  <c r="I49" i="14"/>
  <c r="J49" i="14" s="1"/>
  <c r="I20" i="14"/>
  <c r="J20" i="14"/>
  <c r="I61" i="14"/>
  <c r="J61" i="14"/>
  <c r="I82" i="14"/>
  <c r="J82" i="14"/>
  <c r="I15" i="14"/>
  <c r="J15" i="14"/>
  <c r="I54" i="14"/>
  <c r="J54" i="14"/>
  <c r="J36" i="14"/>
  <c r="I9" i="14"/>
  <c r="I14" i="14"/>
  <c r="J14" i="14"/>
  <c r="I50" i="14"/>
  <c r="I52" i="14"/>
  <c r="J52" i="14" s="1"/>
  <c r="I85" i="14"/>
  <c r="I17" i="14"/>
  <c r="J17" i="14"/>
  <c r="I47" i="14"/>
  <c r="I63" i="14"/>
  <c r="J63" i="14" s="1"/>
  <c r="I7" i="14"/>
  <c r="I12" i="14"/>
  <c r="J12" i="14"/>
  <c r="I30" i="14"/>
  <c r="J30" i="14"/>
  <c r="I70" i="14"/>
  <c r="J70" i="14"/>
  <c r="I39" i="14"/>
  <c r="I32" i="14"/>
  <c r="J32" i="14" s="1"/>
  <c r="I74" i="14"/>
  <c r="J74" i="14" s="1"/>
  <c r="I46" i="14"/>
  <c r="J46" i="14" s="1"/>
  <c r="I34" i="14"/>
  <c r="J34" i="14" s="1"/>
  <c r="I10" i="14"/>
  <c r="J10" i="14" s="1"/>
  <c r="I67" i="14"/>
  <c r="J67" i="14"/>
  <c r="I23" i="14"/>
  <c r="J23" i="14"/>
  <c r="I81" i="14"/>
  <c r="J81" i="14"/>
  <c r="I83" i="14"/>
  <c r="J83" i="14" s="1"/>
  <c r="J7" i="14"/>
  <c r="I78" i="14"/>
  <c r="J9" i="14"/>
  <c r="I51" i="14"/>
  <c r="I62" i="14"/>
  <c r="J62" i="14" s="1"/>
  <c r="I29" i="14"/>
  <c r="J29" i="14" s="1"/>
  <c r="J35" i="14"/>
  <c r="I21" i="14"/>
  <c r="J21" i="14" s="1"/>
  <c r="I22" i="14"/>
  <c r="J22" i="14" s="1"/>
  <c r="I43" i="14"/>
  <c r="J43" i="14" s="1"/>
  <c r="I64" i="14"/>
  <c r="J64" i="14" s="1"/>
  <c r="I24" i="14"/>
  <c r="J24" i="14" s="1"/>
  <c r="I90" i="14"/>
  <c r="J90" i="14"/>
  <c r="I45" i="14"/>
  <c r="J45" i="14"/>
  <c r="I88" i="14"/>
  <c r="J88" i="14"/>
  <c r="I40" i="14"/>
  <c r="J50" i="14"/>
  <c r="I27" i="14"/>
  <c r="J27" i="14"/>
  <c r="I77" i="14"/>
  <c r="J77" i="14"/>
  <c r="I60" i="14"/>
  <c r="J60" i="14"/>
  <c r="I36" i="14"/>
  <c r="I19" i="14"/>
  <c r="J19" i="14" s="1"/>
  <c r="I18" i="14"/>
  <c r="J51" i="14"/>
  <c r="I26" i="14"/>
  <c r="J26" i="14" s="1"/>
  <c r="I56" i="14"/>
  <c r="I84" i="14"/>
  <c r="J84" i="14"/>
  <c r="I58" i="14"/>
  <c r="I76" i="14"/>
  <c r="J76" i="14" s="1"/>
  <c r="I86" i="14"/>
  <c r="J86" i="14" s="1"/>
  <c r="I28" i="14"/>
  <c r="J28" i="14" s="1"/>
  <c r="I33" i="14"/>
  <c r="J33" i="14" s="1"/>
  <c r="I41" i="14"/>
  <c r="J41" i="14" s="1"/>
  <c r="I66" i="14"/>
  <c r="J37" i="14"/>
  <c r="I42" i="14"/>
  <c r="I75" i="14"/>
  <c r="I87" i="14"/>
  <c r="J87" i="14" s="1"/>
  <c r="I35" i="14"/>
  <c r="I13" i="14"/>
  <c r="J13" i="14"/>
  <c r="I80" i="14"/>
  <c r="J80" i="14"/>
  <c r="J40" i="14"/>
  <c r="I68" i="14"/>
  <c r="J68" i="14" s="1"/>
  <c r="I73" i="14"/>
  <c r="J73" i="14" s="1"/>
  <c r="I31" i="14"/>
  <c r="J31" i="14" s="1"/>
  <c r="I37" i="14"/>
  <c r="J18" i="14"/>
  <c r="I11" i="14"/>
  <c r="J11" i="14" s="1"/>
  <c r="J75" i="14"/>
  <c r="I91" i="14"/>
  <c r="J91" i="14"/>
  <c r="I16" i="14"/>
  <c r="J16" i="14"/>
  <c r="I59" i="14"/>
  <c r="J59" i="14" s="1"/>
  <c r="J55" i="14"/>
  <c r="I8" i="14"/>
  <c r="J8" i="14"/>
  <c r="I72" i="14"/>
  <c r="J72" i="14"/>
  <c r="J47" i="14"/>
  <c r="J39" i="14"/>
  <c r="I25" i="14"/>
  <c r="J25" i="14"/>
  <c r="J66" i="14"/>
  <c r="I65" i="14"/>
  <c r="J65" i="14" s="1"/>
  <c r="I44" i="14"/>
  <c r="J44" i="14" s="1"/>
  <c r="J78" i="14"/>
  <c r="I57" i="14"/>
  <c r="J57" i="14"/>
  <c r="I71" i="14"/>
  <c r="J71" i="14"/>
  <c r="I79" i="14"/>
  <c r="J79" i="14" s="1"/>
  <c r="J42" i="14"/>
  <c r="I38" i="14"/>
  <c r="J85" i="14"/>
  <c r="I53" i="14"/>
  <c r="J53" i="14"/>
  <c r="J56" i="14"/>
  <c r="J38" i="14"/>
  <c r="J58" i="14"/>
  <c r="I7" i="16"/>
  <c r="J7" i="16" s="1"/>
  <c r="I66" i="16"/>
  <c r="J66" i="16" s="1"/>
  <c r="I24" i="16"/>
  <c r="J24" i="16" s="1"/>
  <c r="I28" i="16"/>
  <c r="J28" i="16" s="1"/>
  <c r="I11" i="16"/>
  <c r="J11" i="16" s="1"/>
  <c r="I12" i="16"/>
  <c r="J12" i="16" s="1"/>
  <c r="I48" i="16"/>
  <c r="J48" i="16"/>
  <c r="I85" i="16"/>
  <c r="J85" i="16"/>
  <c r="I86" i="16"/>
  <c r="J86" i="16"/>
  <c r="I19" i="16"/>
  <c r="J19" i="16" s="1"/>
  <c r="I36" i="16"/>
  <c r="J36" i="16" s="1"/>
  <c r="I75" i="16"/>
  <c r="J75" i="16" s="1"/>
  <c r="I38" i="16"/>
  <c r="J38" i="16" s="1"/>
  <c r="I8" i="16"/>
  <c r="J8" i="16" s="1"/>
  <c r="I46" i="16"/>
  <c r="J46" i="16"/>
  <c r="I13" i="16"/>
  <c r="J13" i="16" s="1"/>
  <c r="I17" i="16"/>
  <c r="J17" i="16" s="1"/>
  <c r="I47" i="16"/>
  <c r="J47" i="16" s="1"/>
  <c r="I42" i="16"/>
  <c r="J42" i="16" s="1"/>
  <c r="I32" i="16"/>
  <c r="J32" i="16" s="1"/>
  <c r="I51" i="16"/>
  <c r="J51" i="16" s="1"/>
  <c r="I68" i="16"/>
  <c r="J68" i="16" s="1"/>
  <c r="I87" i="16"/>
  <c r="J87" i="16"/>
  <c r="I37" i="16"/>
  <c r="J37" i="16" s="1"/>
  <c r="I52" i="16"/>
  <c r="J52" i="16" s="1"/>
  <c r="I26" i="16"/>
  <c r="J26" i="16" s="1"/>
  <c r="I69" i="16"/>
  <c r="J69" i="16"/>
  <c r="I88" i="16"/>
  <c r="J88" i="16"/>
  <c r="I41" i="16"/>
  <c r="J41" i="16" s="1"/>
  <c r="I58" i="16"/>
  <c r="J58" i="16" s="1"/>
  <c r="I33" i="16"/>
  <c r="J33" i="16" s="1"/>
  <c r="I84" i="16"/>
  <c r="J84" i="16"/>
  <c r="I89" i="16"/>
  <c r="J89" i="16"/>
  <c r="I15" i="16"/>
  <c r="J15" i="16" s="1"/>
  <c r="I35" i="16"/>
  <c r="J35" i="16"/>
  <c r="I14" i="16"/>
  <c r="J14" i="16"/>
  <c r="I21" i="16"/>
  <c r="J21" i="16" s="1"/>
  <c r="I77" i="16"/>
  <c r="J77" i="16" s="1"/>
  <c r="I91" i="16"/>
  <c r="J91" i="16"/>
  <c r="I34" i="16"/>
  <c r="J34" i="16"/>
  <c r="I78" i="16"/>
  <c r="J78" i="16" s="1"/>
  <c r="I29" i="16"/>
  <c r="J29" i="16" s="1"/>
  <c r="I80" i="16"/>
  <c r="J80" i="16"/>
  <c r="I20" i="16"/>
  <c r="J20" i="16"/>
  <c r="I74" i="16"/>
  <c r="J74" i="16" s="1"/>
  <c r="I82" i="16"/>
  <c r="J82" i="16" s="1"/>
  <c r="I56" i="16"/>
  <c r="J56" i="16"/>
  <c r="I40" i="16"/>
  <c r="J40" i="16"/>
  <c r="I27" i="16"/>
  <c r="J27" i="16" s="1"/>
  <c r="I72" i="16"/>
  <c r="J72" i="16" s="1"/>
  <c r="I62" i="16"/>
  <c r="J62" i="16" s="1"/>
  <c r="I22" i="16"/>
  <c r="J22" i="16"/>
  <c r="I57" i="16"/>
  <c r="J57" i="16" s="1"/>
  <c r="I64" i="16"/>
  <c r="J64" i="16" s="1"/>
  <c r="I71" i="16"/>
  <c r="J71" i="16" s="1"/>
  <c r="I83" i="16"/>
  <c r="J83" i="16"/>
  <c r="I65" i="16"/>
  <c r="J65" i="16" s="1"/>
  <c r="I50" i="16"/>
  <c r="J50" i="16" s="1"/>
  <c r="I45" i="16"/>
  <c r="J45" i="16" s="1"/>
  <c r="I76" i="16"/>
  <c r="J76" i="16"/>
  <c r="I67" i="16"/>
  <c r="J67" i="16" s="1"/>
  <c r="I44" i="16"/>
  <c r="J44" i="16" s="1"/>
  <c r="I43" i="16"/>
  <c r="J43" i="16" s="1"/>
  <c r="I25" i="16"/>
  <c r="J25" i="16"/>
  <c r="I60" i="16"/>
  <c r="J60" i="16" s="1"/>
  <c r="I61" i="16"/>
  <c r="J61" i="16" s="1"/>
  <c r="I59" i="16"/>
  <c r="J59" i="16" s="1"/>
  <c r="I16" i="16"/>
  <c r="J16" i="16"/>
  <c r="I53" i="16"/>
  <c r="J53" i="16" s="1"/>
  <c r="I63" i="16"/>
  <c r="J63" i="16" s="1"/>
  <c r="I49" i="16"/>
  <c r="J49" i="16" s="1"/>
  <c r="I23" i="16"/>
  <c r="J23" i="16"/>
  <c r="I9" i="16"/>
  <c r="J9" i="16" s="1"/>
  <c r="I79" i="16"/>
  <c r="J79" i="16" s="1"/>
  <c r="I81" i="16"/>
  <c r="J81" i="16" s="1"/>
  <c r="I54" i="16"/>
  <c r="J54" i="16"/>
  <c r="I70" i="16"/>
  <c r="J70" i="16" s="1"/>
  <c r="I73" i="16"/>
  <c r="J73" i="16" s="1"/>
  <c r="I55" i="16"/>
  <c r="J55" i="16" s="1"/>
  <c r="I10" i="16"/>
  <c r="J10" i="16"/>
  <c r="I31" i="16"/>
  <c r="J31" i="16" s="1"/>
  <c r="I90" i="16"/>
  <c r="J90" i="16"/>
  <c r="I39" i="16"/>
  <c r="J39" i="16" s="1"/>
  <c r="I30" i="16"/>
  <c r="J30" i="16"/>
  <c r="I18" i="16"/>
  <c r="J18" i="16" s="1"/>
  <c r="I94" i="16"/>
  <c r="J94" i="16" s="1"/>
  <c r="I93" i="16"/>
  <c r="J93" i="16" s="1"/>
  <c r="I92" i="16"/>
  <c r="J92" i="16"/>
  <c r="L73" i="18"/>
  <c r="J73" i="18"/>
  <c r="M55" i="18"/>
  <c r="N55" i="18" s="1"/>
  <c r="M51" i="18"/>
  <c r="N51" i="18" s="1"/>
  <c r="M52" i="18"/>
  <c r="N52" i="18" s="1"/>
  <c r="M62" i="18"/>
  <c r="N62" i="18" s="1"/>
  <c r="I72" i="18"/>
  <c r="M63" i="18"/>
  <c r="N63" i="18" s="1"/>
  <c r="N26" i="18"/>
  <c r="M26" i="18"/>
  <c r="M44" i="18"/>
  <c r="N44" i="18" s="1"/>
  <c r="M29" i="18"/>
  <c r="N29" i="18" s="1"/>
  <c r="M15" i="18"/>
  <c r="N15" i="18" s="1"/>
  <c r="M10" i="18"/>
  <c r="M21" i="18"/>
  <c r="N21" i="18" s="1"/>
  <c r="M27" i="18"/>
  <c r="N27" i="18" s="1"/>
  <c r="M39" i="18"/>
  <c r="N39" i="18" s="1"/>
  <c r="M17" i="18"/>
  <c r="N17" i="18" s="1"/>
  <c r="M40" i="18"/>
  <c r="N40" i="18" s="1"/>
  <c r="M7" i="18"/>
  <c r="N7" i="18" s="1"/>
  <c r="M13" i="18"/>
  <c r="N13" i="18" s="1"/>
  <c r="M8" i="18"/>
  <c r="M14" i="18"/>
  <c r="N14" i="18" s="1"/>
  <c r="M42" i="18"/>
  <c r="N42" i="18" s="1"/>
  <c r="N49" i="18" l="1"/>
  <c r="M49" i="18"/>
  <c r="M56" i="18"/>
  <c r="N56" i="18"/>
  <c r="M58" i="18"/>
  <c r="N58" i="18" s="1"/>
  <c r="I74" i="18"/>
  <c r="N68" i="18"/>
  <c r="N50" i="18"/>
  <c r="N10" i="18"/>
  <c r="K30" i="18"/>
  <c r="N35" i="18"/>
  <c r="M19" i="18"/>
  <c r="N19" i="18"/>
  <c r="I46" i="18"/>
  <c r="C73" i="18"/>
  <c r="P31" i="13"/>
  <c r="Q31" i="13" s="1"/>
  <c r="O32" i="13"/>
  <c r="P32" i="13" s="1"/>
  <c r="Q32" i="13" s="1"/>
  <c r="M64" i="18"/>
  <c r="N64" i="18" s="1"/>
  <c r="M54" i="18"/>
  <c r="M66" i="18"/>
  <c r="N66" i="18" s="1"/>
  <c r="M70" i="18"/>
  <c r="N70" i="18" s="1"/>
  <c r="N18" i="18"/>
  <c r="N38" i="18"/>
  <c r="I71" i="18"/>
  <c r="K71" i="18"/>
  <c r="N9" i="18"/>
  <c r="N45" i="18"/>
  <c r="K46" i="18"/>
  <c r="N11" i="18"/>
  <c r="J94" i="14"/>
  <c r="N32" i="18"/>
  <c r="N41" i="18"/>
  <c r="J94" i="15"/>
  <c r="G48" i="13"/>
  <c r="H48" i="13" s="1"/>
  <c r="M71" i="18" l="1"/>
  <c r="N30" i="18"/>
  <c r="M30" i="18"/>
  <c r="M46" i="18" s="1"/>
  <c r="N46" i="18" s="1"/>
  <c r="I73" i="18"/>
  <c r="M73" i="18"/>
  <c r="N54" i="18"/>
  <c r="K73" i="18"/>
  <c r="N71" i="18"/>
  <c r="N73" i="18" l="1"/>
</calcChain>
</file>

<file path=xl/sharedStrings.xml><?xml version="1.0" encoding="utf-8"?>
<sst xmlns="http://schemas.openxmlformats.org/spreadsheetml/2006/main" count="702" uniqueCount="311">
  <si>
    <t>市町村名</t>
  </si>
  <si>
    <t>Ａ</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</si>
  <si>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</si>
  <si>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</si>
  <si>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</si>
  <si>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</si>
  <si>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</si>
  <si>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</si>
  <si>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</si>
  <si>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</si>
  <si>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</si>
  <si>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</si>
  <si>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</si>
  <si>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</si>
  <si>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</si>
  <si>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</si>
  <si>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</si>
  <si>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</si>
  <si>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</si>
  <si>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</si>
  <si>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</si>
  <si>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</si>
  <si>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</si>
  <si>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</si>
  <si>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</si>
  <si>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</si>
  <si>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</si>
  <si>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</si>
  <si>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</si>
  <si>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</si>
  <si>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</si>
  <si>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</si>
  <si>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上福岡市</t>
  </si>
  <si>
    <t>三郷市</t>
  </si>
  <si>
    <t>蓮田市</t>
  </si>
  <si>
    <t>坂戸市</t>
  </si>
  <si>
    <t>幸手市</t>
  </si>
  <si>
    <t>日高市</t>
  </si>
  <si>
    <t>吉川市</t>
  </si>
  <si>
    <t>　</t>
  </si>
  <si>
    <t>伊奈町</t>
  </si>
  <si>
    <t>吹上町</t>
  </si>
  <si>
    <t>大井町</t>
  </si>
  <si>
    <t>三芳町</t>
  </si>
  <si>
    <t>毛呂山町</t>
  </si>
  <si>
    <t>越生町</t>
  </si>
  <si>
    <t>滑川町</t>
  </si>
  <si>
    <t>嵐山町</t>
  </si>
  <si>
    <t>小川町</t>
  </si>
  <si>
    <t>都幾川村</t>
  </si>
  <si>
    <t>玉川村</t>
  </si>
  <si>
    <t>川島町</t>
  </si>
  <si>
    <t>吉見町</t>
  </si>
  <si>
    <t>鳩山町</t>
  </si>
  <si>
    <t>横瀬町</t>
  </si>
  <si>
    <t>皆野町</t>
  </si>
  <si>
    <t>長瀞町</t>
  </si>
  <si>
    <t>小鹿野町</t>
  </si>
  <si>
    <t>両神村</t>
  </si>
  <si>
    <t>東秩父村</t>
  </si>
  <si>
    <t>美里町</t>
  </si>
  <si>
    <t>児玉町</t>
  </si>
  <si>
    <t>神川町</t>
  </si>
  <si>
    <t>神泉村</t>
  </si>
  <si>
    <t>上里町</t>
  </si>
  <si>
    <t>江南町</t>
  </si>
  <si>
    <t>妻沼町</t>
  </si>
  <si>
    <t>岡部町</t>
  </si>
  <si>
    <t>川本町</t>
  </si>
  <si>
    <t>花園町</t>
  </si>
  <si>
    <t>寄居町</t>
  </si>
  <si>
    <t>騎西町</t>
  </si>
  <si>
    <t>南河原村</t>
  </si>
  <si>
    <t>北川辺町</t>
  </si>
  <si>
    <t>大利根町</t>
  </si>
  <si>
    <t>宮代町</t>
  </si>
  <si>
    <t>白岡町</t>
  </si>
  <si>
    <t>菖蒲町</t>
  </si>
  <si>
    <t>栗橋町</t>
  </si>
  <si>
    <t>鷲宮町</t>
  </si>
  <si>
    <t>杉戸町</t>
  </si>
  <si>
    <t>松伏町</t>
  </si>
  <si>
    <t>庄和町</t>
  </si>
  <si>
    <t>町村計</t>
  </si>
  <si>
    <t>県　　計</t>
  </si>
  <si>
    <t>増　減　額</t>
  </si>
  <si>
    <t>増　減　率</t>
  </si>
  <si>
    <t>Ａ－Ｂ</t>
  </si>
  <si>
    <t>C/B*100</t>
  </si>
  <si>
    <t>Ｃ</t>
  </si>
  <si>
    <t>Ｄ</t>
  </si>
  <si>
    <t>さいたま市</t>
    <rPh sb="4" eb="5">
      <t>シ</t>
    </rPh>
    <phoneticPr fontId="3"/>
  </si>
  <si>
    <t>鳩ヶ谷市</t>
  </si>
  <si>
    <t>鶴ヶ島市</t>
  </si>
  <si>
    <t>市　　計</t>
  </si>
  <si>
    <t>大里町</t>
    <rPh sb="2" eb="3">
      <t>マチ</t>
    </rPh>
    <phoneticPr fontId="3"/>
  </si>
  <si>
    <t>川里町</t>
    <rPh sb="2" eb="3">
      <t>マチ</t>
    </rPh>
    <phoneticPr fontId="3"/>
  </si>
  <si>
    <t>　　　　　（単位：千円）</t>
    <phoneticPr fontId="3"/>
  </si>
  <si>
    <t>順位</t>
    <rPh sb="0" eb="2">
      <t>ジュンイ</t>
    </rPh>
    <phoneticPr fontId="4"/>
  </si>
  <si>
    <t>増減額順</t>
    <rPh sb="0" eb="2">
      <t>ゾウゲン</t>
    </rPh>
    <rPh sb="2" eb="3">
      <t>ガク</t>
    </rPh>
    <rPh sb="3" eb="4">
      <t>ジュン</t>
    </rPh>
    <phoneticPr fontId="3"/>
  </si>
  <si>
    <t>増減率順</t>
    <rPh sb="0" eb="3">
      <t>ゾウゲンリツ</t>
    </rPh>
    <rPh sb="3" eb="4">
      <t>ジュン</t>
    </rPh>
    <phoneticPr fontId="3"/>
  </si>
  <si>
    <t>平成1７年度</t>
    <phoneticPr fontId="3"/>
  </si>
  <si>
    <t>平成1６年度</t>
    <phoneticPr fontId="4"/>
  </si>
  <si>
    <t>市計・町村計、県制順と突合のこと。</t>
    <rPh sb="0" eb="1">
      <t>シ</t>
    </rPh>
    <rPh sb="1" eb="2">
      <t>ケイ</t>
    </rPh>
    <rPh sb="3" eb="5">
      <t>チョウソン</t>
    </rPh>
    <rPh sb="5" eb="6">
      <t>ケイ</t>
    </rPh>
    <rPh sb="7" eb="8">
      <t>ケン</t>
    </rPh>
    <rPh sb="8" eb="9">
      <t>セイ</t>
    </rPh>
    <rPh sb="9" eb="10">
      <t>ジュン</t>
    </rPh>
    <rPh sb="11" eb="13">
      <t>トツゴウ</t>
    </rPh>
    <phoneticPr fontId="4"/>
  </si>
  <si>
    <t>市町村</t>
    <rPh sb="0" eb="3">
      <t>シチョウソン</t>
    </rPh>
    <phoneticPr fontId="4"/>
  </si>
  <si>
    <t>番　号</t>
    <rPh sb="0" eb="1">
      <t>バン</t>
    </rPh>
    <rPh sb="2" eb="3">
      <t>ゴウ</t>
    </rPh>
    <phoneticPr fontId="4"/>
  </si>
  <si>
    <t>交付予定額</t>
    <rPh sb="2" eb="4">
      <t>ヨテイ</t>
    </rPh>
    <rPh sb="4" eb="5">
      <t>ヨテイガク</t>
    </rPh>
    <phoneticPr fontId="3"/>
  </si>
  <si>
    <t>平成１７年度普通交付税の交付予定額（市町村別）</t>
    <rPh sb="14" eb="16">
      <t>ヨテイ</t>
    </rPh>
    <rPh sb="16" eb="17">
      <t>ヨテイガク</t>
    </rPh>
    <phoneticPr fontId="3"/>
  </si>
  <si>
    <t>交付決定額</t>
    <rPh sb="2" eb="4">
      <t>ケッテイ</t>
    </rPh>
    <phoneticPr fontId="3"/>
  </si>
  <si>
    <t>交付予定額順</t>
    <rPh sb="0" eb="2">
      <t>コウフ</t>
    </rPh>
    <rPh sb="2" eb="4">
      <t>ヨテイ</t>
    </rPh>
    <rPh sb="4" eb="5">
      <t>ガク</t>
    </rPh>
    <rPh sb="5" eb="6">
      <t>ジュン</t>
    </rPh>
    <phoneticPr fontId="3"/>
  </si>
  <si>
    <t>(当初算定）Ｂ</t>
    <rPh sb="1" eb="3">
      <t>トウショ</t>
    </rPh>
    <rPh sb="3" eb="5">
      <t>サンテイ</t>
    </rPh>
    <phoneticPr fontId="3"/>
  </si>
  <si>
    <t>　　　　　（単位：千円、％）</t>
    <phoneticPr fontId="3"/>
  </si>
  <si>
    <t>鶴ケ島市</t>
  </si>
  <si>
    <t>種地</t>
    <rPh sb="0" eb="2">
      <t>シュチ</t>
    </rPh>
    <phoneticPr fontId="4"/>
  </si>
  <si>
    <t>評点</t>
    <rPh sb="0" eb="2">
      <t>ヒョウテン</t>
    </rPh>
    <phoneticPr fontId="4"/>
  </si>
  <si>
    <t>人口</t>
    <rPh sb="0" eb="2">
      <t>ジンコウ</t>
    </rPh>
    <phoneticPr fontId="4"/>
  </si>
  <si>
    <t>A</t>
    <phoneticPr fontId="4"/>
  </si>
  <si>
    <t>B</t>
    <phoneticPr fontId="4"/>
  </si>
  <si>
    <t>財源不足額</t>
    <rPh sb="0" eb="2">
      <t>ザイゲン</t>
    </rPh>
    <rPh sb="2" eb="5">
      <t>フソクガク</t>
    </rPh>
    <phoneticPr fontId="4"/>
  </si>
  <si>
    <t>A－B</t>
    <phoneticPr fontId="4"/>
  </si>
  <si>
    <t>C</t>
    <phoneticPr fontId="4"/>
  </si>
  <si>
    <t>調整額</t>
    <rPh sb="0" eb="3">
      <t>チョウセイガク</t>
    </rPh>
    <phoneticPr fontId="4"/>
  </si>
  <si>
    <t>E</t>
    <phoneticPr fontId="4"/>
  </si>
  <si>
    <t>増減額</t>
    <rPh sb="0" eb="3">
      <t>ゾウゲンガク</t>
    </rPh>
    <phoneticPr fontId="4"/>
  </si>
  <si>
    <t>A×調整率     　D</t>
    <rPh sb="2" eb="4">
      <t>チョウセイ</t>
    </rPh>
    <rPh sb="4" eb="5">
      <t>リツ</t>
    </rPh>
    <phoneticPr fontId="4"/>
  </si>
  <si>
    <t>市町村名</t>
    <rPh sb="0" eb="3">
      <t>シチョウソン</t>
    </rPh>
    <rPh sb="3" eb="4">
      <t>メイ</t>
    </rPh>
    <phoneticPr fontId="4"/>
  </si>
  <si>
    <t>県　　計</t>
    <rPh sb="0" eb="1">
      <t>ケン</t>
    </rPh>
    <rPh sb="1" eb="4">
      <t>ゴウケイ</t>
    </rPh>
    <phoneticPr fontId="9"/>
  </si>
  <si>
    <t>費　　　目</t>
    <rPh sb="0" eb="5">
      <t>ヒモク</t>
    </rPh>
    <phoneticPr fontId="9"/>
  </si>
  <si>
    <t>増　減　額</t>
    <rPh sb="0" eb="1">
      <t>ゾウ</t>
    </rPh>
    <rPh sb="2" eb="3">
      <t>ゲン</t>
    </rPh>
    <rPh sb="4" eb="5">
      <t>ガク</t>
    </rPh>
    <phoneticPr fontId="9"/>
  </si>
  <si>
    <t>増 減 率</t>
    <rPh sb="0" eb="1">
      <t>ゾウ</t>
    </rPh>
    <rPh sb="2" eb="3">
      <t>ゲン</t>
    </rPh>
    <rPh sb="4" eb="5">
      <t>リツ</t>
    </rPh>
    <phoneticPr fontId="9"/>
  </si>
  <si>
    <t>　消防費</t>
    <rPh sb="1" eb="4">
      <t>ショウボウヒ</t>
    </rPh>
    <phoneticPr fontId="9"/>
  </si>
  <si>
    <t>　港湾費・港湾</t>
    <rPh sb="1" eb="3">
      <t>コウワン</t>
    </rPh>
    <rPh sb="3" eb="4">
      <t>ヒ</t>
    </rPh>
    <rPh sb="5" eb="7">
      <t>コウワン</t>
    </rPh>
    <phoneticPr fontId="9"/>
  </si>
  <si>
    <t>　　 　 ・漁港</t>
    <rPh sb="6" eb="8">
      <t>ギョコウ</t>
    </rPh>
    <phoneticPr fontId="9"/>
  </si>
  <si>
    <t>　都市計画費</t>
    <rPh sb="1" eb="3">
      <t>トシ</t>
    </rPh>
    <rPh sb="3" eb="5">
      <t>ケイカク</t>
    </rPh>
    <rPh sb="5" eb="6">
      <t>ヒ</t>
    </rPh>
    <phoneticPr fontId="9"/>
  </si>
  <si>
    <t>　公園費・人口</t>
    <rPh sb="1" eb="3">
      <t>コウエン</t>
    </rPh>
    <rPh sb="3" eb="4">
      <t>ヒ</t>
    </rPh>
    <rPh sb="5" eb="7">
      <t>ジンコウ</t>
    </rPh>
    <phoneticPr fontId="9"/>
  </si>
  <si>
    <t>　下水道費</t>
    <rPh sb="1" eb="4">
      <t>ゲスイドウ</t>
    </rPh>
    <rPh sb="4" eb="5">
      <t>ヒ</t>
    </rPh>
    <phoneticPr fontId="9"/>
  </si>
  <si>
    <t>　その他の土木費</t>
    <rPh sb="1" eb="4">
      <t>ソノタ</t>
    </rPh>
    <rPh sb="5" eb="8">
      <t>ドボクヒ</t>
    </rPh>
    <phoneticPr fontId="9"/>
  </si>
  <si>
    <t>　土木費　小　計</t>
    <rPh sb="1" eb="4">
      <t>ドボクヒ</t>
    </rPh>
    <rPh sb="5" eb="8">
      <t>ショウケイ</t>
    </rPh>
    <phoneticPr fontId="9"/>
  </si>
  <si>
    <t>　小学校費・児童数</t>
    <rPh sb="1" eb="4">
      <t>ショウガッコウ</t>
    </rPh>
    <rPh sb="4" eb="5">
      <t>ヒ</t>
    </rPh>
    <rPh sb="6" eb="9">
      <t>ジドウスウ</t>
    </rPh>
    <phoneticPr fontId="9"/>
  </si>
  <si>
    <t>　　　　　・学級数</t>
    <rPh sb="6" eb="9">
      <t>ガッキュウスウ</t>
    </rPh>
    <phoneticPr fontId="9"/>
  </si>
  <si>
    <t>　　　　  ・学校数</t>
    <rPh sb="7" eb="10">
      <t>ガッコウスウ</t>
    </rPh>
    <phoneticPr fontId="9"/>
  </si>
  <si>
    <t>　中学校費・生徒数</t>
    <rPh sb="1" eb="4">
      <t>チュウガッコウ</t>
    </rPh>
    <rPh sb="4" eb="5">
      <t>ヒ</t>
    </rPh>
    <rPh sb="6" eb="9">
      <t>セイトスウ</t>
    </rPh>
    <phoneticPr fontId="9"/>
  </si>
  <si>
    <t>　　  　　・学級数</t>
    <rPh sb="7" eb="10">
      <t>ガッキュウスウ</t>
    </rPh>
    <phoneticPr fontId="9"/>
  </si>
  <si>
    <t>　</t>
    <phoneticPr fontId="9"/>
  </si>
  <si>
    <t>　教育費　小　計</t>
    <rPh sb="1" eb="4">
      <t>キョウイクヒ</t>
    </rPh>
    <rPh sb="5" eb="8">
      <t>ショウケイ</t>
    </rPh>
    <phoneticPr fontId="9"/>
  </si>
  <si>
    <t>　生活保護費</t>
    <rPh sb="1" eb="3">
      <t>セイカツ</t>
    </rPh>
    <rPh sb="3" eb="6">
      <t>ホゴヒ</t>
    </rPh>
    <phoneticPr fontId="9"/>
  </si>
  <si>
    <t>　社会福祉費</t>
    <rPh sb="1" eb="3">
      <t>シャカイ</t>
    </rPh>
    <rPh sb="3" eb="6">
      <t>フクシヒ</t>
    </rPh>
    <phoneticPr fontId="9"/>
  </si>
  <si>
    <t>　保健衛生費</t>
    <rPh sb="1" eb="3">
      <t>ホケン</t>
    </rPh>
    <rPh sb="3" eb="6">
      <t>エイセイヒ</t>
    </rPh>
    <phoneticPr fontId="9"/>
  </si>
  <si>
    <t>　清掃費</t>
    <rPh sb="1" eb="4">
      <t>セイソウヒ</t>
    </rPh>
    <phoneticPr fontId="9"/>
  </si>
  <si>
    <t>　厚生費　　小　計</t>
    <rPh sb="1" eb="4">
      <t>コウセイヒ</t>
    </rPh>
    <rPh sb="6" eb="9">
      <t>ショウケイ</t>
    </rPh>
    <phoneticPr fontId="9"/>
  </si>
  <si>
    <t>　農業行政費</t>
    <rPh sb="1" eb="3">
      <t>ノウギョウ</t>
    </rPh>
    <rPh sb="3" eb="6">
      <t>ギョウセイヒ</t>
    </rPh>
    <phoneticPr fontId="9"/>
  </si>
  <si>
    <t>　商工行政費</t>
    <rPh sb="1" eb="3">
      <t>ショウコウ</t>
    </rPh>
    <rPh sb="3" eb="6">
      <t>ギョウセイヒ</t>
    </rPh>
    <phoneticPr fontId="9"/>
  </si>
  <si>
    <t>　徴税費</t>
    <rPh sb="1" eb="4">
      <t>チョウゼイヒ</t>
    </rPh>
    <phoneticPr fontId="9"/>
  </si>
  <si>
    <t>　　　 　　 ・面積</t>
    <rPh sb="8" eb="10">
      <t>メンセキ</t>
    </rPh>
    <phoneticPr fontId="9"/>
  </si>
  <si>
    <t>　　合　 　　計</t>
    <rPh sb="2" eb="8">
      <t>ゴウケイ</t>
    </rPh>
    <phoneticPr fontId="9"/>
  </si>
  <si>
    <t>　公債費　　小　計</t>
    <rPh sb="1" eb="4">
      <t>コウサイヒ</t>
    </rPh>
    <rPh sb="6" eb="9">
      <t>ショウケイ</t>
    </rPh>
    <phoneticPr fontId="9"/>
  </si>
  <si>
    <t>　振替前需要額　　合　計</t>
    <rPh sb="1" eb="3">
      <t>フリカエ</t>
    </rPh>
    <rPh sb="3" eb="4">
      <t>マエ</t>
    </rPh>
    <rPh sb="4" eb="7">
      <t>ジュヨウガク</t>
    </rPh>
    <rPh sb="9" eb="12">
      <t>ゴウケイ</t>
    </rPh>
    <phoneticPr fontId="9"/>
  </si>
  <si>
    <t>　振替後需要額　　合　計</t>
    <rPh sb="1" eb="3">
      <t>フリカエ</t>
    </rPh>
    <rPh sb="3" eb="4">
      <t>アト</t>
    </rPh>
    <rPh sb="4" eb="7">
      <t>ジュヨウガク</t>
    </rPh>
    <rPh sb="9" eb="12">
      <t>ゴウケイ</t>
    </rPh>
    <phoneticPr fontId="9"/>
  </si>
  <si>
    <t>県　　計</t>
    <rPh sb="0" eb="1">
      <t>ケン</t>
    </rPh>
    <rPh sb="3" eb="4">
      <t>ケイ</t>
    </rPh>
    <phoneticPr fontId="9"/>
  </si>
  <si>
    <t>税　　　　　　　目</t>
    <rPh sb="0" eb="9">
      <t>ゼイモク</t>
    </rPh>
    <phoneticPr fontId="9"/>
  </si>
  <si>
    <t>市町村民税</t>
    <rPh sb="0" eb="5">
      <t>シチョウソンミンゼイ</t>
    </rPh>
    <phoneticPr fontId="9"/>
  </si>
  <si>
    <t>均等割 　個 人</t>
    <rPh sb="0" eb="2">
      <t>キントウ</t>
    </rPh>
    <rPh sb="2" eb="3">
      <t>ワ</t>
    </rPh>
    <rPh sb="5" eb="8">
      <t>コジン</t>
    </rPh>
    <phoneticPr fontId="9"/>
  </si>
  <si>
    <t xml:space="preserve"> 　　 　 　　法人</t>
    <rPh sb="8" eb="10">
      <t>ホウジン</t>
    </rPh>
    <phoneticPr fontId="9"/>
  </si>
  <si>
    <t>法  人  税  割</t>
    <rPh sb="0" eb="4">
      <t>ホウジンゼイ</t>
    </rPh>
    <rPh sb="6" eb="7">
      <t>ゼイ</t>
    </rPh>
    <rPh sb="9" eb="10">
      <t>ワ</t>
    </rPh>
    <phoneticPr fontId="9"/>
  </si>
  <si>
    <t>個  人  小  計</t>
    <rPh sb="0" eb="4">
      <t>コジン</t>
    </rPh>
    <rPh sb="6" eb="10">
      <t>ショウケイ</t>
    </rPh>
    <phoneticPr fontId="9"/>
  </si>
  <si>
    <t>法  人  小  計</t>
    <rPh sb="0" eb="4">
      <t>ホウジン</t>
    </rPh>
    <rPh sb="6" eb="10">
      <t>ショウケイ</t>
    </rPh>
    <phoneticPr fontId="9"/>
  </si>
  <si>
    <t>小          計</t>
    <rPh sb="0" eb="12">
      <t>ショウケイ</t>
    </rPh>
    <phoneticPr fontId="9"/>
  </si>
  <si>
    <t>固定資産税</t>
    <rPh sb="0" eb="2">
      <t>コテイ</t>
    </rPh>
    <rPh sb="2" eb="5">
      <t>シサンゼイ</t>
    </rPh>
    <phoneticPr fontId="9"/>
  </si>
  <si>
    <t>土地</t>
    <rPh sb="0" eb="2">
      <t>トチ</t>
    </rPh>
    <phoneticPr fontId="9"/>
  </si>
  <si>
    <t>家屋</t>
    <rPh sb="0" eb="2">
      <t>カオク</t>
    </rPh>
    <phoneticPr fontId="9"/>
  </si>
  <si>
    <t>償  却  資  産</t>
    <rPh sb="0" eb="4">
      <t>ショウキャク</t>
    </rPh>
    <rPh sb="6" eb="10">
      <t>シサン</t>
    </rPh>
    <phoneticPr fontId="9"/>
  </si>
  <si>
    <t>小　　　　　計</t>
    <rPh sb="0" eb="7">
      <t>ショウケイ</t>
    </rPh>
    <phoneticPr fontId="9"/>
  </si>
  <si>
    <t>軽自動車税</t>
    <rPh sb="0" eb="4">
      <t>ケイジドウシャ</t>
    </rPh>
    <rPh sb="4" eb="5">
      <t>ゼイ</t>
    </rPh>
    <phoneticPr fontId="9"/>
  </si>
  <si>
    <t>市町村たばこ税</t>
    <rPh sb="0" eb="3">
      <t>シチョウソン</t>
    </rPh>
    <rPh sb="6" eb="7">
      <t>ゼイ</t>
    </rPh>
    <phoneticPr fontId="9"/>
  </si>
  <si>
    <t>鉱産税</t>
    <rPh sb="0" eb="2">
      <t>コウサン</t>
    </rPh>
    <rPh sb="2" eb="3">
      <t>ゼイ</t>
    </rPh>
    <phoneticPr fontId="9"/>
  </si>
  <si>
    <t>事業所税</t>
    <rPh sb="0" eb="3">
      <t>ジギョウショ</t>
    </rPh>
    <rPh sb="3" eb="4">
      <t>ゼイ</t>
    </rPh>
    <phoneticPr fontId="9"/>
  </si>
  <si>
    <t>利子割交付金</t>
    <rPh sb="0" eb="2">
      <t>リシ</t>
    </rPh>
    <rPh sb="2" eb="3">
      <t>ワ</t>
    </rPh>
    <rPh sb="3" eb="6">
      <t>コウフキン</t>
    </rPh>
    <phoneticPr fontId="9"/>
  </si>
  <si>
    <t>配当割交付金</t>
    <rPh sb="0" eb="2">
      <t>ハイトウ</t>
    </rPh>
    <rPh sb="2" eb="3">
      <t>ワリ</t>
    </rPh>
    <rPh sb="3" eb="6">
      <t>コウフキン</t>
    </rPh>
    <phoneticPr fontId="9"/>
  </si>
  <si>
    <t>株式等譲渡所得割交付金</t>
    <rPh sb="0" eb="2">
      <t>カブシキ</t>
    </rPh>
    <rPh sb="2" eb="3">
      <t>トウ</t>
    </rPh>
    <rPh sb="3" eb="5">
      <t>ジョウト</t>
    </rPh>
    <rPh sb="5" eb="8">
      <t>ショトクワリ</t>
    </rPh>
    <rPh sb="8" eb="11">
      <t>コウフキン</t>
    </rPh>
    <phoneticPr fontId="9"/>
  </si>
  <si>
    <t>地方消費税交付金</t>
    <rPh sb="0" eb="2">
      <t>チホウ</t>
    </rPh>
    <rPh sb="2" eb="5">
      <t>ショウヒゼイ</t>
    </rPh>
    <rPh sb="5" eb="8">
      <t>コウフキン</t>
    </rPh>
    <phoneticPr fontId="9"/>
  </si>
  <si>
    <t>市町村交付金</t>
    <rPh sb="0" eb="3">
      <t>シチョウソン</t>
    </rPh>
    <rPh sb="3" eb="6">
      <t>コウフキン</t>
    </rPh>
    <phoneticPr fontId="9"/>
  </si>
  <si>
    <t>ゴルフ場利用税交付金</t>
    <rPh sb="3" eb="4">
      <t>バ</t>
    </rPh>
    <rPh sb="4" eb="6">
      <t>リヨウ</t>
    </rPh>
    <rPh sb="6" eb="7">
      <t>ゼイ</t>
    </rPh>
    <rPh sb="7" eb="10">
      <t>コウフキン</t>
    </rPh>
    <phoneticPr fontId="9"/>
  </si>
  <si>
    <t>軽油引取税交付金</t>
    <rPh sb="0" eb="2">
      <t>ケイユ</t>
    </rPh>
    <rPh sb="2" eb="4">
      <t>ヒキトリ</t>
    </rPh>
    <rPh sb="4" eb="5">
      <t>ゼイ</t>
    </rPh>
    <rPh sb="5" eb="8">
      <t>コウフキン</t>
    </rPh>
    <phoneticPr fontId="9"/>
  </si>
  <si>
    <t>石油ガス譲与税</t>
    <rPh sb="0" eb="2">
      <t>セキユ</t>
    </rPh>
    <rPh sb="4" eb="7">
      <t>ジョウヨゼイ</t>
    </rPh>
    <phoneticPr fontId="9"/>
  </si>
  <si>
    <t>自動車重量譲与税</t>
    <rPh sb="0" eb="3">
      <t>ジドウシャ</t>
    </rPh>
    <rPh sb="3" eb="5">
      <t>ジュウリョウ</t>
    </rPh>
    <rPh sb="5" eb="8">
      <t>ジョウヨゼイ</t>
    </rPh>
    <phoneticPr fontId="9"/>
  </si>
  <si>
    <t>航空機燃料譲与税</t>
    <rPh sb="0" eb="3">
      <t>コウクウキ</t>
    </rPh>
    <rPh sb="3" eb="5">
      <t>ネンリョウ</t>
    </rPh>
    <rPh sb="5" eb="8">
      <t>ジョウヨゼイ</t>
    </rPh>
    <phoneticPr fontId="9"/>
  </si>
  <si>
    <t>交通安全対策特別交付金</t>
    <rPh sb="0" eb="2">
      <t>コウツウ</t>
    </rPh>
    <rPh sb="2" eb="4">
      <t>アンゼン</t>
    </rPh>
    <rPh sb="4" eb="6">
      <t>タイサク</t>
    </rPh>
    <rPh sb="6" eb="8">
      <t>トクベツ</t>
    </rPh>
    <rPh sb="8" eb="11">
      <t>コウフキン</t>
    </rPh>
    <phoneticPr fontId="9"/>
  </si>
  <si>
    <t>低工法等による控除額     （Ｂ）</t>
    <rPh sb="0" eb="1">
      <t>テイ</t>
    </rPh>
    <rPh sb="1" eb="3">
      <t>コウホウ</t>
    </rPh>
    <rPh sb="3" eb="4">
      <t>トウ</t>
    </rPh>
    <rPh sb="7" eb="10">
      <t>コウジョガク</t>
    </rPh>
    <phoneticPr fontId="9"/>
  </si>
  <si>
    <t>収   入   錯   誤 　     （Ｄ）</t>
    <rPh sb="0" eb="5">
      <t>シュウニュウ</t>
    </rPh>
    <rPh sb="8" eb="13">
      <t>サクゴ</t>
    </rPh>
    <phoneticPr fontId="9"/>
  </si>
  <si>
    <t>（Ｃ）＋（Ｄ）           （Ｅ）</t>
    <phoneticPr fontId="9"/>
  </si>
  <si>
    <t>需   要   錯   誤        （Ｇ）</t>
    <rPh sb="0" eb="5">
      <t>ジュヨウ</t>
    </rPh>
    <rPh sb="8" eb="13">
      <t>サクゴ</t>
    </rPh>
    <phoneticPr fontId="9"/>
  </si>
  <si>
    <t>（Ｆ）＋（Ｇ）　  　     （Ｈ）</t>
    <phoneticPr fontId="9"/>
  </si>
  <si>
    <t>ふじみ野市</t>
    <rPh sb="3" eb="4">
      <t>ノ</t>
    </rPh>
    <rPh sb="4" eb="5">
      <t>シ</t>
    </rPh>
    <phoneticPr fontId="4"/>
  </si>
  <si>
    <t>ときがわ町</t>
    <rPh sb="4" eb="5">
      <t>マチ</t>
    </rPh>
    <phoneticPr fontId="8"/>
  </si>
  <si>
    <t>Ｆ</t>
    <phoneticPr fontId="4"/>
  </si>
  <si>
    <t>Ｇ</t>
    <phoneticPr fontId="4"/>
  </si>
  <si>
    <t>E－Ｆ</t>
    <phoneticPr fontId="4"/>
  </si>
  <si>
    <t>公　　　　　　債　　　　　　費</t>
    <rPh sb="0" eb="1">
      <t>コウ</t>
    </rPh>
    <rPh sb="7" eb="8">
      <t>サイ</t>
    </rPh>
    <rPh sb="14" eb="15">
      <t>ヒ</t>
    </rPh>
    <phoneticPr fontId="9"/>
  </si>
  <si>
    <t>（単位：千円、％）</t>
    <rPh sb="1" eb="3">
      <t>タンイ</t>
    </rPh>
    <rPh sb="4" eb="6">
      <t>センエン</t>
    </rPh>
    <phoneticPr fontId="9"/>
  </si>
  <si>
    <t>個　　別　　算　　定　　経　　費</t>
    <rPh sb="0" eb="1">
      <t>コ</t>
    </rPh>
    <rPh sb="3" eb="4">
      <t>ベツ</t>
    </rPh>
    <rPh sb="6" eb="7">
      <t>ザン</t>
    </rPh>
    <rPh sb="9" eb="10">
      <t>サダム</t>
    </rPh>
    <rPh sb="12" eb="13">
      <t>キョウ</t>
    </rPh>
    <rPh sb="15" eb="16">
      <t>ヒ</t>
    </rPh>
    <phoneticPr fontId="9"/>
  </si>
  <si>
    <t>　地域振興費・人口</t>
    <rPh sb="1" eb="3">
      <t>チイキ</t>
    </rPh>
    <rPh sb="3" eb="5">
      <t>シンコウ</t>
    </rPh>
    <rPh sb="5" eb="6">
      <t>ヒ</t>
    </rPh>
    <rPh sb="7" eb="9">
      <t>ジンコウ</t>
    </rPh>
    <phoneticPr fontId="9"/>
  </si>
  <si>
    <t>　道路橋りょう費・面積</t>
    <rPh sb="1" eb="3">
      <t>ドウロ</t>
    </rPh>
    <rPh sb="3" eb="4">
      <t>キョウ</t>
    </rPh>
    <rPh sb="7" eb="8">
      <t>ヒ</t>
    </rPh>
    <rPh sb="9" eb="11">
      <t>メンセキ</t>
    </rPh>
    <phoneticPr fontId="9"/>
  </si>
  <si>
    <t xml:space="preserve">  包括算定経費・人口　</t>
    <rPh sb="2" eb="4">
      <t>ホウカツ</t>
    </rPh>
    <rPh sb="4" eb="6">
      <t>サンテイ</t>
    </rPh>
    <rPh sb="6" eb="8">
      <t>ケイヒ</t>
    </rPh>
    <rPh sb="9" eb="11">
      <t>ジンコウ</t>
    </rPh>
    <phoneticPr fontId="9"/>
  </si>
  <si>
    <t xml:space="preserve">  包括算定経費　小計</t>
    <rPh sb="2" eb="4">
      <t>ホウカツ</t>
    </rPh>
    <rPh sb="4" eb="6">
      <t>サンテイ</t>
    </rPh>
    <rPh sb="6" eb="8">
      <t>ケイヒ</t>
    </rPh>
    <rPh sb="9" eb="11">
      <t>ショウケイ</t>
    </rPh>
    <phoneticPr fontId="9"/>
  </si>
  <si>
    <t>-</t>
    <phoneticPr fontId="9"/>
  </si>
  <si>
    <t>　　　　　　　・面積　</t>
    <rPh sb="8" eb="10">
      <t>メンセキ</t>
    </rPh>
    <phoneticPr fontId="9"/>
  </si>
  <si>
    <t>増減率</t>
    <rPh sb="0" eb="3">
      <t>ゾウゲンリツ</t>
    </rPh>
    <phoneticPr fontId="9"/>
  </si>
  <si>
    <t xml:space="preserve">                （単位：千円、％）</t>
    <rPh sb="17" eb="19">
      <t>タンイ</t>
    </rPh>
    <rPh sb="20" eb="22">
      <t>センエン</t>
    </rPh>
    <phoneticPr fontId="9"/>
  </si>
  <si>
    <t xml:space="preserve">          計　     （Ａ）</t>
    <rPh sb="10" eb="11">
      <t>ケイ</t>
    </rPh>
    <phoneticPr fontId="9"/>
  </si>
  <si>
    <t>計　（Ａ）－（Ｂ） （Ｃ）</t>
    <rPh sb="0" eb="1">
      <t>ケイ</t>
    </rPh>
    <phoneticPr fontId="9"/>
  </si>
  <si>
    <t>　高等学校費・教職員数</t>
    <rPh sb="1" eb="3">
      <t>コウトウ</t>
    </rPh>
    <rPh sb="3" eb="5">
      <t>ガッコウ</t>
    </rPh>
    <rPh sb="5" eb="6">
      <t>ヒ</t>
    </rPh>
    <rPh sb="7" eb="8">
      <t>キョウ</t>
    </rPh>
    <rPh sb="8" eb="10">
      <t>ショクイン</t>
    </rPh>
    <rPh sb="10" eb="11">
      <t>スウ</t>
    </rPh>
    <phoneticPr fontId="9"/>
  </si>
  <si>
    <t>　　　　　　・生徒数</t>
    <rPh sb="7" eb="10">
      <t>セイトスウ</t>
    </rPh>
    <phoneticPr fontId="9"/>
  </si>
  <si>
    <t>　その他の教育費・人口</t>
    <rPh sb="1" eb="4">
      <t>ソノタ</t>
    </rPh>
    <rPh sb="5" eb="7">
      <t>キョウイクヒ</t>
    </rPh>
    <rPh sb="7" eb="8">
      <t>ヒ</t>
    </rPh>
    <rPh sb="9" eb="11">
      <t>ジンコウ</t>
    </rPh>
    <phoneticPr fontId="9"/>
  </si>
  <si>
    <t>　高齢者保健福祉費・65歳以上</t>
    <rPh sb="1" eb="4">
      <t>コウレイシャ</t>
    </rPh>
    <rPh sb="4" eb="6">
      <t>ホケン</t>
    </rPh>
    <rPh sb="6" eb="9">
      <t>フクシヒ</t>
    </rPh>
    <rPh sb="12" eb="15">
      <t>サイイジョウ</t>
    </rPh>
    <phoneticPr fontId="9"/>
  </si>
  <si>
    <t>　 　　         　・75歳以上</t>
    <rPh sb="17" eb="20">
      <t>サイイジョウ</t>
    </rPh>
    <phoneticPr fontId="9"/>
  </si>
  <si>
    <t xml:space="preserve">  林野水産行政費</t>
    <rPh sb="2" eb="4">
      <t>リンヤ</t>
    </rPh>
    <rPh sb="4" eb="6">
      <t>スイサン</t>
    </rPh>
    <rPh sb="6" eb="8">
      <t>ギョウセイ</t>
    </rPh>
    <rPh sb="8" eb="9">
      <t>ヒ</t>
    </rPh>
    <phoneticPr fontId="9"/>
  </si>
  <si>
    <t>　戸籍住民基本台帳費・戸籍数</t>
    <rPh sb="1" eb="3">
      <t>コセキ</t>
    </rPh>
    <rPh sb="3" eb="5">
      <t>ジュウミン</t>
    </rPh>
    <rPh sb="5" eb="7">
      <t>キホン</t>
    </rPh>
    <rPh sb="7" eb="9">
      <t>ダイチョウ</t>
    </rPh>
    <rPh sb="9" eb="10">
      <t>ヒ</t>
    </rPh>
    <rPh sb="11" eb="13">
      <t>コセキ</t>
    </rPh>
    <rPh sb="13" eb="14">
      <t>スウ</t>
    </rPh>
    <phoneticPr fontId="9"/>
  </si>
  <si>
    <t>　　　　　　　　　　・世帯数</t>
    <rPh sb="11" eb="13">
      <t>セタイ</t>
    </rPh>
    <rPh sb="13" eb="14">
      <t>スウ</t>
    </rPh>
    <phoneticPr fontId="9"/>
  </si>
  <si>
    <t>町村計</t>
    <phoneticPr fontId="3"/>
  </si>
  <si>
    <t>県　 計</t>
    <phoneticPr fontId="3"/>
  </si>
  <si>
    <t>市　 計</t>
    <phoneticPr fontId="3"/>
  </si>
  <si>
    <t>町村計</t>
    <rPh sb="0" eb="1">
      <t>マチ</t>
    </rPh>
    <rPh sb="1" eb="2">
      <t>ムラ</t>
    </rPh>
    <rPh sb="2" eb="3">
      <t>ケイ</t>
    </rPh>
    <phoneticPr fontId="4"/>
  </si>
  <si>
    <t>県　 計</t>
    <rPh sb="0" eb="1">
      <t>ケン</t>
    </rPh>
    <rPh sb="3" eb="4">
      <t>ケイ</t>
    </rPh>
    <phoneticPr fontId="4"/>
  </si>
  <si>
    <t>市　 計</t>
    <rPh sb="0" eb="1">
      <t>シ</t>
    </rPh>
    <rPh sb="3" eb="4">
      <t>ケイ</t>
    </rPh>
    <phoneticPr fontId="4"/>
  </si>
  <si>
    <t>基準財政需要額</t>
    <rPh sb="0" eb="2">
      <t>キジュン</t>
    </rPh>
    <rPh sb="2" eb="4">
      <t>ザイセイ</t>
    </rPh>
    <rPh sb="4" eb="6">
      <t>ジュヨウ</t>
    </rPh>
    <rPh sb="6" eb="7">
      <t>ガク</t>
    </rPh>
    <phoneticPr fontId="4"/>
  </si>
  <si>
    <t>基準財政収入額</t>
    <rPh sb="0" eb="2">
      <t>キジュン</t>
    </rPh>
    <rPh sb="2" eb="4">
      <t>ザイセイ</t>
    </rPh>
    <rPh sb="4" eb="6">
      <t>シュウニュウ</t>
    </rPh>
    <rPh sb="6" eb="7">
      <t>ガク</t>
    </rPh>
    <phoneticPr fontId="4"/>
  </si>
  <si>
    <t>（錯誤額含む）</t>
    <rPh sb="1" eb="3">
      <t>サクゴ</t>
    </rPh>
    <rPh sb="3" eb="4">
      <t>ガク</t>
    </rPh>
    <rPh sb="4" eb="5">
      <t>フク</t>
    </rPh>
    <phoneticPr fontId="4"/>
  </si>
  <si>
    <t>増減率</t>
    <rPh sb="0" eb="2">
      <t>ゾウゲン</t>
    </rPh>
    <rPh sb="2" eb="3">
      <t>リツ</t>
    </rPh>
    <phoneticPr fontId="4"/>
  </si>
  <si>
    <t>G／Ｆ×100</t>
    <phoneticPr fontId="4"/>
  </si>
  <si>
    <t>H</t>
    <phoneticPr fontId="4"/>
  </si>
  <si>
    <t>番号</t>
    <rPh sb="0" eb="2">
      <t>バンゴウ</t>
    </rPh>
    <phoneticPr fontId="4"/>
  </si>
  <si>
    <t>（単位：千円、％）</t>
    <rPh sb="1" eb="3">
      <t>タンイ</t>
    </rPh>
    <rPh sb="4" eb="6">
      <t>センエン</t>
    </rPh>
    <phoneticPr fontId="4"/>
  </si>
  <si>
    <t>（１）普通交付税市町村別決定額</t>
    <rPh sb="3" eb="5">
      <t>フツウ</t>
    </rPh>
    <rPh sb="5" eb="8">
      <t>コウフゼイ</t>
    </rPh>
    <rPh sb="8" eb="11">
      <t>シチョウソン</t>
    </rPh>
    <rPh sb="11" eb="12">
      <t>ベツ</t>
    </rPh>
    <rPh sb="12" eb="15">
      <t>ケッテイガク</t>
    </rPh>
    <phoneticPr fontId="3"/>
  </si>
  <si>
    <t>C－D</t>
    <phoneticPr fontId="4"/>
  </si>
  <si>
    <t>地方揮発油譲与税</t>
    <rPh sb="0" eb="2">
      <t>チホウ</t>
    </rPh>
    <rPh sb="2" eb="5">
      <t>キハツユ</t>
    </rPh>
    <rPh sb="5" eb="8">
      <t>ジョウヨゼイ</t>
    </rPh>
    <phoneticPr fontId="9"/>
  </si>
  <si>
    <t>　災害復旧費</t>
    <rPh sb="1" eb="3">
      <t>サイガイ</t>
    </rPh>
    <rPh sb="3" eb="5">
      <t>フッキュウ</t>
    </rPh>
    <rPh sb="5" eb="6">
      <t>ヒ</t>
    </rPh>
    <phoneticPr fontId="6"/>
  </si>
  <si>
    <t>　辺地対策事業債</t>
    <rPh sb="1" eb="3">
      <t>ヘンチ</t>
    </rPh>
    <rPh sb="3" eb="5">
      <t>タイサク</t>
    </rPh>
    <rPh sb="5" eb="8">
      <t>ジギョウサイ</t>
    </rPh>
    <phoneticPr fontId="6"/>
  </si>
  <si>
    <t>　地方税減収補てん債</t>
    <rPh sb="1" eb="4">
      <t>チホウゼイ</t>
    </rPh>
    <rPh sb="4" eb="6">
      <t>ゲンシュウ</t>
    </rPh>
    <rPh sb="6" eb="7">
      <t>ホ</t>
    </rPh>
    <rPh sb="9" eb="10">
      <t>サイ</t>
    </rPh>
    <phoneticPr fontId="6"/>
  </si>
  <si>
    <t>　財源対策債</t>
    <rPh sb="1" eb="3">
      <t>ザイゲン</t>
    </rPh>
    <rPh sb="3" eb="5">
      <t>タイサク</t>
    </rPh>
    <rPh sb="5" eb="6">
      <t>サイ</t>
    </rPh>
    <phoneticPr fontId="6"/>
  </si>
  <si>
    <t>　臨時財政対策債</t>
    <rPh sb="1" eb="3">
      <t>リンジ</t>
    </rPh>
    <rPh sb="3" eb="5">
      <t>ザイセイ</t>
    </rPh>
    <rPh sb="5" eb="7">
      <t>タイサク</t>
    </rPh>
    <rPh sb="7" eb="8">
      <t>サイ</t>
    </rPh>
    <phoneticPr fontId="6"/>
  </si>
  <si>
    <t>　過疎対策事業債</t>
    <rPh sb="1" eb="3">
      <t>カソ</t>
    </rPh>
    <rPh sb="3" eb="5">
      <t>タイサク</t>
    </rPh>
    <rPh sb="5" eb="8">
      <t>ジギョウサイ</t>
    </rPh>
    <phoneticPr fontId="6"/>
  </si>
  <si>
    <t>　公害防止事業債</t>
    <rPh sb="1" eb="3">
      <t>コウガイ</t>
    </rPh>
    <rPh sb="3" eb="5">
      <t>ボウシ</t>
    </rPh>
    <rPh sb="5" eb="8">
      <t>ジギョウサイ</t>
    </rPh>
    <phoneticPr fontId="6"/>
  </si>
  <si>
    <t>　石油コンビナート等債</t>
    <rPh sb="9" eb="10">
      <t>トウ</t>
    </rPh>
    <rPh sb="10" eb="11">
      <t>サイ</t>
    </rPh>
    <phoneticPr fontId="3"/>
  </si>
  <si>
    <t>　地震対策緊急整備事業債</t>
    <rPh sb="7" eb="9">
      <t>セイビ</t>
    </rPh>
    <rPh sb="9" eb="12">
      <t>ジギョウサイ</t>
    </rPh>
    <phoneticPr fontId="3"/>
  </si>
  <si>
    <t>　合併特例債</t>
    <rPh sb="1" eb="3">
      <t>ガッペイ</t>
    </rPh>
    <rPh sb="3" eb="5">
      <t>トクレイ</t>
    </rPh>
    <rPh sb="5" eb="6">
      <t>サイ</t>
    </rPh>
    <phoneticPr fontId="6"/>
  </si>
  <si>
    <t>　原子力発電施設等債</t>
    <rPh sb="1" eb="4">
      <t>ゲンシリョク</t>
    </rPh>
    <rPh sb="4" eb="6">
      <t>ハツデン</t>
    </rPh>
    <rPh sb="6" eb="8">
      <t>シセツ</t>
    </rPh>
    <rPh sb="8" eb="9">
      <t>トウ</t>
    </rPh>
    <rPh sb="9" eb="10">
      <t>サイ</t>
    </rPh>
    <phoneticPr fontId="6"/>
  </si>
  <si>
    <t>東日本大震災に係る特例加算額</t>
    <rPh sb="0" eb="1">
      <t>ヒガシ</t>
    </rPh>
    <rPh sb="1" eb="3">
      <t>ニホン</t>
    </rPh>
    <rPh sb="3" eb="4">
      <t>ダイ</t>
    </rPh>
    <rPh sb="4" eb="6">
      <t>シンサイ</t>
    </rPh>
    <rPh sb="7" eb="8">
      <t>カカ</t>
    </rPh>
    <rPh sb="9" eb="11">
      <t>トクレイ</t>
    </rPh>
    <rPh sb="11" eb="14">
      <t>カサンガク</t>
    </rPh>
    <phoneticPr fontId="9"/>
  </si>
  <si>
    <t>白岡市</t>
    <rPh sb="2" eb="3">
      <t>シ</t>
    </rPh>
    <phoneticPr fontId="3"/>
  </si>
  <si>
    <t>白岡市</t>
    <rPh sb="2" eb="3">
      <t>シ</t>
    </rPh>
    <phoneticPr fontId="4"/>
  </si>
  <si>
    <t>　              ・延長</t>
    <rPh sb="16" eb="18">
      <t>エンチョウ</t>
    </rPh>
    <phoneticPr fontId="9"/>
  </si>
  <si>
    <t>　      ・都市公園面積</t>
    <rPh sb="8" eb="10">
      <t>トシ</t>
    </rPh>
    <rPh sb="10" eb="12">
      <t>コウエン</t>
    </rPh>
    <rPh sb="12" eb="14">
      <t>メンセキ</t>
    </rPh>
    <phoneticPr fontId="9"/>
  </si>
  <si>
    <t>包　　括　　算　　定　　経　　費</t>
    <rPh sb="0" eb="1">
      <t>ツツミ</t>
    </rPh>
    <rPh sb="3" eb="4">
      <t>カツ</t>
    </rPh>
    <rPh sb="6" eb="7">
      <t>サン</t>
    </rPh>
    <rPh sb="9" eb="10">
      <t>テイ</t>
    </rPh>
    <rPh sb="12" eb="13">
      <t>キョウ</t>
    </rPh>
    <rPh sb="15" eb="16">
      <t>ヒ</t>
    </rPh>
    <phoneticPr fontId="9"/>
  </si>
  <si>
    <t>　臨時財政対策債振替相当額</t>
    <rPh sb="1" eb="8">
      <t>リンザイサイ</t>
    </rPh>
    <rPh sb="8" eb="10">
      <t>フリカエ</t>
    </rPh>
    <rPh sb="10" eb="12">
      <t>ソウトウ</t>
    </rPh>
    <rPh sb="12" eb="13">
      <t>ガク</t>
    </rPh>
    <phoneticPr fontId="9"/>
  </si>
  <si>
    <t>　地域の元気創造事業費</t>
    <rPh sb="1" eb="3">
      <t>チイキ</t>
    </rPh>
    <rPh sb="4" eb="6">
      <t>ゲンキ</t>
    </rPh>
    <rPh sb="6" eb="8">
      <t>ソウゾウ</t>
    </rPh>
    <rPh sb="8" eb="10">
      <t>ジギョウ</t>
    </rPh>
    <rPh sb="10" eb="11">
      <t>ヒ</t>
    </rPh>
    <phoneticPr fontId="9"/>
  </si>
  <si>
    <t>　人口減少等特別対策事業費</t>
    <rPh sb="1" eb="3">
      <t>ジンコウ</t>
    </rPh>
    <rPh sb="3" eb="5">
      <t>ゲンショウ</t>
    </rPh>
    <rPh sb="5" eb="6">
      <t>トウ</t>
    </rPh>
    <rPh sb="6" eb="8">
      <t>トクベツ</t>
    </rPh>
    <rPh sb="8" eb="10">
      <t>タイサク</t>
    </rPh>
    <rPh sb="10" eb="12">
      <t>ジギョウ</t>
    </rPh>
    <rPh sb="12" eb="13">
      <t>ヒ</t>
    </rPh>
    <phoneticPr fontId="9"/>
  </si>
  <si>
    <t>　産業経済費　小　計</t>
    <rPh sb="1" eb="3">
      <t>サンギョウ</t>
    </rPh>
    <rPh sb="3" eb="5">
      <t>ケイザイ</t>
    </rPh>
    <rPh sb="5" eb="6">
      <t>ヒ</t>
    </rPh>
    <rPh sb="7" eb="8">
      <t>ショウ</t>
    </rPh>
    <rPh sb="9" eb="10">
      <t>ケイ</t>
    </rPh>
    <phoneticPr fontId="9"/>
  </si>
  <si>
    <t>　総務費　　小　計</t>
    <rPh sb="1" eb="4">
      <t>ソウムヒ</t>
    </rPh>
    <rPh sb="6" eb="7">
      <t>ショウ</t>
    </rPh>
    <rPh sb="8" eb="9">
      <t>ケイ</t>
    </rPh>
    <phoneticPr fontId="9"/>
  </si>
  <si>
    <t>　※　県費負担教職員の給与負担事務の移譲に伴い設けられた指定都市への交付金を含んで比較している。</t>
    <rPh sb="3" eb="5">
      <t>ケンピ</t>
    </rPh>
    <rPh sb="5" eb="7">
      <t>フタン</t>
    </rPh>
    <rPh sb="7" eb="10">
      <t>キョウショクイン</t>
    </rPh>
    <rPh sb="11" eb="13">
      <t>キュウヨ</t>
    </rPh>
    <rPh sb="13" eb="15">
      <t>フタン</t>
    </rPh>
    <rPh sb="15" eb="17">
      <t>ジム</t>
    </rPh>
    <rPh sb="18" eb="20">
      <t>イジョウ</t>
    </rPh>
    <rPh sb="21" eb="22">
      <t>トモナ</t>
    </rPh>
    <rPh sb="23" eb="24">
      <t>モウ</t>
    </rPh>
    <rPh sb="28" eb="30">
      <t>シテイ</t>
    </rPh>
    <rPh sb="30" eb="32">
      <t>トシ</t>
    </rPh>
    <rPh sb="34" eb="37">
      <t>コウフキン</t>
    </rPh>
    <rPh sb="38" eb="39">
      <t>フク</t>
    </rPh>
    <rPh sb="41" eb="43">
      <t>ヒカク</t>
    </rPh>
    <phoneticPr fontId="9"/>
  </si>
  <si>
    <r>
      <t>所 　得 　割</t>
    </r>
    <r>
      <rPr>
        <vertAlign val="superscript"/>
        <sz val="8"/>
        <rFont val="ＭＳ ゴシック"/>
        <family val="3"/>
        <charset val="128"/>
      </rPr>
      <t>※</t>
    </r>
    <rPh sb="0" eb="7">
      <t>ショトクワリ</t>
    </rPh>
    <phoneticPr fontId="9"/>
  </si>
  <si>
    <t>軽自動車税環境性能割</t>
    <rPh sb="0" eb="4">
      <t>ケイジドウシャ</t>
    </rPh>
    <rPh sb="4" eb="5">
      <t>ゼイ</t>
    </rPh>
    <rPh sb="5" eb="7">
      <t>カンキョウ</t>
    </rPh>
    <rPh sb="7" eb="9">
      <t>セイノウ</t>
    </rPh>
    <rPh sb="9" eb="10">
      <t>ワリ</t>
    </rPh>
    <phoneticPr fontId="9"/>
  </si>
  <si>
    <t>森林環境譲与税</t>
    <rPh sb="0" eb="2">
      <t>シンリン</t>
    </rPh>
    <rPh sb="2" eb="4">
      <t>カンキョウ</t>
    </rPh>
    <rPh sb="4" eb="6">
      <t>ジョウヨ</t>
    </rPh>
    <rPh sb="6" eb="7">
      <t>ゼイ</t>
    </rPh>
    <phoneticPr fontId="9"/>
  </si>
  <si>
    <t>特別とん譲与税</t>
    <rPh sb="0" eb="2">
      <t>トクベツ</t>
    </rPh>
    <rPh sb="4" eb="6">
      <t>ジョウヨ</t>
    </rPh>
    <rPh sb="6" eb="7">
      <t>ゼイ</t>
    </rPh>
    <phoneticPr fontId="9"/>
  </si>
  <si>
    <t>飯能市</t>
    <phoneticPr fontId="4"/>
  </si>
  <si>
    <t>加須市</t>
    <phoneticPr fontId="4"/>
  </si>
  <si>
    <t>久喜市</t>
    <phoneticPr fontId="4"/>
  </si>
  <si>
    <t>　地域社会再生事業費</t>
    <rPh sb="1" eb="3">
      <t>チイキ</t>
    </rPh>
    <rPh sb="3" eb="5">
      <t>シャカイ</t>
    </rPh>
    <rPh sb="5" eb="7">
      <t>サイセイ</t>
    </rPh>
    <rPh sb="7" eb="10">
      <t>ジギョウヒ</t>
    </rPh>
    <phoneticPr fontId="9"/>
  </si>
  <si>
    <t>法人事業税交付金</t>
    <rPh sb="0" eb="2">
      <t>ホウジン</t>
    </rPh>
    <rPh sb="2" eb="5">
      <t>ジギョウゼイ</t>
    </rPh>
    <rPh sb="5" eb="8">
      <t>コウフキン</t>
    </rPh>
    <phoneticPr fontId="9"/>
  </si>
  <si>
    <t>環境性能割交付金</t>
    <rPh sb="0" eb="2">
      <t>カンキョウ</t>
    </rPh>
    <rPh sb="2" eb="4">
      <t>セイノウ</t>
    </rPh>
    <rPh sb="4" eb="5">
      <t>ワリ</t>
    </rPh>
    <rPh sb="5" eb="8">
      <t>コウフキン</t>
    </rPh>
    <phoneticPr fontId="9"/>
  </si>
  <si>
    <t>さいたま市</t>
    <rPh sb="4" eb="5">
      <t>シ</t>
    </rPh>
    <phoneticPr fontId="8"/>
  </si>
  <si>
    <t>熊谷市</t>
    <phoneticPr fontId="4"/>
  </si>
  <si>
    <t>行田市</t>
    <phoneticPr fontId="4"/>
  </si>
  <si>
    <t>秩父市</t>
    <phoneticPr fontId="4"/>
  </si>
  <si>
    <t>本庄市</t>
    <phoneticPr fontId="4"/>
  </si>
  <si>
    <t>春日部市</t>
    <phoneticPr fontId="4"/>
  </si>
  <si>
    <t>鴻巣市</t>
    <phoneticPr fontId="4"/>
  </si>
  <si>
    <t>深谷市</t>
    <phoneticPr fontId="4"/>
  </si>
  <si>
    <t>ふじみ野市</t>
    <rPh sb="3" eb="4">
      <t>ノ</t>
    </rPh>
    <rPh sb="4" eb="5">
      <t>シ</t>
    </rPh>
    <phoneticPr fontId="8"/>
  </si>
  <si>
    <t>小鹿野町</t>
    <phoneticPr fontId="4"/>
  </si>
  <si>
    <t>神川町</t>
    <phoneticPr fontId="4"/>
  </si>
  <si>
    <t>　　　　　　　　・幼稚園等の小学校就学前子どもの数</t>
    <phoneticPr fontId="9"/>
  </si>
  <si>
    <t>　東日本大震災全国緊急防災施策債</t>
  </si>
  <si>
    <t>　国土強靭化施策債償還費</t>
  </si>
  <si>
    <t>川口市</t>
    <phoneticPr fontId="4"/>
  </si>
  <si>
    <t>基 準 財 政 需 要 額（Ｆ）</t>
    <rPh sb="0" eb="3">
      <t>キジュン</t>
    </rPh>
    <rPh sb="4" eb="7">
      <t>ザイセイ</t>
    </rPh>
    <rPh sb="8" eb="13">
      <t>ジュヨウガク</t>
    </rPh>
    <phoneticPr fontId="9"/>
  </si>
  <si>
    <t>（３）基準財政需要額対前年度比較</t>
    <rPh sb="3" eb="5">
      <t>キジュン</t>
    </rPh>
    <rPh sb="5" eb="7">
      <t>ザイセイ</t>
    </rPh>
    <rPh sb="7" eb="10">
      <t>ジュヨウガク</t>
    </rPh>
    <rPh sb="10" eb="11">
      <t>タイ</t>
    </rPh>
    <rPh sb="11" eb="14">
      <t>ゼンネンドヒ</t>
    </rPh>
    <rPh sb="14" eb="16">
      <t>ヒカク</t>
    </rPh>
    <phoneticPr fontId="9"/>
  </si>
  <si>
    <t>（４）基準財政収入額対前年度比較</t>
    <rPh sb="3" eb="5">
      <t>キジュン</t>
    </rPh>
    <rPh sb="5" eb="7">
      <t>ザイセイ</t>
    </rPh>
    <rPh sb="7" eb="10">
      <t>シュウニュウガク</t>
    </rPh>
    <rPh sb="10" eb="11">
      <t>タイ</t>
    </rPh>
    <rPh sb="11" eb="13">
      <t>ゼンネン</t>
    </rPh>
    <rPh sb="13" eb="14">
      <t>ド</t>
    </rPh>
    <rPh sb="14" eb="16">
      <t>ヒカク</t>
    </rPh>
    <phoneticPr fontId="9"/>
  </si>
  <si>
    <t>　地域デジタル社会推進費</t>
    <rPh sb="1" eb="3">
      <t>チイキ</t>
    </rPh>
    <rPh sb="7" eb="12">
      <t>シャカイスイシンヒ</t>
    </rPh>
    <phoneticPr fontId="9"/>
  </si>
  <si>
    <t>令和５年度</t>
    <rPh sb="0" eb="1">
      <t>レイ</t>
    </rPh>
    <rPh sb="1" eb="2">
      <t>ワ</t>
    </rPh>
    <rPh sb="3" eb="4">
      <t>ネン</t>
    </rPh>
    <rPh sb="4" eb="5">
      <t>ド</t>
    </rPh>
    <phoneticPr fontId="9"/>
  </si>
  <si>
    <t>令和５年度</t>
    <rPh sb="0" eb="1">
      <t>レイ</t>
    </rPh>
    <rPh sb="1" eb="2">
      <t>ワ</t>
    </rPh>
    <rPh sb="3" eb="5">
      <t>ネンド</t>
    </rPh>
    <phoneticPr fontId="3"/>
  </si>
  <si>
    <t>交付決定額</t>
    <rPh sb="2" eb="4">
      <t>ケッテイ</t>
    </rPh>
    <rPh sb="4" eb="5">
      <t>ヨテイガク</t>
    </rPh>
    <phoneticPr fontId="3"/>
  </si>
  <si>
    <t>交付決定額</t>
    <rPh sb="2" eb="4">
      <t>ケッテイ</t>
    </rPh>
    <rPh sb="4" eb="5">
      <t>ガク</t>
    </rPh>
    <phoneticPr fontId="3"/>
  </si>
  <si>
    <t>A</t>
  </si>
  <si>
    <t>　　　Ｂ</t>
  </si>
  <si>
    <t>令和５年度決定額</t>
    <rPh sb="0" eb="1">
      <t>レイ</t>
    </rPh>
    <rPh sb="1" eb="2">
      <t>ワ</t>
    </rPh>
    <rPh sb="3" eb="5">
      <t>ネンド</t>
    </rPh>
    <rPh sb="5" eb="8">
      <t>ケッテイガク</t>
    </rPh>
    <phoneticPr fontId="4"/>
  </si>
  <si>
    <t>-</t>
    <phoneticPr fontId="3"/>
  </si>
  <si>
    <t>（再算定後）</t>
    <rPh sb="1" eb="5">
      <t>サイサンテイゴ</t>
    </rPh>
    <phoneticPr fontId="3"/>
  </si>
  <si>
    <t>　臨時経済対策費</t>
    <rPh sb="1" eb="3">
      <t>リンジ</t>
    </rPh>
    <rPh sb="3" eb="5">
      <t>ケイザイ</t>
    </rPh>
    <rPh sb="5" eb="7">
      <t>タイサク</t>
    </rPh>
    <rPh sb="7" eb="8">
      <t>ヒ</t>
    </rPh>
    <phoneticPr fontId="9"/>
  </si>
  <si>
    <t>　臨時財政対策債償還基金費</t>
    <rPh sb="1" eb="13">
      <t>リンジザイセイタイサクサイショウカンキキンヒ</t>
    </rPh>
    <phoneticPr fontId="9"/>
  </si>
  <si>
    <t>（２）　各市町村別決定額調(再算定後)</t>
    <rPh sb="4" eb="5">
      <t>カク</t>
    </rPh>
    <rPh sb="5" eb="8">
      <t>シチョウソン</t>
    </rPh>
    <rPh sb="8" eb="9">
      <t>ベツ</t>
    </rPh>
    <rPh sb="9" eb="12">
      <t>ケッテイガク</t>
    </rPh>
    <rPh sb="12" eb="13">
      <t>シラベ</t>
    </rPh>
    <rPh sb="14" eb="18">
      <t>サイサンテイゴ</t>
    </rPh>
    <phoneticPr fontId="4"/>
  </si>
  <si>
    <r>
      <t>　補正予算債</t>
    </r>
    <r>
      <rPr>
        <sz val="6"/>
        <color indexed="8"/>
        <rFont val="ＭＳ ゴシック"/>
        <family val="3"/>
        <charset val="128"/>
      </rPr>
      <t>・Ｈ１０年度以前</t>
    </r>
    <phoneticPr fontId="9"/>
  </si>
  <si>
    <r>
      <t xml:space="preserve">　          </t>
    </r>
    <r>
      <rPr>
        <sz val="6"/>
        <color indexed="8"/>
        <rFont val="ＭＳ ゴシック"/>
        <family val="3"/>
        <charset val="128"/>
      </rPr>
      <t>・Ｈ１１年度以降</t>
    </r>
    <phoneticPr fontId="9"/>
  </si>
  <si>
    <t>１　令和６年度普通交付税決定状況</t>
    <rPh sb="2" eb="3">
      <t>レイ</t>
    </rPh>
    <rPh sb="3" eb="4">
      <t>ワ</t>
    </rPh>
    <rPh sb="5" eb="7">
      <t>ネンド</t>
    </rPh>
    <rPh sb="7" eb="9">
      <t>フツウ</t>
    </rPh>
    <rPh sb="9" eb="12">
      <t>コウフゼイ</t>
    </rPh>
    <rPh sb="12" eb="14">
      <t>ケッテイ</t>
    </rPh>
    <rPh sb="14" eb="16">
      <t>ジョウキョウ</t>
    </rPh>
    <phoneticPr fontId="3"/>
  </si>
  <si>
    <t>令和６年度</t>
    <rPh sb="0" eb="1">
      <t>レイ</t>
    </rPh>
    <rPh sb="1" eb="2">
      <t>ワ</t>
    </rPh>
    <rPh sb="3" eb="5">
      <t>ネンド</t>
    </rPh>
    <phoneticPr fontId="3"/>
  </si>
  <si>
    <t>令和６年度決定額</t>
    <rPh sb="0" eb="1">
      <t>レイ</t>
    </rPh>
    <rPh sb="1" eb="2">
      <t>ワ</t>
    </rPh>
    <rPh sb="3" eb="5">
      <t>ネンド</t>
    </rPh>
    <rPh sb="5" eb="8">
      <t>ケッテイガク</t>
    </rPh>
    <phoneticPr fontId="4"/>
  </si>
  <si>
    <t>令和６年度</t>
    <rPh sb="0" eb="1">
      <t>レイ</t>
    </rPh>
    <rPh sb="1" eb="2">
      <t>ワ</t>
    </rPh>
    <rPh sb="3" eb="4">
      <t>ネン</t>
    </rPh>
    <rPh sb="4" eb="5">
      <t>ド</t>
    </rPh>
    <phoneticPr fontId="9"/>
  </si>
  <si>
    <t>　こども子育て費</t>
    <rPh sb="4" eb="6">
      <t>コソダ</t>
    </rPh>
    <rPh sb="7" eb="8">
      <t>ヒ</t>
    </rPh>
    <phoneticPr fontId="9"/>
  </si>
  <si>
    <t>　減税補てん債</t>
    <rPh sb="1" eb="2">
      <t>ゲン</t>
    </rPh>
    <rPh sb="3" eb="4">
      <t>ホ</t>
    </rPh>
    <rPh sb="6" eb="7">
      <t>サイ</t>
    </rPh>
    <phoneticPr fontId="6"/>
  </si>
  <si>
    <t>　地域改善対策特定事業債</t>
    <rPh sb="7" eb="9">
      <t>トクテイ</t>
    </rPh>
    <rPh sb="9" eb="12">
      <t>ジギョウサイ</t>
    </rPh>
    <phoneticPr fontId="3"/>
  </si>
  <si>
    <t>住宅借入金等特別税額控除減収補塡特例交付金</t>
    <rPh sb="0" eb="2">
      <t>ジュウタク</t>
    </rPh>
    <rPh sb="2" eb="4">
      <t>カリイレ</t>
    </rPh>
    <rPh sb="4" eb="5">
      <t>キン</t>
    </rPh>
    <rPh sb="5" eb="6">
      <t>ナド</t>
    </rPh>
    <rPh sb="14" eb="15">
      <t>ホ</t>
    </rPh>
    <rPh sb="16" eb="18">
      <t>トクレイ</t>
    </rPh>
    <rPh sb="18" eb="21">
      <t>コウフキン</t>
    </rPh>
    <phoneticPr fontId="9"/>
  </si>
  <si>
    <t>定額減税減収補塡特例交付金</t>
    <rPh sb="0" eb="2">
      <t>テイガク</t>
    </rPh>
    <rPh sb="2" eb="4">
      <t>ゲンゼイ</t>
    </rPh>
    <phoneticPr fontId="9"/>
  </si>
  <si>
    <t>　給与改定費</t>
    <rPh sb="1" eb="3">
      <t>キュウヨ</t>
    </rPh>
    <rPh sb="3" eb="5">
      <t>カイテイ</t>
    </rPh>
    <rPh sb="5" eb="6">
      <t>ヒ</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</si>
</sst>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0_ "/>
    <numFmt numFmtId="178" formatCode="#,##0.0;[Red]\-#,##0.0"/>
    <numFmt numFmtId="179" formatCode="0.000000000_ "/>
    <numFmt numFmtId="180" formatCode="0.0_ "/>
    <numFmt numFmtId="181" formatCode="#,##0.0;&quot;▲ &quot;#,##0.0"/>
    <numFmt numFmtId="182" formatCode="#,##0;&quot;▲ &quot;#,##0"/>
    <numFmt numFmtId="183" formatCode="0.0;&quot;▲ &quot;0.0"/>
    <numFmt numFmtId="184" formatCode="_ * #,##0_ ;_ * \-#,##0_ ;_ * &quot;-&quot;_ ;@"/>
    <numFmt numFmtId="185" formatCode="#,##0_);\(&quot;▲&quot;#,##0\)"/>
  </numFmts>
  <fonts count="25">
    <font>
      <sz val="12"/>
      <name val="ＭＳ 明朝"/>
      <family val="1"/>
      <charset val="128"/>
    </font>
    <font>
      <sz val="11"/>
      <name val="ＭＳ Ｐゴシック"/>
      <family val="3"/>
      <charset val="128"/>
    </font>
    <font>
      <sz val="12"/>
      <name val="ＭＳ 明朝"/>
      <family val="1"/>
      <charset val="128"/>
    </font>
    <font>
      <sz val="6"/>
      <name val="ＭＳ Ｐ明朝"/>
      <family val="1"/>
      <charset val="128"/>
    </font>
    <font>
      <sz val="6"/>
      <name val="ＭＳ 明朝"/>
      <family val="1"/>
      <charset val="128"/>
    </font>
    <font>
      <sz val="12"/>
      <name val="ＭＳ Ｐゴシック"/>
      <family val="3"/>
      <charset val="128"/>
    </font>
    <font>
      <sz val="8"/>
      <name val="ＭＳ ゴシック"/>
      <family val="3"/>
      <charset val="128"/>
    </font>
    <font>
      <sz val="10"/>
      <name val="ＭＳ Ｐゴシック"/>
      <family val="3"/>
      <charset val="128"/>
    </font>
    <font>
      <sz val="7"/>
      <name val="ＭＳ 明朝"/>
      <family val="1"/>
      <charset val="128"/>
    </font>
    <font>
      <sz val="6"/>
      <name val="ＭＳ Ｐゴシック"/>
      <family val="3"/>
      <charset val="128"/>
    </font>
    <font>
      <sz val="10"/>
      <name val="ＭＳ ゴシック"/>
      <family val="3"/>
      <charset val="128"/>
    </font>
    <font>
      <sz val="8"/>
      <color indexed="8"/>
      <name val="ＭＳ Ｐゴシック"/>
      <family val="3"/>
      <charset val="128"/>
    </font>
    <font>
      <vertAlign val="superscript"/>
      <sz val="8"/>
      <name val="ＭＳ ゴシック"/>
      <family val="3"/>
      <charset val="128"/>
    </font>
    <font>
      <sz val="6"/>
      <color indexed="8"/>
      <name val="ＭＳ ゴシック"/>
      <family val="3"/>
      <charset val="128"/>
    </font>
    <font>
      <sz val="24"/>
      <color theme="1"/>
      <name val="ＭＳ Ｐゴシック"/>
      <family val="3"/>
      <charset val="128"/>
    </font>
    <font>
      <sz val="14"/>
      <color theme="1"/>
      <name val="ＭＳ Ｐゴシック"/>
      <family val="3"/>
      <charset val="128"/>
    </font>
    <font>
      <sz val="18"/>
      <color theme="1"/>
      <name val="ＭＳ Ｐゴシック"/>
      <family val="3"/>
      <charset val="128"/>
    </font>
    <font>
      <b/>
      <sz val="18"/>
      <color theme="1"/>
      <name val="ＭＳ Ｐゴシック"/>
      <family val="3"/>
      <charset val="128"/>
    </font>
    <font>
      <sz val="16"/>
      <color theme="1"/>
      <name val="ＭＳ Ｐゴシック"/>
      <family val="3"/>
      <charset val="128"/>
    </font>
    <font>
      <sz val="12"/>
      <color theme="1"/>
      <name val="ＭＳ 明朝"/>
      <family val="1"/>
      <charset val="128"/>
    </font>
    <font>
      <sz val="18"/>
      <color theme="1"/>
      <name val="ＭＳ 明朝"/>
      <family val="1"/>
      <charset val="128"/>
    </font>
    <font>
      <sz val="12"/>
      <color theme="1"/>
      <name val="ＭＳ Ｐゴシック"/>
      <family val="3"/>
      <charset val="128"/>
    </font>
    <font>
      <sz val="10"/>
      <color indexed="8"/>
      <name val="ＭＳ ゴシック"/>
      <family val="3"/>
      <charset val="128"/>
    </font>
    <font>
      <sz val="8"/>
      <color indexed="8"/>
      <name val="ＭＳ ゴシック"/>
      <family val="3"/>
      <charset val="128"/>
    </font>
    <font>
      <sz val="6"/>
      <name val="ＭＳ ゴシック"/>
      <family val="3"/>
      <charset val="128"/>
    </font>
  </fonts>
  <fills count="3">
    <fill>
      <patternFill patternType="none"/>
    </fill>
    <fill>
      <patternFill patternType="gray125"/>
    </fill>
    <fill>
      <patternFill patternType="solid">
        <fgColor theme="7" tint="0.79998168889431442"/>
        <bgColor indexed="64"/>
      </patternFill>
    </fill>
  </fills>
  <borders count="72">
    <border>
      <left/>
      <right/>
      <top/>
      <bottom/>
      <diagonal/>
    </border>
    <border>
      <left style="thin">
        <color indexed="8"/>
      </left>
      <right style="thin">
        <color indexed="8"/>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double">
        <color indexed="8"/>
      </top>
      <bottom style="thin">
        <color indexed="8"/>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right style="thin">
        <color indexed="8"/>
      </right>
      <top/>
      <bottom style="thin">
        <color indexed="8"/>
      </bottom>
      <diagonal/>
    </border>
    <border>
      <left/>
      <right/>
      <top/>
      <bottom style="thin">
        <color indexed="64"/>
      </bottom>
      <diagonal/>
    </border>
    <border>
      <left/>
      <right/>
      <top style="thin">
        <color indexed="64"/>
      </top>
      <bottom/>
      <diagonal/>
    </border>
    <border>
      <left style="thin">
        <color indexed="8"/>
      </left>
      <right style="thin">
        <color indexed="8"/>
      </right>
      <top style="thin">
        <color indexed="64"/>
      </top>
      <bottom/>
      <diagonal/>
    </border>
    <border>
      <left/>
      <right style="thin">
        <color indexed="8"/>
      </right>
      <top style="thin">
        <color indexed="64"/>
      </top>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style="thin">
        <color indexed="8"/>
      </left>
      <right style="thin">
        <color indexed="8"/>
      </right>
      <top/>
      <bottom style="thin">
        <color indexed="64"/>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8"/>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style="thin">
        <color indexed="8"/>
      </top>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8"/>
      </bottom>
      <diagonal/>
    </border>
    <border>
      <left/>
      <right style="thin">
        <color indexed="8"/>
      </right>
      <top style="double">
        <color indexed="8"/>
      </top>
      <bottom style="thin">
        <color indexed="8"/>
      </bottom>
      <diagonal/>
    </border>
    <border>
      <left style="thin">
        <color indexed="8"/>
      </left>
      <right style="thin">
        <color indexed="8"/>
      </right>
      <top style="double">
        <color indexed="64"/>
      </top>
      <bottom style="thin">
        <color indexed="8"/>
      </bottom>
      <diagonal/>
    </border>
    <border>
      <left style="thin">
        <color indexed="8"/>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style="medium">
        <color indexed="64"/>
      </right>
      <top/>
      <bottom style="double">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top style="double">
        <color indexed="64"/>
      </top>
      <bottom style="thin">
        <color indexed="64"/>
      </bottom>
      <diagonal/>
    </border>
    <border>
      <left style="medium">
        <color indexed="64"/>
      </left>
      <right style="medium">
        <color indexed="64"/>
      </right>
      <top style="double">
        <color indexed="64"/>
      </top>
      <bottom/>
      <diagonal/>
    </border>
    <border>
      <left/>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top style="double">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double">
        <color indexed="64"/>
      </top>
      <bottom style="medium">
        <color indexed="64"/>
      </bottom>
      <diagonal/>
    </border>
  </borders>
  <cellStyleXfs count="3">
    <xf numFmtId="0" fontId="0" fillId="0" borderId="0"/>
    <xf numFmtId="38" fontId="1" fillId="0" borderId="0" applyFont="0" applyFill="0" applyBorder="0" applyAlignment="0" applyProtection="0"/>
    <xf numFmtId="0" fontId="2" fillId="0" borderId="0"/>
  </cellStyleXfs>
  <cellXfs count="360">
    <xf numFmtId="0" fontId="0" fillId="0" borderId="0" xfId="0"/>
    <xf numFmtId="0" fontId="5" fillId="0" borderId="0" xfId="0" applyFont="1"/>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xf numFmtId="0" fontId="5" fillId="0" borderId="4" xfId="0" applyFont="1" applyBorder="1"/>
    <xf numFmtId="0" fontId="5" fillId="0" borderId="5" xfId="0" applyFont="1" applyBorder="1"/>
    <xf numFmtId="0" fontId="5" fillId="0" borderId="6" xfId="0" applyFont="1" applyBorder="1"/>
    <xf numFmtId="0" fontId="5" fillId="0" borderId="7" xfId="0" applyFont="1" applyBorder="1"/>
    <xf numFmtId="0" fontId="5" fillId="0" borderId="8" xfId="0" applyFont="1" applyBorder="1"/>
    <xf numFmtId="177" fontId="5" fillId="0" borderId="6" xfId="0" applyNumberFormat="1" applyFont="1" applyBorder="1" applyAlignment="1">
      <alignment horizontal="right"/>
    </xf>
    <xf numFmtId="0" fontId="5" fillId="0" borderId="9" xfId="0" applyFont="1" applyBorder="1"/>
    <xf numFmtId="0" fontId="5" fillId="0" borderId="10" xfId="0" applyFont="1" applyBorder="1"/>
    <xf numFmtId="177" fontId="5" fillId="0" borderId="5" xfId="0" applyNumberFormat="1" applyFont="1" applyBorder="1" applyAlignment="1">
      <alignment horizontal="right"/>
    </xf>
    <xf numFmtId="176" fontId="5" fillId="0" borderId="11" xfId="0" applyNumberFormat="1" applyFont="1" applyBorder="1"/>
    <xf numFmtId="0" fontId="5" fillId="0" borderId="12" xfId="0" applyFont="1" applyBorder="1"/>
    <xf numFmtId="0" fontId="5" fillId="0" borderId="13" xfId="0" applyFont="1" applyBorder="1"/>
    <xf numFmtId="0" fontId="5" fillId="0" borderId="14" xfId="0" applyFont="1" applyBorder="1"/>
    <xf numFmtId="176" fontId="5" fillId="0" borderId="12" xfId="0" applyNumberFormat="1" applyFont="1" applyBorder="1"/>
    <xf numFmtId="177" fontId="5" fillId="0" borderId="12" xfId="0" applyNumberFormat="1" applyFont="1" applyBorder="1" applyAlignment="1">
      <alignment horizontal="right"/>
    </xf>
    <xf numFmtId="176" fontId="5" fillId="0" borderId="0" xfId="0" applyNumberFormat="1" applyFont="1"/>
    <xf numFmtId="177" fontId="5" fillId="0" borderId="0" xfId="0" applyNumberFormat="1" applyFont="1" applyAlignment="1">
      <alignment horizontal="right"/>
    </xf>
    <xf numFmtId="176" fontId="5" fillId="0" borderId="5" xfId="0" applyNumberFormat="1" applyFont="1" applyBorder="1"/>
    <xf numFmtId="176" fontId="5" fillId="0" borderId="15" xfId="0" applyNumberFormat="1" applyFont="1" applyBorder="1"/>
    <xf numFmtId="0" fontId="5" fillId="0" borderId="16" xfId="0" applyFont="1" applyBorder="1"/>
    <xf numFmtId="176" fontId="5" fillId="0" borderId="6" xfId="0" applyNumberFormat="1" applyFont="1" applyBorder="1"/>
    <xf numFmtId="0" fontId="5" fillId="0" borderId="1" xfId="0" applyFont="1" applyBorder="1"/>
    <xf numFmtId="0" fontId="5" fillId="0" borderId="17" xfId="0" applyFont="1" applyBorder="1"/>
    <xf numFmtId="0" fontId="5" fillId="0" borderId="18" xfId="0" applyFont="1"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5" fillId="0" borderId="21" xfId="0" applyFont="1" applyBorder="1" applyAlignment="1">
      <alignment horizontal="center"/>
    </xf>
    <xf numFmtId="0" fontId="5" fillId="0" borderId="22" xfId="0" applyFont="1" applyBorder="1" applyAlignment="1">
      <alignment horizontal="right"/>
    </xf>
    <xf numFmtId="0" fontId="5" fillId="0" borderId="23" xfId="0" applyFont="1" applyBorder="1" applyAlignment="1">
      <alignment horizontal="right"/>
    </xf>
    <xf numFmtId="0" fontId="5" fillId="0" borderId="24" xfId="0" applyFont="1" applyBorder="1" applyAlignment="1">
      <alignment horizontal="right"/>
    </xf>
    <xf numFmtId="0" fontId="5" fillId="0" borderId="25" xfId="0" applyFont="1" applyBorder="1"/>
    <xf numFmtId="0" fontId="5" fillId="0" borderId="26" xfId="0" applyFont="1" applyBorder="1"/>
    <xf numFmtId="0" fontId="5" fillId="0" borderId="27" xfId="0" applyFont="1" applyBorder="1"/>
    <xf numFmtId="0" fontId="5" fillId="0" borderId="28" xfId="0" applyFont="1" applyBorder="1"/>
    <xf numFmtId="0" fontId="5" fillId="0" borderId="29" xfId="0" applyFont="1" applyBorder="1"/>
    <xf numFmtId="0" fontId="7" fillId="0" borderId="28" xfId="0" applyFont="1" applyBorder="1" applyAlignment="1">
      <alignment horizontal="center"/>
    </xf>
    <xf numFmtId="0" fontId="5" fillId="0" borderId="30" xfId="0" applyFont="1" applyBorder="1"/>
    <xf numFmtId="38" fontId="6" fillId="0" borderId="0" xfId="1" applyFont="1"/>
    <xf numFmtId="180" fontId="6" fillId="0" borderId="0" xfId="1" applyNumberFormat="1" applyFont="1"/>
    <xf numFmtId="176" fontId="6" fillId="0" borderId="0" xfId="1" applyNumberFormat="1" applyFont="1"/>
    <xf numFmtId="38" fontId="6" fillId="0" borderId="31" xfId="1" applyFont="1" applyBorder="1" applyAlignment="1">
      <alignment horizontal="distributed" vertical="center"/>
    </xf>
    <xf numFmtId="38" fontId="6" fillId="0" borderId="32" xfId="1" applyFont="1" applyBorder="1" applyAlignment="1">
      <alignment horizontal="distributed" vertical="center"/>
    </xf>
    <xf numFmtId="38" fontId="6" fillId="0" borderId="0" xfId="1" applyFont="1" applyAlignment="1">
      <alignment vertical="center"/>
    </xf>
    <xf numFmtId="176" fontId="6" fillId="0" borderId="0" xfId="1" applyNumberFormat="1" applyFont="1" applyAlignment="1">
      <alignment vertical="center"/>
    </xf>
    <xf numFmtId="176" fontId="11" fillId="0" borderId="26" xfId="1" applyNumberFormat="1" applyFont="1" applyBorder="1" applyAlignment="1">
      <alignment horizontal="center" vertical="center"/>
    </xf>
    <xf numFmtId="176" fontId="6" fillId="0" borderId="33" xfId="1" applyNumberFormat="1" applyFont="1" applyBorder="1" applyAlignment="1">
      <alignment horizontal="center" vertical="center"/>
    </xf>
    <xf numFmtId="180" fontId="6" fillId="0" borderId="26" xfId="1" applyNumberFormat="1" applyFont="1" applyBorder="1" applyAlignment="1">
      <alignment horizontal="center" vertical="center"/>
    </xf>
    <xf numFmtId="38" fontId="6" fillId="0" borderId="34" xfId="1" applyFont="1" applyBorder="1" applyAlignment="1">
      <alignment horizontal="distributed" vertical="center"/>
    </xf>
    <xf numFmtId="180" fontId="6" fillId="0" borderId="0" xfId="1" applyNumberFormat="1" applyFont="1" applyAlignment="1">
      <alignment vertical="center"/>
    </xf>
    <xf numFmtId="182" fontId="6" fillId="0" borderId="27" xfId="1" applyNumberFormat="1" applyFont="1" applyFill="1" applyBorder="1" applyAlignment="1">
      <alignment vertical="center"/>
    </xf>
    <xf numFmtId="183" fontId="6" fillId="0" borderId="27" xfId="1" applyNumberFormat="1" applyFont="1" applyFill="1" applyBorder="1" applyAlignment="1">
      <alignment vertical="center"/>
    </xf>
    <xf numFmtId="38" fontId="6" fillId="0" borderId="0" xfId="1" applyFont="1" applyFill="1" applyAlignment="1">
      <alignment vertical="center"/>
    </xf>
    <xf numFmtId="182" fontId="6" fillId="2" borderId="35" xfId="1" applyNumberFormat="1" applyFont="1" applyFill="1" applyBorder="1" applyAlignment="1">
      <alignment vertical="center"/>
    </xf>
    <xf numFmtId="182" fontId="6" fillId="2" borderId="17" xfId="1" applyNumberFormat="1" applyFont="1" applyFill="1" applyBorder="1" applyAlignment="1">
      <alignment vertical="center"/>
    </xf>
    <xf numFmtId="183" fontId="6" fillId="2" borderId="35" xfId="1" applyNumberFormat="1" applyFont="1" applyFill="1" applyBorder="1" applyAlignment="1">
      <alignment vertical="center"/>
    </xf>
    <xf numFmtId="182" fontId="6" fillId="2" borderId="26" xfId="1" applyNumberFormat="1" applyFont="1" applyFill="1" applyBorder="1" applyAlignment="1">
      <alignment vertical="center"/>
    </xf>
    <xf numFmtId="182" fontId="6" fillId="2" borderId="28" xfId="1" applyNumberFormat="1" applyFont="1" applyFill="1" applyBorder="1" applyAlignment="1">
      <alignment vertical="center"/>
    </xf>
    <xf numFmtId="183" fontId="6" fillId="2" borderId="26" xfId="1" applyNumberFormat="1" applyFont="1" applyFill="1" applyBorder="1" applyAlignment="1">
      <alignment vertical="center"/>
    </xf>
    <xf numFmtId="38" fontId="6" fillId="2" borderId="31" xfId="1" applyFont="1" applyFill="1" applyBorder="1" applyAlignment="1">
      <alignment horizontal="distributed" vertical="center"/>
    </xf>
    <xf numFmtId="38" fontId="6" fillId="2" borderId="36" xfId="1" applyFont="1" applyFill="1" applyBorder="1" applyAlignment="1">
      <alignment horizontal="distributed" vertical="center"/>
    </xf>
    <xf numFmtId="183" fontId="6" fillId="2" borderId="28" xfId="1" applyNumberFormat="1" applyFont="1" applyFill="1" applyBorder="1" applyAlignment="1">
      <alignment vertical="center"/>
    </xf>
    <xf numFmtId="182" fontId="6" fillId="0" borderId="35" xfId="1" applyNumberFormat="1" applyFont="1" applyFill="1" applyBorder="1" applyAlignment="1">
      <alignment vertical="center"/>
    </xf>
    <xf numFmtId="183" fontId="6" fillId="0" borderId="35" xfId="1" applyNumberFormat="1" applyFont="1" applyFill="1" applyBorder="1" applyAlignment="1">
      <alignment vertical="center"/>
    </xf>
    <xf numFmtId="182" fontId="6" fillId="0" borderId="34" xfId="1" applyNumberFormat="1" applyFont="1" applyFill="1" applyBorder="1" applyAlignment="1">
      <alignment vertical="center"/>
    </xf>
    <xf numFmtId="183" fontId="6" fillId="0" borderId="34" xfId="1" applyNumberFormat="1" applyFont="1" applyFill="1" applyBorder="1" applyAlignment="1">
      <alignment vertical="center"/>
    </xf>
    <xf numFmtId="183" fontId="6" fillId="0" borderId="35" xfId="1" quotePrefix="1" applyNumberFormat="1" applyFont="1" applyFill="1" applyBorder="1" applyAlignment="1">
      <alignment horizontal="right" vertical="center"/>
    </xf>
    <xf numFmtId="182" fontId="6" fillId="0" borderId="28" xfId="1" applyNumberFormat="1" applyFont="1" applyFill="1" applyBorder="1" applyAlignment="1">
      <alignment vertical="center"/>
    </xf>
    <xf numFmtId="183" fontId="6" fillId="0" borderId="28" xfId="1" applyNumberFormat="1" applyFont="1" applyFill="1" applyBorder="1" applyAlignment="1">
      <alignment vertical="center"/>
    </xf>
    <xf numFmtId="182" fontId="6" fillId="0" borderId="26" xfId="1" applyNumberFormat="1" applyFont="1" applyFill="1" applyBorder="1" applyAlignment="1">
      <alignment vertical="center"/>
    </xf>
    <xf numFmtId="183" fontId="6" fillId="0" borderId="26" xfId="1" applyNumberFormat="1" applyFont="1" applyFill="1" applyBorder="1" applyAlignment="1">
      <alignment vertical="center"/>
    </xf>
    <xf numFmtId="182" fontId="6" fillId="0" borderId="17" xfId="1" applyNumberFormat="1" applyFont="1" applyFill="1" applyBorder="1" applyAlignment="1">
      <alignment vertical="center"/>
    </xf>
    <xf numFmtId="183" fontId="6" fillId="0" borderId="35" xfId="1" applyNumberFormat="1" applyFont="1" applyFill="1" applyBorder="1" applyAlignment="1">
      <alignment horizontal="right" vertical="center"/>
    </xf>
    <xf numFmtId="0" fontId="14" fillId="0" borderId="0" xfId="0" applyFont="1" applyAlignment="1">
      <alignment vertical="center"/>
    </xf>
    <xf numFmtId="0" fontId="15" fillId="0" borderId="0" xfId="0" applyFont="1" applyAlignment="1">
      <alignment horizontal="center"/>
    </xf>
    <xf numFmtId="0" fontId="15" fillId="0" borderId="0" xfId="0" applyFont="1" applyAlignment="1">
      <alignment vertical="center"/>
    </xf>
    <xf numFmtId="0" fontId="15" fillId="0" borderId="0" xfId="0" applyFont="1"/>
    <xf numFmtId="0" fontId="16" fillId="0" borderId="0" xfId="0" applyFont="1"/>
    <xf numFmtId="0" fontId="17" fillId="0" borderId="0" xfId="0" applyFont="1"/>
    <xf numFmtId="0" fontId="17" fillId="0" borderId="0" xfId="0" applyFont="1" applyAlignment="1">
      <alignment horizontal="center"/>
    </xf>
    <xf numFmtId="0" fontId="15" fillId="0" borderId="0" xfId="0" applyFont="1" applyAlignment="1">
      <alignment horizontal="right"/>
    </xf>
    <xf numFmtId="0" fontId="15" fillId="0" borderId="25" xfId="0" applyFont="1" applyBorder="1" applyAlignment="1">
      <alignment horizontal="center" vertical="center"/>
    </xf>
    <xf numFmtId="0" fontId="16" fillId="0" borderId="41" xfId="0" applyFont="1" applyBorder="1" applyAlignment="1">
      <alignment vertical="center"/>
    </xf>
    <xf numFmtId="0" fontId="16" fillId="0" borderId="8" xfId="0" applyFont="1" applyBorder="1" applyAlignment="1">
      <alignment horizontal="center" vertical="center"/>
    </xf>
    <xf numFmtId="0" fontId="16" fillId="0" borderId="42" xfId="0" applyFont="1" applyBorder="1" applyAlignment="1">
      <alignment horizontal="center" vertical="center"/>
    </xf>
    <xf numFmtId="0" fontId="16" fillId="0" borderId="25" xfId="0" applyFont="1" applyBorder="1" applyAlignment="1">
      <alignment horizontal="center" vertical="center"/>
    </xf>
    <xf numFmtId="0" fontId="16" fillId="0" borderId="35" xfId="0" applyFont="1" applyBorder="1" applyAlignment="1">
      <alignment horizontal="center" vertical="center"/>
    </xf>
    <xf numFmtId="0" fontId="15" fillId="0" borderId="7" xfId="0" applyFont="1" applyBorder="1" applyAlignment="1">
      <alignment horizontal="center" vertical="center"/>
    </xf>
    <xf numFmtId="0" fontId="16" fillId="0" borderId="0" xfId="0" applyFont="1" applyAlignment="1">
      <alignment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7" xfId="0" applyFont="1" applyBorder="1" applyAlignment="1">
      <alignment horizontal="center" vertical="center"/>
    </xf>
    <xf numFmtId="0" fontId="16" fillId="0" borderId="2" xfId="0" applyFont="1" applyBorder="1" applyAlignment="1">
      <alignment vertical="center"/>
    </xf>
    <xf numFmtId="0" fontId="15" fillId="0" borderId="1" xfId="0" applyFont="1" applyBorder="1" applyAlignment="1">
      <alignment horizontal="center" vertical="center"/>
    </xf>
    <xf numFmtId="0" fontId="18" fillId="0" borderId="1" xfId="0" applyFont="1" applyBorder="1" applyAlignment="1">
      <alignment horizontal="center" vertical="center"/>
    </xf>
    <xf numFmtId="0" fontId="15" fillId="0" borderId="3" xfId="0" applyFont="1" applyBorder="1" applyAlignment="1">
      <alignment horizontal="center" vertical="center"/>
    </xf>
    <xf numFmtId="0" fontId="16" fillId="0" borderId="4" xfId="0" applyFont="1" applyBorder="1" applyAlignment="1">
      <alignment vertical="center"/>
    </xf>
    <xf numFmtId="0" fontId="16" fillId="0" borderId="1" xfId="0" applyFont="1" applyBorder="1" applyAlignment="1">
      <alignment horizontal="right" vertical="center"/>
    </xf>
    <xf numFmtId="0" fontId="16" fillId="0" borderId="2" xfId="0" applyFont="1" applyBorder="1" applyAlignment="1">
      <alignment horizontal="right" vertical="center"/>
    </xf>
    <xf numFmtId="0" fontId="16" fillId="0" borderId="7" xfId="0" applyFont="1" applyBorder="1" applyAlignment="1">
      <alignment horizontal="right" vertical="center"/>
    </xf>
    <xf numFmtId="0" fontId="16" fillId="0" borderId="35" xfId="0" applyFont="1" applyBorder="1" applyAlignment="1">
      <alignment horizontal="right" vertical="center"/>
    </xf>
    <xf numFmtId="0" fontId="16" fillId="0" borderId="5" xfId="0" applyFont="1" applyBorder="1" applyAlignment="1">
      <alignment horizontal="right" vertical="center"/>
    </xf>
    <xf numFmtId="0" fontId="16" fillId="0" borderId="8" xfId="0" applyFont="1" applyBorder="1" applyAlignment="1">
      <alignment vertical="center"/>
    </xf>
    <xf numFmtId="182" fontId="16" fillId="0" borderId="6" xfId="0" applyNumberFormat="1" applyFont="1" applyBorder="1" applyAlignment="1">
      <alignment vertical="center"/>
    </xf>
    <xf numFmtId="181" fontId="16" fillId="0" borderId="43" xfId="0" applyNumberFormat="1" applyFont="1" applyBorder="1" applyAlignment="1">
      <alignment horizontal="right" vertical="center"/>
    </xf>
    <xf numFmtId="177" fontId="16" fillId="0" borderId="35" xfId="0" applyNumberFormat="1" applyFont="1" applyBorder="1" applyAlignment="1">
      <alignment horizontal="right" vertical="center"/>
    </xf>
    <xf numFmtId="0" fontId="16" fillId="0" borderId="44" xfId="0" applyFont="1" applyBorder="1" applyAlignment="1">
      <alignment vertical="center"/>
    </xf>
    <xf numFmtId="0" fontId="16" fillId="0" borderId="9" xfId="0" applyFont="1" applyBorder="1" applyAlignment="1">
      <alignment horizontal="center" vertical="center"/>
    </xf>
    <xf numFmtId="0" fontId="16" fillId="0" borderId="10" xfId="0" applyFont="1" applyBorder="1" applyAlignment="1">
      <alignment vertical="center"/>
    </xf>
    <xf numFmtId="182" fontId="16" fillId="0" borderId="11" xfId="0" applyNumberFormat="1" applyFont="1" applyBorder="1" applyAlignment="1">
      <alignment vertical="center"/>
    </xf>
    <xf numFmtId="181" fontId="16" fillId="0" borderId="6" xfId="0" applyNumberFormat="1" applyFont="1" applyBorder="1" applyAlignment="1">
      <alignment horizontal="right" vertical="center"/>
    </xf>
    <xf numFmtId="182" fontId="16" fillId="0" borderId="5" xfId="0" applyNumberFormat="1" applyFont="1" applyBorder="1" applyAlignment="1">
      <alignment vertical="center"/>
    </xf>
    <xf numFmtId="0" fontId="16" fillId="0" borderId="3" xfId="0" applyFont="1" applyBorder="1" applyAlignment="1">
      <alignment horizontal="center" vertical="center"/>
    </xf>
    <xf numFmtId="181" fontId="16" fillId="0" borderId="8" xfId="0" applyNumberFormat="1" applyFont="1" applyBorder="1" applyAlignment="1">
      <alignment horizontal="right" vertical="center"/>
    </xf>
    <xf numFmtId="0" fontId="16" fillId="0" borderId="12" xfId="0" applyFont="1" applyBorder="1" applyAlignment="1">
      <alignment vertical="center"/>
    </xf>
    <xf numFmtId="0" fontId="16" fillId="0" borderId="13" xfId="0" applyFont="1" applyBorder="1" applyAlignment="1">
      <alignment horizontal="center" vertical="center"/>
    </xf>
    <xf numFmtId="0" fontId="16" fillId="0" borderId="14" xfId="0" applyFont="1" applyBorder="1" applyAlignment="1">
      <alignment vertical="center"/>
    </xf>
    <xf numFmtId="182" fontId="16" fillId="0" borderId="12" xfId="0" applyNumberFormat="1" applyFont="1" applyBorder="1" applyAlignment="1">
      <alignment vertical="center"/>
    </xf>
    <xf numFmtId="182" fontId="16" fillId="0" borderId="45" xfId="0" applyNumberFormat="1" applyFont="1" applyBorder="1" applyAlignment="1">
      <alignment vertical="center"/>
    </xf>
    <xf numFmtId="181" fontId="16" fillId="0" borderId="46" xfId="0" applyNumberFormat="1" applyFont="1" applyBorder="1" applyAlignment="1">
      <alignment horizontal="right" vertical="center"/>
    </xf>
    <xf numFmtId="0" fontId="16" fillId="0" borderId="1" xfId="0" applyFont="1" applyBorder="1" applyAlignment="1">
      <alignment vertical="center"/>
    </xf>
    <xf numFmtId="182" fontId="16" fillId="0" borderId="1" xfId="0" applyNumberFormat="1" applyFont="1" applyBorder="1" applyAlignment="1">
      <alignment vertical="center"/>
    </xf>
    <xf numFmtId="177" fontId="16" fillId="0" borderId="38" xfId="0" applyNumberFormat="1" applyFont="1" applyBorder="1" applyAlignment="1">
      <alignment horizontal="right" vertical="center"/>
    </xf>
    <xf numFmtId="0" fontId="16" fillId="0" borderId="17" xfId="0" applyFont="1" applyBorder="1" applyAlignment="1">
      <alignment vertical="center"/>
    </xf>
    <xf numFmtId="0" fontId="16" fillId="0" borderId="17" xfId="0" applyFont="1" applyBorder="1" applyAlignment="1">
      <alignment horizontal="center" vertical="center"/>
    </xf>
    <xf numFmtId="182" fontId="16" fillId="0" borderId="17" xfId="0" applyNumberFormat="1" applyFont="1" applyBorder="1" applyAlignment="1">
      <alignment vertical="center"/>
    </xf>
    <xf numFmtId="181" fontId="16" fillId="0" borderId="17" xfId="0" applyNumberFormat="1" applyFont="1" applyBorder="1" applyAlignment="1">
      <alignment horizontal="right" vertical="center"/>
    </xf>
    <xf numFmtId="182" fontId="16" fillId="0" borderId="0" xfId="0" applyNumberFormat="1" applyFont="1" applyAlignment="1">
      <alignment vertical="center"/>
    </xf>
    <xf numFmtId="181" fontId="16" fillId="0" borderId="0" xfId="0" applyNumberFormat="1" applyFont="1" applyAlignment="1">
      <alignment horizontal="right" vertical="center"/>
    </xf>
    <xf numFmtId="0" fontId="16" fillId="0" borderId="0" xfId="0" applyFont="1" applyAlignment="1">
      <alignment horizontal="center" vertical="center"/>
    </xf>
    <xf numFmtId="0" fontId="17" fillId="0" borderId="0" xfId="0" applyFont="1" applyAlignment="1">
      <alignment vertical="center"/>
    </xf>
    <xf numFmtId="176" fontId="17" fillId="0" borderId="0" xfId="0" applyNumberFormat="1" applyFont="1" applyAlignment="1">
      <alignment vertical="center"/>
    </xf>
    <xf numFmtId="177" fontId="17" fillId="0" borderId="0" xfId="0" applyNumberFormat="1" applyFont="1" applyAlignment="1">
      <alignment horizontal="right" vertical="center"/>
    </xf>
    <xf numFmtId="176" fontId="16" fillId="0" borderId="0" xfId="0" applyNumberFormat="1" applyFont="1" applyAlignment="1">
      <alignment vertical="center"/>
    </xf>
    <xf numFmtId="177" fontId="16" fillId="0" borderId="0" xfId="0" applyNumberFormat="1" applyFont="1" applyAlignment="1">
      <alignment horizontal="right" vertical="center"/>
    </xf>
    <xf numFmtId="181" fontId="16" fillId="0" borderId="47" xfId="0" applyNumberFormat="1" applyFont="1" applyBorder="1" applyAlignment="1">
      <alignment horizontal="right" vertical="center"/>
    </xf>
    <xf numFmtId="181" fontId="16" fillId="0" borderId="3" xfId="0" applyNumberFormat="1" applyFont="1" applyBorder="1" applyAlignment="1">
      <alignment horizontal="right" vertical="center"/>
    </xf>
    <xf numFmtId="0" fontId="16" fillId="0" borderId="0" xfId="0" applyFont="1" applyAlignment="1">
      <alignment horizontal="center"/>
    </xf>
    <xf numFmtId="176" fontId="16" fillId="0" borderId="0" xfId="0" applyNumberFormat="1" applyFont="1"/>
    <xf numFmtId="177" fontId="16" fillId="0" borderId="0" xfId="0" applyNumberFormat="1" applyFont="1" applyAlignment="1">
      <alignment horizontal="right"/>
    </xf>
    <xf numFmtId="0" fontId="21" fillId="0" borderId="0" xfId="0" applyFont="1" applyAlignment="1">
      <alignment vertical="center"/>
    </xf>
    <xf numFmtId="0" fontId="21" fillId="0" borderId="0" xfId="0" applyFont="1"/>
    <xf numFmtId="176" fontId="21" fillId="0" borderId="0" xfId="0" applyNumberFormat="1" applyFont="1" applyAlignment="1">
      <alignment vertical="center"/>
    </xf>
    <xf numFmtId="176" fontId="21" fillId="0" borderId="0" xfId="0" applyNumberFormat="1" applyFont="1" applyAlignment="1">
      <alignment horizontal="right" vertical="center"/>
    </xf>
    <xf numFmtId="0" fontId="21" fillId="0" borderId="27" xfId="0" applyFont="1" applyBorder="1" applyAlignment="1">
      <alignment horizontal="center" vertical="center"/>
    </xf>
    <xf numFmtId="0" fontId="21" fillId="0" borderId="32" xfId="0" applyFont="1" applyBorder="1" applyAlignment="1">
      <alignment horizontal="center" vertical="center"/>
    </xf>
    <xf numFmtId="0" fontId="21" fillId="0" borderId="37" xfId="0" applyFont="1" applyBorder="1" applyAlignment="1">
      <alignment horizontal="center" vertical="center"/>
    </xf>
    <xf numFmtId="0" fontId="21" fillId="0" borderId="17" xfId="0" applyFont="1" applyBorder="1" applyAlignment="1">
      <alignment horizontal="center" vertical="center"/>
    </xf>
    <xf numFmtId="0" fontId="21" fillId="0" borderId="48" xfId="0" applyFont="1" applyBorder="1" applyAlignment="1">
      <alignment horizontal="center" vertical="center"/>
    </xf>
    <xf numFmtId="176" fontId="21" fillId="0" borderId="27" xfId="0" applyNumberFormat="1" applyFont="1" applyBorder="1" applyAlignment="1">
      <alignment horizontal="center" vertical="center"/>
    </xf>
    <xf numFmtId="0" fontId="21" fillId="0" borderId="0" xfId="0" applyFont="1" applyAlignment="1">
      <alignment horizontal="center"/>
    </xf>
    <xf numFmtId="0" fontId="21" fillId="0" borderId="35" xfId="0" applyFont="1" applyBorder="1" applyAlignment="1">
      <alignment horizontal="center" vertical="center"/>
    </xf>
    <xf numFmtId="0" fontId="21" fillId="0" borderId="31" xfId="0" applyFont="1" applyBorder="1" applyAlignment="1">
      <alignment horizontal="center" vertical="center"/>
    </xf>
    <xf numFmtId="0" fontId="21" fillId="0" borderId="38" xfId="0" applyFont="1" applyBorder="1" applyAlignment="1">
      <alignment horizontal="center" vertical="center"/>
    </xf>
    <xf numFmtId="0" fontId="21" fillId="0" borderId="49" xfId="0" applyFont="1" applyBorder="1" applyAlignment="1">
      <alignment horizontal="center" vertical="center"/>
    </xf>
    <xf numFmtId="179" fontId="21" fillId="0" borderId="0" xfId="0" applyNumberFormat="1" applyFont="1" applyAlignment="1">
      <alignment horizontal="center" vertical="center"/>
    </xf>
    <xf numFmtId="176" fontId="21" fillId="0" borderId="35" xfId="0" applyNumberFormat="1" applyFont="1" applyBorder="1" applyAlignment="1">
      <alignment horizontal="center" vertical="center"/>
    </xf>
    <xf numFmtId="0" fontId="21" fillId="0" borderId="28" xfId="0" applyFont="1" applyBorder="1" applyAlignment="1">
      <alignment vertical="center"/>
    </xf>
    <xf numFmtId="0" fontId="21" fillId="0" borderId="36" xfId="0" applyFont="1" applyBorder="1" applyAlignment="1">
      <alignment horizontal="center" vertical="center"/>
    </xf>
    <xf numFmtId="0" fontId="21" fillId="0" borderId="39" xfId="0" applyFont="1" applyBorder="1" applyAlignment="1">
      <alignment horizontal="center" vertical="center"/>
    </xf>
    <xf numFmtId="0" fontId="21" fillId="0" borderId="28" xfId="0" applyFont="1" applyBorder="1" applyAlignment="1">
      <alignment horizontal="center" vertical="center"/>
    </xf>
    <xf numFmtId="0" fontId="21" fillId="0" borderId="28" xfId="0" applyFont="1" applyBorder="1" applyAlignment="1">
      <alignment horizontal="right" vertical="center"/>
    </xf>
    <xf numFmtId="0" fontId="21" fillId="0" borderId="16" xfId="0" applyFont="1" applyBorder="1" applyAlignment="1">
      <alignment horizontal="right" vertical="center"/>
    </xf>
    <xf numFmtId="0" fontId="21" fillId="0" borderId="50" xfId="0" applyFont="1" applyBorder="1" applyAlignment="1">
      <alignment horizontal="right" vertical="center"/>
    </xf>
    <xf numFmtId="0" fontId="21" fillId="0" borderId="36" xfId="0" applyFont="1" applyBorder="1" applyAlignment="1">
      <alignment horizontal="right" vertical="center"/>
    </xf>
    <xf numFmtId="176" fontId="21" fillId="0" borderId="28" xfId="0" applyNumberFormat="1" applyFont="1" applyBorder="1" applyAlignment="1">
      <alignment horizontal="right" vertical="center"/>
    </xf>
    <xf numFmtId="0" fontId="21" fillId="0" borderId="38" xfId="0" applyFont="1" applyBorder="1" applyAlignment="1">
      <alignment vertical="center" shrinkToFit="1"/>
    </xf>
    <xf numFmtId="0" fontId="21" fillId="0" borderId="35" xfId="0" applyFont="1" applyBorder="1" applyAlignment="1">
      <alignment vertical="center" shrinkToFit="1"/>
    </xf>
    <xf numFmtId="184" fontId="21" fillId="0" borderId="0" xfId="0" applyNumberFormat="1" applyFont="1" applyAlignment="1">
      <alignment horizontal="center"/>
    </xf>
    <xf numFmtId="184" fontId="21" fillId="0" borderId="37" xfId="0" applyNumberFormat="1" applyFont="1" applyBorder="1" applyAlignment="1">
      <alignment horizontal="right"/>
    </xf>
    <xf numFmtId="184" fontId="21" fillId="0" borderId="32" xfId="0" applyNumberFormat="1" applyFont="1" applyBorder="1" applyAlignment="1">
      <alignment horizontal="right"/>
    </xf>
    <xf numFmtId="182" fontId="21" fillId="0" borderId="35" xfId="0" applyNumberFormat="1" applyFont="1" applyBorder="1" applyAlignment="1">
      <alignment vertical="center"/>
    </xf>
    <xf numFmtId="182" fontId="21" fillId="0" borderId="0" xfId="0" applyNumberFormat="1" applyFont="1" applyAlignment="1">
      <alignment vertical="center"/>
    </xf>
    <xf numFmtId="182" fontId="21" fillId="0" borderId="49" xfId="0" applyNumberFormat="1" applyFont="1" applyBorder="1" applyAlignment="1">
      <alignment vertical="center"/>
    </xf>
    <xf numFmtId="182" fontId="21" fillId="0" borderId="31" xfId="0" applyNumberFormat="1" applyFont="1" applyBorder="1" applyAlignment="1">
      <alignment vertical="center"/>
    </xf>
    <xf numFmtId="181" fontId="21" fillId="0" borderId="27" xfId="0" applyNumberFormat="1" applyFont="1" applyBorder="1" applyAlignment="1">
      <alignment horizontal="right" vertical="center"/>
    </xf>
    <xf numFmtId="184" fontId="21" fillId="0" borderId="38" xfId="0" applyNumberFormat="1" applyFont="1" applyBorder="1" applyAlignment="1">
      <alignment horizontal="right"/>
    </xf>
    <xf numFmtId="184" fontId="21" fillId="0" borderId="31" xfId="0" applyNumberFormat="1" applyFont="1" applyBorder="1" applyAlignment="1">
      <alignment horizontal="right"/>
    </xf>
    <xf numFmtId="181" fontId="21" fillId="0" borderId="35" xfId="0" applyNumberFormat="1" applyFont="1" applyBorder="1" applyAlignment="1">
      <alignment horizontal="right" vertical="center"/>
    </xf>
    <xf numFmtId="0" fontId="21" fillId="0" borderId="39" xfId="0" applyFont="1" applyBorder="1" applyAlignment="1">
      <alignment vertical="center" shrinkToFit="1"/>
    </xf>
    <xf numFmtId="0" fontId="21" fillId="0" borderId="28" xfId="0" applyFont="1" applyBorder="1" applyAlignment="1">
      <alignment vertical="center" shrinkToFit="1"/>
    </xf>
    <xf numFmtId="182" fontId="21" fillId="0" borderId="28" xfId="0" applyNumberFormat="1" applyFont="1" applyBorder="1" applyAlignment="1">
      <alignment vertical="center"/>
    </xf>
    <xf numFmtId="182" fontId="21" fillId="0" borderId="16" xfId="0" applyNumberFormat="1" applyFont="1" applyBorder="1" applyAlignment="1">
      <alignment vertical="center"/>
    </xf>
    <xf numFmtId="182" fontId="21" fillId="0" borderId="50" xfId="0" applyNumberFormat="1" applyFont="1" applyBorder="1" applyAlignment="1">
      <alignment vertical="center"/>
    </xf>
    <xf numFmtId="182" fontId="21" fillId="0" borderId="36" xfId="0" applyNumberFormat="1" applyFont="1" applyBorder="1" applyAlignment="1">
      <alignment vertical="center"/>
    </xf>
    <xf numFmtId="181" fontId="21" fillId="0" borderId="28" xfId="0" applyNumberFormat="1" applyFont="1" applyBorder="1" applyAlignment="1">
      <alignment horizontal="right" vertical="center"/>
    </xf>
    <xf numFmtId="184" fontId="21" fillId="0" borderId="17" xfId="0" applyNumberFormat="1" applyFont="1" applyBorder="1" applyAlignment="1">
      <alignment horizontal="center"/>
    </xf>
    <xf numFmtId="184" fontId="21" fillId="0" borderId="32" xfId="0" applyNumberFormat="1" applyFont="1" applyBorder="1" applyAlignment="1">
      <alignment horizontal="center"/>
    </xf>
    <xf numFmtId="184" fontId="21" fillId="0" borderId="31" xfId="0" applyNumberFormat="1" applyFont="1" applyBorder="1" applyAlignment="1">
      <alignment horizontal="center"/>
    </xf>
    <xf numFmtId="184" fontId="21" fillId="0" borderId="16" xfId="0" applyNumberFormat="1" applyFont="1" applyBorder="1" applyAlignment="1">
      <alignment horizontal="center"/>
    </xf>
    <xf numFmtId="184" fontId="21" fillId="0" borderId="39" xfId="0" applyNumberFormat="1" applyFont="1" applyBorder="1" applyAlignment="1">
      <alignment horizontal="right"/>
    </xf>
    <xf numFmtId="184" fontId="21" fillId="0" borderId="36" xfId="0" applyNumberFormat="1" applyFont="1" applyBorder="1" applyAlignment="1">
      <alignment horizontal="right"/>
    </xf>
    <xf numFmtId="184" fontId="21" fillId="0" borderId="36" xfId="0" applyNumberFormat="1" applyFont="1" applyBorder="1" applyAlignment="1">
      <alignment horizontal="center"/>
    </xf>
    <xf numFmtId="0" fontId="21" fillId="0" borderId="27" xfId="0" applyFont="1" applyBorder="1" applyAlignment="1">
      <alignment vertical="center" shrinkToFit="1"/>
    </xf>
    <xf numFmtId="182" fontId="21" fillId="0" borderId="39" xfId="0" applyNumberFormat="1" applyFont="1" applyBorder="1" applyAlignment="1">
      <alignment vertical="center"/>
    </xf>
    <xf numFmtId="182" fontId="21" fillId="0" borderId="32" xfId="0" applyNumberFormat="1" applyFont="1" applyBorder="1" applyAlignment="1">
      <alignment vertical="center"/>
    </xf>
    <xf numFmtId="0" fontId="21" fillId="0" borderId="51" xfId="0" applyFont="1" applyBorder="1" applyAlignment="1">
      <alignment vertical="center" shrinkToFit="1"/>
    </xf>
    <xf numFmtId="184" fontId="21" fillId="0" borderId="52" xfId="0" applyNumberFormat="1" applyFont="1" applyBorder="1" applyAlignment="1">
      <alignment horizontal="center"/>
    </xf>
    <xf numFmtId="184" fontId="21" fillId="0" borderId="53" xfId="0" applyNumberFormat="1" applyFont="1" applyBorder="1" applyAlignment="1">
      <alignment horizontal="right"/>
    </xf>
    <xf numFmtId="184" fontId="21" fillId="0" borderId="54" xfId="0" applyNumberFormat="1" applyFont="1" applyBorder="1" applyAlignment="1">
      <alignment horizontal="right"/>
    </xf>
    <xf numFmtId="182" fontId="21" fillId="0" borderId="51" xfId="0" applyNumberFormat="1" applyFont="1" applyBorder="1" applyAlignment="1">
      <alignment vertical="center"/>
    </xf>
    <xf numFmtId="182" fontId="21" fillId="0" borderId="53" xfId="0" applyNumberFormat="1" applyFont="1" applyBorder="1" applyAlignment="1">
      <alignment vertical="center"/>
    </xf>
    <xf numFmtId="182" fontId="21" fillId="0" borderId="55" xfId="0" applyNumberFormat="1" applyFont="1" applyBorder="1" applyAlignment="1">
      <alignment vertical="center"/>
    </xf>
    <xf numFmtId="182" fontId="21" fillId="0" borderId="52" xfId="0" applyNumberFormat="1" applyFont="1" applyBorder="1" applyAlignment="1">
      <alignment vertical="center"/>
    </xf>
    <xf numFmtId="182" fontId="21" fillId="0" borderId="54" xfId="0" applyNumberFormat="1" applyFont="1" applyBorder="1" applyAlignment="1">
      <alignment vertical="center"/>
    </xf>
    <xf numFmtId="182" fontId="21" fillId="0" borderId="60" xfId="0" applyNumberFormat="1" applyFont="1" applyBorder="1" applyAlignment="1">
      <alignment vertical="top"/>
    </xf>
    <xf numFmtId="185" fontId="21" fillId="0" borderId="50" xfId="0" applyNumberFormat="1" applyFont="1" applyBorder="1" applyAlignment="1">
      <alignment vertical="top"/>
    </xf>
    <xf numFmtId="182" fontId="21" fillId="0" borderId="38" xfId="0" applyNumberFormat="1" applyFont="1" applyBorder="1" applyAlignment="1">
      <alignment vertical="center"/>
    </xf>
    <xf numFmtId="182" fontId="21" fillId="0" borderId="60" xfId="0" applyNumberFormat="1" applyFont="1" applyBorder="1" applyAlignment="1">
      <alignment horizontal="right" vertical="top"/>
    </xf>
    <xf numFmtId="185" fontId="21" fillId="0" borderId="70" xfId="0" applyNumberFormat="1" applyFont="1" applyBorder="1" applyAlignment="1">
      <alignment vertical="top"/>
    </xf>
    <xf numFmtId="181" fontId="21" fillId="0" borderId="0" xfId="0" applyNumberFormat="1" applyFont="1" applyAlignment="1">
      <alignment horizontal="right" vertical="center"/>
    </xf>
    <xf numFmtId="176" fontId="21" fillId="0" borderId="0" xfId="0" applyNumberFormat="1" applyFont="1"/>
    <xf numFmtId="181" fontId="21" fillId="0" borderId="0" xfId="0" applyNumberFormat="1" applyFont="1" applyAlignment="1">
      <alignment horizontal="right"/>
    </xf>
    <xf numFmtId="0" fontId="18" fillId="0" borderId="0" xfId="0" applyFont="1" applyAlignment="1">
      <alignment horizontal="right"/>
    </xf>
    <xf numFmtId="0" fontId="19" fillId="0" borderId="0" xfId="0" applyFont="1"/>
    <xf numFmtId="0" fontId="19" fillId="0" borderId="4" xfId="0" applyFont="1" applyBorder="1"/>
    <xf numFmtId="0" fontId="16" fillId="0" borderId="41" xfId="0" applyFont="1" applyBorder="1" applyAlignment="1">
      <alignment horizontal="center" vertical="center"/>
    </xf>
    <xf numFmtId="0" fontId="19" fillId="0" borderId="0" xfId="0" applyFont="1" applyAlignment="1">
      <alignment horizontal="center" vertical="center"/>
    </xf>
    <xf numFmtId="0" fontId="19" fillId="0" borderId="4" xfId="0" applyFont="1" applyBorder="1" applyAlignment="1">
      <alignment horizontal="center" vertical="center"/>
    </xf>
    <xf numFmtId="0" fontId="16" fillId="0" borderId="8" xfId="0" applyFont="1" applyBorder="1" applyAlignment="1">
      <alignment horizontal="center" vertical="center" wrapText="1"/>
    </xf>
    <xf numFmtId="0" fontId="20" fillId="0" borderId="1" xfId="0" applyFont="1" applyBorder="1" applyAlignment="1">
      <alignment vertical="center" wrapText="1"/>
    </xf>
    <xf numFmtId="0" fontId="20" fillId="0" borderId="5" xfId="0" applyFont="1" applyBorder="1" applyAlignment="1">
      <alignment vertical="center" wrapText="1"/>
    </xf>
    <xf numFmtId="0" fontId="5" fillId="0" borderId="0" xfId="0" applyFont="1" applyAlignment="1">
      <alignment horizont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7" fillId="0" borderId="27" xfId="0" applyFont="1" applyBorder="1" applyAlignment="1">
      <alignment horizontal="center"/>
    </xf>
    <xf numFmtId="0" fontId="7" fillId="0" borderId="35" xfId="0" applyFont="1" applyBorder="1" applyAlignment="1">
      <alignment horizontal="center"/>
    </xf>
    <xf numFmtId="182" fontId="21" fillId="0" borderId="56" xfId="0" applyNumberFormat="1" applyFont="1" applyBorder="1" applyAlignment="1">
      <alignment horizontal="right" vertical="top"/>
    </xf>
    <xf numFmtId="182" fontId="21" fillId="0" borderId="26" xfId="0" applyNumberFormat="1" applyFont="1" applyBorder="1" applyAlignment="1">
      <alignment horizontal="right" vertical="top"/>
    </xf>
    <xf numFmtId="182" fontId="21" fillId="0" borderId="59" xfId="0" applyNumberFormat="1" applyFont="1" applyBorder="1" applyAlignment="1">
      <alignment horizontal="right" vertical="top"/>
    </xf>
    <xf numFmtId="182" fontId="21" fillId="0" borderId="30" xfId="0" applyNumberFormat="1" applyFont="1" applyBorder="1" applyAlignment="1">
      <alignment horizontal="right" vertical="top"/>
    </xf>
    <xf numFmtId="182" fontId="21" fillId="0" borderId="61" xfId="0" applyNumberFormat="1" applyFont="1" applyBorder="1" applyAlignment="1">
      <alignment horizontal="right" vertical="top"/>
    </xf>
    <xf numFmtId="182" fontId="21" fillId="0" borderId="33" xfId="0" applyNumberFormat="1" applyFont="1" applyBorder="1" applyAlignment="1">
      <alignment horizontal="right" vertical="top"/>
    </xf>
    <xf numFmtId="182" fontId="21" fillId="0" borderId="62" xfId="0" applyNumberFormat="1" applyFont="1" applyBorder="1" applyAlignment="1">
      <alignment horizontal="right" vertical="top"/>
    </xf>
    <xf numFmtId="182" fontId="21" fillId="0" borderId="64" xfId="0" applyNumberFormat="1" applyFont="1" applyBorder="1" applyAlignment="1">
      <alignment horizontal="right" vertical="top"/>
    </xf>
    <xf numFmtId="182" fontId="21" fillId="0" borderId="63" xfId="0" applyNumberFormat="1" applyFont="1" applyBorder="1" applyAlignment="1">
      <alignment horizontal="right" vertical="top"/>
    </xf>
    <xf numFmtId="182" fontId="21" fillId="0" borderId="40" xfId="0" applyNumberFormat="1" applyFont="1" applyBorder="1" applyAlignment="1">
      <alignment horizontal="right" vertical="top"/>
    </xf>
    <xf numFmtId="0" fontId="21" fillId="0" borderId="38" xfId="0" applyFont="1" applyBorder="1" applyAlignment="1">
      <alignment horizontal="center" vertical="center"/>
    </xf>
    <xf numFmtId="0" fontId="21" fillId="0" borderId="31" xfId="0" applyFont="1" applyBorder="1" applyAlignment="1">
      <alignment horizontal="center" vertical="center"/>
    </xf>
    <xf numFmtId="0" fontId="21" fillId="0" borderId="65" xfId="0" applyFont="1" applyBorder="1" applyAlignment="1">
      <alignment horizontal="center" vertical="top" shrinkToFit="1"/>
    </xf>
    <xf numFmtId="0" fontId="21" fillId="0" borderId="66" xfId="0" applyFont="1" applyBorder="1" applyAlignment="1">
      <alignment horizontal="center" vertical="top" shrinkToFit="1"/>
    </xf>
    <xf numFmtId="182" fontId="21" fillId="0" borderId="66" xfId="0" applyNumberFormat="1" applyFont="1" applyBorder="1" applyAlignment="1">
      <alignment horizontal="right" vertical="top"/>
    </xf>
    <xf numFmtId="0" fontId="21" fillId="0" borderId="27" xfId="0" applyFont="1" applyBorder="1" applyAlignment="1">
      <alignment horizontal="center" vertical="center" wrapText="1"/>
    </xf>
    <xf numFmtId="0" fontId="19" fillId="0" borderId="35" xfId="0" applyFont="1" applyBorder="1" applyAlignment="1">
      <alignment vertical="center" wrapText="1"/>
    </xf>
    <xf numFmtId="0" fontId="19" fillId="0" borderId="28" xfId="0" applyFont="1" applyBorder="1" applyAlignment="1">
      <alignment vertical="center" wrapText="1"/>
    </xf>
    <xf numFmtId="0" fontId="21" fillId="0" borderId="56" xfId="0" applyFont="1" applyBorder="1" applyAlignment="1">
      <alignment horizontal="center" vertical="top" shrinkToFit="1"/>
    </xf>
    <xf numFmtId="0" fontId="21" fillId="0" borderId="26" xfId="0" applyFont="1" applyBorder="1" applyAlignment="1">
      <alignment horizontal="center" vertical="top" shrinkToFit="1"/>
    </xf>
    <xf numFmtId="182" fontId="21" fillId="0" borderId="57" xfId="0" applyNumberFormat="1" applyFont="1" applyBorder="1" applyAlignment="1">
      <alignment horizontal="right" vertical="top"/>
    </xf>
    <xf numFmtId="182" fontId="21" fillId="0" borderId="36" xfId="0" applyNumberFormat="1" applyFont="1" applyBorder="1" applyAlignment="1">
      <alignment horizontal="right" vertical="top"/>
    </xf>
    <xf numFmtId="182" fontId="21" fillId="0" borderId="56" xfId="0" applyNumberFormat="1" applyFont="1" applyBorder="1" applyAlignment="1">
      <alignment horizontal="center" vertical="top"/>
    </xf>
    <xf numFmtId="182" fontId="21" fillId="0" borderId="26" xfId="0" applyNumberFormat="1" applyFont="1" applyBorder="1" applyAlignment="1">
      <alignment horizontal="center" vertical="top"/>
    </xf>
    <xf numFmtId="182" fontId="21" fillId="0" borderId="67" xfId="0" applyNumberFormat="1" applyFont="1" applyBorder="1" applyAlignment="1">
      <alignment horizontal="right" vertical="top"/>
    </xf>
    <xf numFmtId="182" fontId="21" fillId="0" borderId="69" xfId="0" applyNumberFormat="1" applyFont="1" applyBorder="1" applyAlignment="1">
      <alignment horizontal="right" vertical="top"/>
    </xf>
    <xf numFmtId="182" fontId="21" fillId="0" borderId="68" xfId="0" applyNumberFormat="1" applyFont="1" applyBorder="1" applyAlignment="1">
      <alignment horizontal="right" vertical="top"/>
    </xf>
    <xf numFmtId="182" fontId="21" fillId="0" borderId="65" xfId="0" applyNumberFormat="1" applyFont="1" applyBorder="1" applyAlignment="1">
      <alignment horizontal="right" vertical="top"/>
    </xf>
    <xf numFmtId="182" fontId="21" fillId="0" borderId="67" xfId="0" applyNumberFormat="1" applyFont="1" applyBorder="1" applyAlignment="1">
      <alignment horizontal="center" vertical="top"/>
    </xf>
    <xf numFmtId="182" fontId="21" fillId="0" borderId="66" xfId="0" applyNumberFormat="1" applyFont="1" applyBorder="1" applyAlignment="1">
      <alignment horizontal="center" vertical="top"/>
    </xf>
    <xf numFmtId="0" fontId="21" fillId="0" borderId="65" xfId="0" applyFont="1" applyBorder="1" applyAlignment="1">
      <alignment horizontal="center" vertical="top"/>
    </xf>
    <xf numFmtId="181" fontId="21" fillId="0" borderId="67" xfId="0" applyNumberFormat="1" applyFont="1" applyBorder="1" applyAlignment="1">
      <alignment horizontal="right" vertical="top"/>
    </xf>
    <xf numFmtId="182" fontId="21" fillId="0" borderId="71" xfId="0" applyNumberFormat="1" applyFont="1" applyBorder="1" applyAlignment="1">
      <alignment horizontal="right" vertical="top"/>
    </xf>
    <xf numFmtId="0" fontId="21" fillId="0" borderId="58" xfId="0" applyFont="1" applyBorder="1" applyAlignment="1">
      <alignment horizontal="center" vertical="top"/>
    </xf>
    <xf numFmtId="0" fontId="21" fillId="0" borderId="39" xfId="0" applyFont="1" applyBorder="1" applyAlignment="1">
      <alignment horizontal="center" vertical="top"/>
    </xf>
    <xf numFmtId="0" fontId="21" fillId="0" borderId="57" xfId="0" applyFont="1" applyBorder="1" applyAlignment="1">
      <alignment horizontal="center" vertical="top"/>
    </xf>
    <xf numFmtId="0" fontId="21" fillId="0" borderId="36" xfId="0" applyFont="1" applyBorder="1" applyAlignment="1">
      <alignment horizontal="center" vertical="top"/>
    </xf>
    <xf numFmtId="182" fontId="21" fillId="0" borderId="56" xfId="0" applyNumberFormat="1" applyFont="1" applyBorder="1" applyAlignment="1">
      <alignment vertical="top"/>
    </xf>
    <xf numFmtId="182" fontId="21" fillId="0" borderId="26" xfId="0" applyNumberFormat="1" applyFont="1" applyBorder="1" applyAlignment="1">
      <alignment vertical="top"/>
    </xf>
    <xf numFmtId="181" fontId="21" fillId="0" borderId="56" xfId="0" applyNumberFormat="1" applyFont="1" applyBorder="1" applyAlignment="1">
      <alignment vertical="top"/>
    </xf>
    <xf numFmtId="181" fontId="21" fillId="0" borderId="26" xfId="0" applyNumberFormat="1" applyFont="1" applyBorder="1" applyAlignment="1">
      <alignment vertical="top"/>
    </xf>
    <xf numFmtId="38" fontId="6" fillId="0" borderId="38" xfId="1" applyFont="1" applyBorder="1" applyAlignment="1">
      <alignment horizontal="distributed" vertical="center"/>
    </xf>
    <xf numFmtId="38" fontId="6" fillId="0" borderId="31" xfId="1" applyFont="1" applyBorder="1" applyAlignment="1">
      <alignment horizontal="distributed" vertical="center"/>
    </xf>
    <xf numFmtId="38" fontId="10" fillId="0" borderId="0" xfId="1" applyFont="1" applyAlignment="1">
      <alignment vertical="center"/>
    </xf>
    <xf numFmtId="178" fontId="6" fillId="0" borderId="16" xfId="1" applyNumberFormat="1" applyFont="1" applyBorder="1" applyAlignment="1">
      <alignment horizontal="right" vertical="center"/>
    </xf>
    <xf numFmtId="38" fontId="6" fillId="0" borderId="30" xfId="1" applyFont="1" applyBorder="1" applyAlignment="1">
      <alignment horizontal="center" vertical="center"/>
    </xf>
    <xf numFmtId="38" fontId="6" fillId="0" borderId="40" xfId="1" applyFont="1" applyBorder="1" applyAlignment="1">
      <alignment horizontal="center" vertical="center"/>
    </xf>
    <xf numFmtId="38" fontId="6" fillId="0" borderId="26" xfId="1" applyFont="1" applyBorder="1" applyAlignment="1">
      <alignment horizontal="center" vertical="center"/>
    </xf>
    <xf numFmtId="38" fontId="6" fillId="0" borderId="37" xfId="1" applyFont="1" applyFill="1" applyBorder="1" applyAlignment="1">
      <alignment horizontal="distributed" vertical="center"/>
    </xf>
    <xf numFmtId="38" fontId="6" fillId="0" borderId="32" xfId="1" applyFont="1" applyFill="1" applyBorder="1" applyAlignment="1">
      <alignment horizontal="distributed" vertical="center"/>
    </xf>
    <xf numFmtId="38" fontId="6" fillId="0" borderId="39" xfId="1" applyFont="1" applyBorder="1" applyAlignment="1">
      <alignment horizontal="distributed" vertical="center"/>
    </xf>
    <xf numFmtId="38" fontId="6" fillId="0" borderId="36" xfId="1" applyFont="1" applyBorder="1" applyAlignment="1">
      <alignment horizontal="distributed" vertical="center"/>
    </xf>
    <xf numFmtId="38" fontId="6" fillId="2" borderId="30" xfId="1" applyFont="1" applyFill="1" applyBorder="1" applyAlignment="1">
      <alignment horizontal="center" vertical="center"/>
    </xf>
    <xf numFmtId="38" fontId="6" fillId="2" borderId="40" xfId="1" applyFont="1" applyFill="1" applyBorder="1" applyAlignment="1">
      <alignment horizontal="center" vertical="center"/>
    </xf>
    <xf numFmtId="38" fontId="6" fillId="0" borderId="37" xfId="1" applyFont="1" applyBorder="1" applyAlignment="1">
      <alignment horizontal="distributed" vertical="center"/>
    </xf>
    <xf numFmtId="38" fontId="6" fillId="0" borderId="32" xfId="1" applyFont="1" applyBorder="1" applyAlignment="1">
      <alignment horizontal="distributed" vertical="center"/>
    </xf>
    <xf numFmtId="38" fontId="6" fillId="2" borderId="38" xfId="1" applyFont="1" applyFill="1" applyBorder="1" applyAlignment="1">
      <alignment vertical="center"/>
    </xf>
    <xf numFmtId="38" fontId="6" fillId="2" borderId="31" xfId="1" applyFont="1" applyFill="1" applyBorder="1" applyAlignment="1">
      <alignment vertical="center"/>
    </xf>
    <xf numFmtId="38" fontId="6" fillId="0" borderId="38" xfId="1" applyFont="1" applyBorder="1" applyAlignment="1">
      <alignment horizontal="distributed" vertical="center" wrapText="1" shrinkToFit="1"/>
    </xf>
    <xf numFmtId="0" fontId="0" fillId="0" borderId="31" xfId="0" applyBorder="1" applyAlignment="1">
      <alignment horizontal="distributed" vertical="center" wrapText="1"/>
    </xf>
    <xf numFmtId="38" fontId="6" fillId="0" borderId="38" xfId="1" applyFont="1" applyBorder="1" applyAlignment="1">
      <alignment vertical="center" shrinkToFit="1"/>
    </xf>
    <xf numFmtId="38" fontId="6" fillId="0" borderId="31" xfId="1" applyFont="1" applyBorder="1" applyAlignment="1">
      <alignment vertical="center" shrinkToFit="1"/>
    </xf>
    <xf numFmtId="38" fontId="6" fillId="0" borderId="38" xfId="1" applyFont="1" applyBorder="1" applyAlignment="1">
      <alignment vertical="center"/>
    </xf>
    <xf numFmtId="38" fontId="6" fillId="0" borderId="31" xfId="1" applyFont="1" applyBorder="1" applyAlignment="1">
      <alignment vertical="center"/>
    </xf>
    <xf numFmtId="38" fontId="6" fillId="2" borderId="39" xfId="1" applyFont="1" applyFill="1" applyBorder="1" applyAlignment="1">
      <alignment vertical="center"/>
    </xf>
    <xf numFmtId="38" fontId="6" fillId="2" borderId="36" xfId="1" applyFont="1" applyFill="1" applyBorder="1" applyAlignment="1">
      <alignment vertical="center"/>
    </xf>
    <xf numFmtId="38" fontId="6" fillId="0" borderId="30" xfId="1" applyFont="1" applyBorder="1" applyAlignment="1">
      <alignment vertical="center"/>
    </xf>
    <xf numFmtId="38" fontId="6" fillId="0" borderId="40" xfId="1" applyFont="1" applyBorder="1" applyAlignment="1">
      <alignment vertical="center"/>
    </xf>
    <xf numFmtId="38" fontId="6" fillId="0" borderId="37" xfId="1" applyFont="1" applyBorder="1" applyAlignment="1">
      <alignment vertical="center"/>
    </xf>
    <xf numFmtId="38" fontId="6" fillId="0" borderId="32" xfId="1" applyFont="1" applyBorder="1" applyAlignment="1">
      <alignment vertical="center"/>
    </xf>
    <xf numFmtId="38" fontId="22" fillId="0" borderId="0" xfId="1" applyFont="1"/>
    <xf numFmtId="38" fontId="13" fillId="0" borderId="0" xfId="1" applyFont="1"/>
    <xf numFmtId="178" fontId="13" fillId="0" borderId="0" xfId="1" applyNumberFormat="1" applyFont="1"/>
    <xf numFmtId="38" fontId="23" fillId="0" borderId="0" xfId="1" applyFont="1"/>
    <xf numFmtId="38" fontId="23" fillId="0" borderId="0" xfId="1" applyFont="1" applyAlignment="1">
      <alignment horizontal="right"/>
    </xf>
    <xf numFmtId="38" fontId="23" fillId="0" borderId="27" xfId="1" applyFont="1" applyBorder="1" applyAlignment="1">
      <alignment horizontal="center" vertical="center"/>
    </xf>
    <xf numFmtId="38" fontId="23" fillId="0" borderId="30" xfId="1" applyFont="1" applyBorder="1" applyAlignment="1">
      <alignment horizontal="center"/>
    </xf>
    <xf numFmtId="38" fontId="23" fillId="0" borderId="33" xfId="1" applyFont="1" applyBorder="1" applyAlignment="1">
      <alignment horizontal="center"/>
    </xf>
    <xf numFmtId="38" fontId="23" fillId="0" borderId="40" xfId="1" applyFont="1" applyBorder="1" applyAlignment="1">
      <alignment horizontal="center"/>
    </xf>
    <xf numFmtId="38" fontId="23" fillId="0" borderId="28" xfId="1" applyFont="1" applyBorder="1" applyAlignment="1">
      <alignment horizontal="center" vertical="center"/>
    </xf>
    <xf numFmtId="38" fontId="11" fillId="0" borderId="28" xfId="1" applyFont="1" applyBorder="1" applyAlignment="1">
      <alignment horizontal="center"/>
    </xf>
    <xf numFmtId="38" fontId="11" fillId="0" borderId="26" xfId="1" applyFont="1" applyBorder="1" applyAlignment="1">
      <alignment horizontal="center"/>
    </xf>
    <xf numFmtId="178" fontId="11" fillId="0" borderId="40" xfId="1" applyNumberFormat="1" applyFont="1" applyBorder="1" applyAlignment="1">
      <alignment horizontal="center"/>
    </xf>
    <xf numFmtId="38" fontId="23" fillId="0" borderId="26" xfId="1" applyFont="1" applyBorder="1"/>
    <xf numFmtId="182" fontId="23" fillId="0" borderId="26" xfId="1" applyNumberFormat="1" applyFont="1" applyBorder="1"/>
    <xf numFmtId="181" fontId="23" fillId="0" borderId="40" xfId="1" applyNumberFormat="1" applyFont="1" applyBorder="1" applyAlignment="1">
      <alignment horizontal="right"/>
    </xf>
    <xf numFmtId="38" fontId="23" fillId="0" borderId="35" xfId="1" applyFont="1" applyBorder="1"/>
    <xf numFmtId="182" fontId="23" fillId="0" borderId="35" xfId="1" applyNumberFormat="1" applyFont="1" applyBorder="1"/>
    <xf numFmtId="181" fontId="6" fillId="0" borderId="31" xfId="1" applyNumberFormat="1" applyFont="1" applyBorder="1" applyAlignment="1">
      <alignment horizontal="right"/>
    </xf>
    <xf numFmtId="182" fontId="23" fillId="0" borderId="35" xfId="1" quotePrefix="1" applyNumberFormat="1" applyFont="1" applyBorder="1" applyAlignment="1">
      <alignment horizontal="right"/>
    </xf>
    <xf numFmtId="181" fontId="23" fillId="0" borderId="31" xfId="1" applyNumberFormat="1" applyFont="1" applyBorder="1" applyAlignment="1">
      <alignment horizontal="right"/>
    </xf>
    <xf numFmtId="38" fontId="23" fillId="2" borderId="35" xfId="1" applyFont="1" applyFill="1" applyBorder="1"/>
    <xf numFmtId="182" fontId="23" fillId="2" borderId="35" xfId="1" applyNumberFormat="1" applyFont="1" applyFill="1" applyBorder="1"/>
    <xf numFmtId="181" fontId="23" fillId="2" borderId="31" xfId="1" applyNumberFormat="1" applyFont="1" applyFill="1" applyBorder="1" applyAlignment="1">
      <alignment horizontal="right"/>
    </xf>
    <xf numFmtId="38" fontId="23" fillId="0" borderId="27" xfId="1" applyFont="1" applyBorder="1"/>
    <xf numFmtId="182" fontId="23" fillId="0" borderId="27" xfId="1" applyNumberFormat="1" applyFont="1" applyBorder="1"/>
    <xf numFmtId="181" fontId="23" fillId="0" borderId="32" xfId="1" applyNumberFormat="1" applyFont="1" applyBorder="1" applyAlignment="1">
      <alignment horizontal="right"/>
    </xf>
    <xf numFmtId="38" fontId="23" fillId="0" borderId="35" xfId="1" applyFont="1" applyBorder="1" applyAlignment="1">
      <alignment shrinkToFit="1"/>
    </xf>
    <xf numFmtId="38" fontId="23" fillId="2" borderId="28" xfId="1" applyFont="1" applyFill="1" applyBorder="1"/>
    <xf numFmtId="182" fontId="23" fillId="2" borderId="28" xfId="1" applyNumberFormat="1" applyFont="1" applyFill="1" applyBorder="1"/>
    <xf numFmtId="181" fontId="23" fillId="2" borderId="36" xfId="1" applyNumberFormat="1" applyFont="1" applyFill="1" applyBorder="1" applyAlignment="1">
      <alignment horizontal="right"/>
    </xf>
    <xf numFmtId="38" fontId="23" fillId="0" borderId="35" xfId="1" applyFont="1" applyBorder="1" applyAlignment="1">
      <alignment horizontal="left"/>
    </xf>
    <xf numFmtId="38" fontId="13" fillId="0" borderId="31" xfId="1" applyFont="1" applyBorder="1"/>
    <xf numFmtId="182" fontId="23" fillId="0" borderId="26" xfId="1" applyNumberFormat="1" applyFont="1" applyBorder="1" applyAlignment="1">
      <alignment horizontal="right"/>
    </xf>
    <xf numFmtId="38" fontId="23" fillId="2" borderId="26" xfId="1" applyFont="1" applyFill="1" applyBorder="1"/>
    <xf numFmtId="182" fontId="23" fillId="2" borderId="26" xfId="1" applyNumberFormat="1" applyFont="1" applyFill="1" applyBorder="1"/>
    <xf numFmtId="181" fontId="23" fillId="2" borderId="40" xfId="1" applyNumberFormat="1" applyFont="1" applyFill="1" applyBorder="1" applyAlignment="1">
      <alignment horizontal="right"/>
    </xf>
    <xf numFmtId="38" fontId="23" fillId="0" borderId="33" xfId="1" applyFont="1" applyBorder="1"/>
    <xf numFmtId="182" fontId="23" fillId="0" borderId="33" xfId="1" applyNumberFormat="1" applyFont="1" applyBorder="1"/>
    <xf numFmtId="181" fontId="23" fillId="0" borderId="33" xfId="1" applyNumberFormat="1" applyFont="1" applyBorder="1"/>
    <xf numFmtId="178" fontId="11" fillId="0" borderId="26" xfId="1" applyNumberFormat="1" applyFont="1" applyBorder="1" applyAlignment="1">
      <alignment horizontal="center"/>
    </xf>
    <xf numFmtId="181" fontId="23" fillId="0" borderId="35" xfId="1" applyNumberFormat="1" applyFont="1" applyBorder="1" applyAlignment="1">
      <alignment horizontal="right"/>
    </xf>
    <xf numFmtId="182" fontId="23" fillId="0" borderId="35" xfId="1" applyNumberFormat="1" applyFont="1" applyBorder="1" applyAlignment="1">
      <alignment horizontal="right"/>
    </xf>
    <xf numFmtId="181" fontId="23" fillId="0" borderId="35" xfId="1" quotePrefix="1" applyNumberFormat="1" applyFont="1" applyBorder="1" applyAlignment="1">
      <alignment horizontal="right"/>
    </xf>
    <xf numFmtId="181" fontId="23" fillId="2" borderId="28" xfId="1" applyNumberFormat="1" applyFont="1" applyFill="1" applyBorder="1" applyAlignment="1">
      <alignment horizontal="right"/>
    </xf>
    <xf numFmtId="38" fontId="23" fillId="0" borderId="17" xfId="1" applyFont="1" applyBorder="1"/>
    <xf numFmtId="182" fontId="23" fillId="0" borderId="17" xfId="1" applyNumberFormat="1" applyFont="1" applyBorder="1"/>
    <xf numFmtId="181" fontId="23" fillId="0" borderId="17" xfId="1" applyNumberFormat="1" applyFont="1" applyBorder="1"/>
    <xf numFmtId="182" fontId="23" fillId="0" borderId="30" xfId="1" applyNumberFormat="1" applyFont="1" applyBorder="1" applyAlignment="1">
      <alignment horizontal="center"/>
    </xf>
    <xf numFmtId="182" fontId="23" fillId="0" borderId="33" xfId="1" applyNumberFormat="1" applyFont="1" applyBorder="1" applyAlignment="1">
      <alignment horizontal="center"/>
    </xf>
    <xf numFmtId="182" fontId="23" fillId="0" borderId="40" xfId="1" applyNumberFormat="1" applyFont="1" applyBorder="1" applyAlignment="1">
      <alignment horizontal="center"/>
    </xf>
    <xf numFmtId="181" fontId="23" fillId="2" borderId="35" xfId="1" applyNumberFormat="1" applyFont="1" applyFill="1" applyBorder="1" applyAlignment="1">
      <alignment horizontal="right"/>
    </xf>
    <xf numFmtId="181" fontId="23" fillId="0" borderId="33" xfId="1" applyNumberFormat="1" applyFont="1" applyBorder="1" applyAlignment="1">
      <alignment horizontal="right"/>
    </xf>
    <xf numFmtId="181" fontId="23" fillId="2" borderId="26" xfId="1" applyNumberFormat="1" applyFont="1" applyFill="1" applyBorder="1" applyAlignment="1">
      <alignment horizontal="right"/>
    </xf>
    <xf numFmtId="38" fontId="23" fillId="0" borderId="26" xfId="1" applyFont="1" applyBorder="1" applyAlignment="1"/>
    <xf numFmtId="181" fontId="23" fillId="0" borderId="26" xfId="1" applyNumberFormat="1" applyFont="1" applyBorder="1" applyAlignment="1">
      <alignment horizontal="right"/>
    </xf>
    <xf numFmtId="38" fontId="24" fillId="0" borderId="38" xfId="1" applyFont="1" applyBorder="1" applyAlignment="1">
      <alignment horizontal="distributed" vertical="center" wrapText="1" shrinkToFit="1"/>
    </xf>
    <xf numFmtId="0" fontId="4" fillId="0" borderId="31" xfId="0" applyFont="1" applyBorder="1" applyAlignment="1">
      <alignment horizontal="distributed" vertical="center" wrapText="1"/>
    </xf>
  </cellXfs>
  <cellStyles count="3">
    <cellStyle name="桁区切り" xfId="1" builtinId="6"/>
    <cellStyle name="標準" xfId="0" builtinId="0"/>
    <cellStyle name="未定義"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652058\Box\&#12304;02_&#35506;&#25152;&#20849;&#26377;&#12305;01_07_&#24066;&#30010;&#26449;&#35506;\R06&#24180;&#24230;\06&#12288;&#20132;&#20184;&#31246;&#25285;&#24403;\56_&#20132;&#20184;&#31246;&#25285;&#24403;&#20840;&#33324;\56_01_&#20132;&#20184;&#31246;&#25285;&#24403;&#20840;&#33324;\56_01_110_&#12507;&#12540;&#12512;&#12506;&#12540;&#12472;\240724_HP&#26356;&#26032;&#65288;&#26222;&#20132;&#31561;&#65289;\02tihoukoufuzei-ketteigaku6.xlsx" TargetMode="External"/><Relationship Id="rId1" Type="http://schemas.openxmlformats.org/officeDocument/2006/relationships/externalLinkPath" Target="/Users/652058/Box/&#12304;02_&#35506;&#25152;&#20849;&#26377;&#12305;01_07_&#24066;&#30010;&#26449;&#35506;/R06&#24180;&#24230;/06&#12288;&#20132;&#20184;&#31246;&#25285;&#24403;/56_&#20132;&#20184;&#31246;&#25285;&#24403;&#20840;&#33324;/56_01_&#20132;&#20184;&#31246;&#25285;&#24403;&#20840;&#33324;/56_01_110_&#12507;&#12540;&#12512;&#12506;&#12540;&#12472;/240724_HP&#26356;&#26032;&#65288;&#26222;&#20132;&#31561;&#65289;/02tihoukoufuzei-ketteigaku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普通交付税市町村別決定額"/>
      <sheetName val="交付額順"/>
      <sheetName val="増減額順"/>
      <sheetName val="増減率順"/>
      <sheetName val="(2)各市町村別決定額調"/>
      <sheetName val="（3）基準財政需要額対前年度比較"/>
      <sheetName val="（4）基準財政収入額対前年度比較"/>
    </sheetNames>
    <sheetDataSet>
      <sheetData sheetId="0"/>
      <sheetData sheetId="1"/>
      <sheetData sheetId="2"/>
      <sheetData sheetId="3"/>
      <sheetData sheetId="4"/>
      <sheetData sheetId="5">
        <row r="81">
          <cell r="C81">
            <v>1295827181</v>
          </cell>
        </row>
      </sheetData>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58"/>
  <sheetViews>
    <sheetView tabSelected="1" view="pageBreakPreview" zoomScale="40" zoomScaleNormal="60" zoomScaleSheetLayoutView="40" workbookViewId="0"/>
  </sheetViews>
  <sheetFormatPr defaultColWidth="10.58203125" defaultRowHeight="16.5"/>
  <cols>
    <col min="1" max="1" width="5.58203125" style="80" customWidth="1"/>
    <col min="2" max="2" width="2.08203125" style="78" customWidth="1"/>
    <col min="3" max="3" width="15.75" style="80" customWidth="1"/>
    <col min="4" max="4" width="1.58203125" style="80" customWidth="1"/>
    <col min="5" max="6" width="18.75" style="80" customWidth="1"/>
    <col min="7" max="7" width="23.58203125" style="80" bestFit="1" customWidth="1"/>
    <col min="8" max="8" width="18.08203125" style="80" customWidth="1"/>
    <col min="9" max="9" width="3.58203125" style="80" customWidth="1"/>
    <col min="10" max="10" width="5.58203125" style="80" customWidth="1"/>
    <col min="11" max="11" width="2.08203125" style="80" customWidth="1"/>
    <col min="12" max="12" width="15.75" style="80" customWidth="1"/>
    <col min="13" max="13" width="1.58203125" style="80" customWidth="1"/>
    <col min="14" max="15" width="18.75" style="80" customWidth="1"/>
    <col min="16" max="16" width="23.58203125" style="80" bestFit="1" customWidth="1"/>
    <col min="17" max="17" width="18.08203125" style="80" customWidth="1"/>
    <col min="18" max="16384" width="10.58203125" style="80"/>
  </cols>
  <sheetData>
    <row r="1" spans="1:17" ht="36" customHeight="1">
      <c r="A1" s="77" t="s">
        <v>301</v>
      </c>
      <c r="C1" s="79"/>
    </row>
    <row r="2" spans="1:17" ht="29.25" customHeight="1">
      <c r="A2" s="81" t="s">
        <v>232</v>
      </c>
      <c r="B2" s="82"/>
      <c r="C2" s="82"/>
      <c r="D2" s="82"/>
      <c r="E2" s="82"/>
      <c r="F2" s="82"/>
      <c r="G2" s="82"/>
      <c r="H2" s="82"/>
      <c r="I2" s="83"/>
      <c r="P2" s="217" t="s">
        <v>111</v>
      </c>
      <c r="Q2" s="218"/>
    </row>
    <row r="3" spans="1:17" ht="10.5" customHeight="1">
      <c r="H3" s="84"/>
      <c r="I3" s="84"/>
      <c r="P3" s="219"/>
      <c r="Q3" s="219"/>
    </row>
    <row r="4" spans="1:17" ht="21" customHeight="1">
      <c r="A4" s="223" t="s">
        <v>230</v>
      </c>
      <c r="B4" s="85"/>
      <c r="C4" s="220" t="s">
        <v>0</v>
      </c>
      <c r="D4" s="86"/>
      <c r="E4" s="87" t="s">
        <v>302</v>
      </c>
      <c r="F4" s="87" t="s">
        <v>288</v>
      </c>
      <c r="G4" s="88" t="s">
        <v>85</v>
      </c>
      <c r="H4" s="89" t="s">
        <v>86</v>
      </c>
      <c r="I4" s="90"/>
      <c r="J4" s="223" t="s">
        <v>230</v>
      </c>
      <c r="K4" s="85"/>
      <c r="L4" s="220" t="s">
        <v>0</v>
      </c>
      <c r="M4" s="86"/>
      <c r="N4" s="87" t="s">
        <v>302</v>
      </c>
      <c r="O4" s="87" t="s">
        <v>288</v>
      </c>
      <c r="P4" s="88" t="s">
        <v>85</v>
      </c>
      <c r="Q4" s="87" t="s">
        <v>86</v>
      </c>
    </row>
    <row r="5" spans="1:17" ht="21" customHeight="1">
      <c r="A5" s="224"/>
      <c r="B5" s="91"/>
      <c r="C5" s="221"/>
      <c r="D5" s="92"/>
      <c r="E5" s="93" t="s">
        <v>289</v>
      </c>
      <c r="F5" s="93" t="s">
        <v>290</v>
      </c>
      <c r="G5" s="94" t="s">
        <v>87</v>
      </c>
      <c r="H5" s="95" t="s">
        <v>88</v>
      </c>
      <c r="I5" s="90"/>
      <c r="J5" s="224"/>
      <c r="K5" s="91"/>
      <c r="L5" s="221"/>
      <c r="M5" s="92"/>
      <c r="N5" s="93" t="s">
        <v>289</v>
      </c>
      <c r="O5" s="93" t="s">
        <v>290</v>
      </c>
      <c r="P5" s="94" t="s">
        <v>87</v>
      </c>
      <c r="Q5" s="93" t="s">
        <v>88</v>
      </c>
    </row>
    <row r="6" spans="1:17" ht="20.25" customHeight="1">
      <c r="A6" s="224"/>
      <c r="B6" s="91"/>
      <c r="C6" s="221"/>
      <c r="D6" s="96"/>
      <c r="E6" s="97" t="s">
        <v>295</v>
      </c>
      <c r="F6" s="98" t="s">
        <v>295</v>
      </c>
      <c r="G6" s="94"/>
      <c r="H6" s="95"/>
      <c r="I6" s="90"/>
      <c r="J6" s="224"/>
      <c r="K6" s="91"/>
      <c r="L6" s="221"/>
      <c r="M6" s="92"/>
      <c r="N6" s="97" t="s">
        <v>295</v>
      </c>
      <c r="O6" s="98" t="s">
        <v>295</v>
      </c>
      <c r="P6" s="94"/>
      <c r="Q6" s="93"/>
    </row>
    <row r="7" spans="1:17" ht="21">
      <c r="A7" s="225"/>
      <c r="B7" s="99"/>
      <c r="C7" s="222"/>
      <c r="D7" s="100"/>
      <c r="E7" s="101" t="s">
        <v>291</v>
      </c>
      <c r="F7" s="102" t="s">
        <v>292</v>
      </c>
      <c r="G7" s="102" t="s">
        <v>89</v>
      </c>
      <c r="H7" s="103" t="s">
        <v>90</v>
      </c>
      <c r="I7" s="104"/>
      <c r="J7" s="225"/>
      <c r="K7" s="99"/>
      <c r="L7" s="222"/>
      <c r="M7" s="100"/>
      <c r="N7" s="101" t="s">
        <v>291</v>
      </c>
      <c r="O7" s="102" t="s">
        <v>292</v>
      </c>
      <c r="P7" s="102" t="s">
        <v>89</v>
      </c>
      <c r="Q7" s="105" t="s">
        <v>90</v>
      </c>
    </row>
    <row r="8" spans="1:17" ht="40.5" customHeight="1">
      <c r="A8" s="106">
        <v>1</v>
      </c>
      <c r="B8" s="95"/>
      <c r="C8" s="92" t="s">
        <v>91</v>
      </c>
      <c r="D8" s="92"/>
      <c r="E8" s="107">
        <v>16635119</v>
      </c>
      <c r="F8" s="107">
        <v>11701410</v>
      </c>
      <c r="G8" s="107">
        <f>E8-F8</f>
        <v>4933709</v>
      </c>
      <c r="H8" s="108">
        <f>ROUND(G8/F8*100,1)</f>
        <v>42.2</v>
      </c>
      <c r="I8" s="109"/>
      <c r="J8" s="110">
        <v>41</v>
      </c>
      <c r="K8" s="111"/>
      <c r="L8" s="112" t="s">
        <v>40</v>
      </c>
      <c r="M8" s="112"/>
      <c r="N8" s="107">
        <v>1757284</v>
      </c>
      <c r="O8" s="107">
        <v>1409553</v>
      </c>
      <c r="P8" s="113">
        <f>N8-O8</f>
        <v>347731</v>
      </c>
      <c r="Q8" s="114">
        <f>ROUND(P8/O8*100,1)</f>
        <v>24.7</v>
      </c>
    </row>
    <row r="9" spans="1:17" ht="40.5" customHeight="1">
      <c r="A9" s="106">
        <v>2</v>
      </c>
      <c r="B9" s="111"/>
      <c r="C9" s="112" t="s">
        <v>2</v>
      </c>
      <c r="D9" s="112"/>
      <c r="E9" s="107">
        <v>4391269</v>
      </c>
      <c r="F9" s="115">
        <v>2936597</v>
      </c>
      <c r="G9" s="107">
        <f t="shared" ref="G9:G48" si="0">E9-F9</f>
        <v>1454672</v>
      </c>
      <c r="H9" s="108">
        <f t="shared" ref="H9:H48" si="1">ROUND(G9/F9*100,1)</f>
        <v>49.5</v>
      </c>
      <c r="I9" s="109"/>
      <c r="J9" s="110">
        <v>42</v>
      </c>
      <c r="K9" s="116"/>
      <c r="L9" s="100" t="s">
        <v>43</v>
      </c>
      <c r="M9" s="100"/>
      <c r="N9" s="107">
        <v>0</v>
      </c>
      <c r="O9" s="107">
        <v>0</v>
      </c>
      <c r="P9" s="113">
        <f t="shared" ref="P9:P32" si="2">N9-O9</f>
        <v>0</v>
      </c>
      <c r="Q9" s="114" t="s">
        <v>294</v>
      </c>
    </row>
    <row r="10" spans="1:17" ht="40.5" customHeight="1">
      <c r="A10" s="106">
        <v>3</v>
      </c>
      <c r="B10" s="111"/>
      <c r="C10" s="112" t="s">
        <v>3</v>
      </c>
      <c r="D10" s="112"/>
      <c r="E10" s="107">
        <v>6933356</v>
      </c>
      <c r="F10" s="115">
        <v>6186232</v>
      </c>
      <c r="G10" s="107">
        <f t="shared" si="0"/>
        <v>747124</v>
      </c>
      <c r="H10" s="108">
        <f t="shared" si="1"/>
        <v>12.1</v>
      </c>
      <c r="I10" s="109"/>
      <c r="J10" s="110">
        <v>43</v>
      </c>
      <c r="K10" s="116"/>
      <c r="L10" s="100" t="s">
        <v>44</v>
      </c>
      <c r="M10" s="100"/>
      <c r="N10" s="107">
        <v>2748790</v>
      </c>
      <c r="O10" s="107">
        <v>2673397</v>
      </c>
      <c r="P10" s="113">
        <f t="shared" si="2"/>
        <v>75393</v>
      </c>
      <c r="Q10" s="114">
        <f t="shared" ref="Q10:Q32" si="3">ROUND(P10/O10*100,1)</f>
        <v>2.8</v>
      </c>
    </row>
    <row r="11" spans="1:17" ht="40.5" customHeight="1">
      <c r="A11" s="106">
        <v>4</v>
      </c>
      <c r="B11" s="116"/>
      <c r="C11" s="100" t="s">
        <v>4</v>
      </c>
      <c r="D11" s="100"/>
      <c r="E11" s="107">
        <v>7052182</v>
      </c>
      <c r="F11" s="115">
        <v>5657406</v>
      </c>
      <c r="G11" s="107">
        <f t="shared" si="0"/>
        <v>1394776</v>
      </c>
      <c r="H11" s="108">
        <f t="shared" si="1"/>
        <v>24.7</v>
      </c>
      <c r="I11" s="109"/>
      <c r="J11" s="110">
        <v>44</v>
      </c>
      <c r="K11" s="116"/>
      <c r="L11" s="100" t="s">
        <v>45</v>
      </c>
      <c r="M11" s="100"/>
      <c r="N11" s="107">
        <v>1674364</v>
      </c>
      <c r="O11" s="107">
        <v>1598014</v>
      </c>
      <c r="P11" s="113">
        <f t="shared" si="2"/>
        <v>76350</v>
      </c>
      <c r="Q11" s="114">
        <f t="shared" si="3"/>
        <v>4.8</v>
      </c>
    </row>
    <row r="12" spans="1:17" ht="40.5" customHeight="1">
      <c r="A12" s="106">
        <v>5</v>
      </c>
      <c r="B12" s="116"/>
      <c r="C12" s="100" t="s">
        <v>5</v>
      </c>
      <c r="D12" s="100"/>
      <c r="E12" s="107">
        <v>5478433</v>
      </c>
      <c r="F12" s="115">
        <v>5216350</v>
      </c>
      <c r="G12" s="107">
        <f t="shared" si="0"/>
        <v>262083</v>
      </c>
      <c r="H12" s="108">
        <f t="shared" si="1"/>
        <v>5</v>
      </c>
      <c r="I12" s="109"/>
      <c r="J12" s="110">
        <v>45</v>
      </c>
      <c r="K12" s="116"/>
      <c r="L12" s="100" t="s">
        <v>46</v>
      </c>
      <c r="M12" s="100"/>
      <c r="N12" s="107">
        <v>997648</v>
      </c>
      <c r="O12" s="107">
        <v>755189</v>
      </c>
      <c r="P12" s="113">
        <f t="shared" si="2"/>
        <v>242459</v>
      </c>
      <c r="Q12" s="114">
        <f t="shared" si="3"/>
        <v>32.1</v>
      </c>
    </row>
    <row r="13" spans="1:17" ht="40.5" customHeight="1">
      <c r="A13" s="106">
        <v>6</v>
      </c>
      <c r="B13" s="116"/>
      <c r="C13" s="100" t="s">
        <v>6</v>
      </c>
      <c r="D13" s="100"/>
      <c r="E13" s="107">
        <v>6571124</v>
      </c>
      <c r="F13" s="115">
        <v>6635530</v>
      </c>
      <c r="G13" s="107">
        <f t="shared" si="0"/>
        <v>-64406</v>
      </c>
      <c r="H13" s="108">
        <f t="shared" si="1"/>
        <v>-1</v>
      </c>
      <c r="I13" s="109"/>
      <c r="J13" s="110">
        <v>46</v>
      </c>
      <c r="K13" s="111"/>
      <c r="L13" s="112" t="s">
        <v>47</v>
      </c>
      <c r="M13" s="112"/>
      <c r="N13" s="107">
        <v>1107831</v>
      </c>
      <c r="O13" s="107">
        <v>969709</v>
      </c>
      <c r="P13" s="113">
        <f t="shared" si="2"/>
        <v>138122</v>
      </c>
      <c r="Q13" s="114">
        <f t="shared" si="3"/>
        <v>14.2</v>
      </c>
    </row>
    <row r="14" spans="1:17" ht="40.5" customHeight="1">
      <c r="A14" s="106">
        <v>7</v>
      </c>
      <c r="B14" s="116"/>
      <c r="C14" s="100" t="s">
        <v>7</v>
      </c>
      <c r="D14" s="100"/>
      <c r="E14" s="107">
        <v>3917780</v>
      </c>
      <c r="F14" s="115">
        <v>2737821</v>
      </c>
      <c r="G14" s="107">
        <f t="shared" si="0"/>
        <v>1179959</v>
      </c>
      <c r="H14" s="108">
        <f t="shared" si="1"/>
        <v>43.1</v>
      </c>
      <c r="I14" s="109"/>
      <c r="J14" s="110">
        <v>47</v>
      </c>
      <c r="K14" s="116"/>
      <c r="L14" s="100" t="s">
        <v>48</v>
      </c>
      <c r="M14" s="100"/>
      <c r="N14" s="107">
        <v>2625355</v>
      </c>
      <c r="O14" s="107">
        <v>2392829</v>
      </c>
      <c r="P14" s="113">
        <f t="shared" si="2"/>
        <v>232526</v>
      </c>
      <c r="Q14" s="114">
        <f t="shared" si="3"/>
        <v>9.6999999999999993</v>
      </c>
    </row>
    <row r="15" spans="1:17" ht="40.5" customHeight="1">
      <c r="A15" s="106">
        <v>8</v>
      </c>
      <c r="B15" s="116"/>
      <c r="C15" s="112" t="s">
        <v>8</v>
      </c>
      <c r="D15" s="112"/>
      <c r="E15" s="107">
        <v>4997171</v>
      </c>
      <c r="F15" s="115">
        <v>4735108</v>
      </c>
      <c r="G15" s="107">
        <f t="shared" si="0"/>
        <v>262063</v>
      </c>
      <c r="H15" s="108">
        <f t="shared" si="1"/>
        <v>5.5</v>
      </c>
      <c r="I15" s="109"/>
      <c r="J15" s="110">
        <v>48</v>
      </c>
      <c r="K15" s="116"/>
      <c r="L15" s="100" t="s">
        <v>51</v>
      </c>
      <c r="M15" s="100"/>
      <c r="N15" s="107">
        <v>1314184</v>
      </c>
      <c r="O15" s="107">
        <v>1260118</v>
      </c>
      <c r="P15" s="113">
        <f t="shared" si="2"/>
        <v>54066</v>
      </c>
      <c r="Q15" s="114">
        <f t="shared" si="3"/>
        <v>4.3</v>
      </c>
    </row>
    <row r="16" spans="1:17" ht="40.5" customHeight="1">
      <c r="A16" s="106">
        <v>9</v>
      </c>
      <c r="B16" s="116"/>
      <c r="C16" s="100" t="s">
        <v>9</v>
      </c>
      <c r="D16" s="100"/>
      <c r="E16" s="107">
        <v>6248005</v>
      </c>
      <c r="F16" s="115">
        <v>6011085</v>
      </c>
      <c r="G16" s="107">
        <f t="shared" si="0"/>
        <v>236920</v>
      </c>
      <c r="H16" s="108">
        <f t="shared" si="1"/>
        <v>3.9</v>
      </c>
      <c r="I16" s="109"/>
      <c r="J16" s="110">
        <v>49</v>
      </c>
      <c r="K16" s="116"/>
      <c r="L16" s="100" t="s">
        <v>52</v>
      </c>
      <c r="M16" s="100"/>
      <c r="N16" s="107">
        <v>1649151</v>
      </c>
      <c r="O16" s="107">
        <v>1633746</v>
      </c>
      <c r="P16" s="113">
        <f t="shared" si="2"/>
        <v>15405</v>
      </c>
      <c r="Q16" s="114">
        <f t="shared" si="3"/>
        <v>0.9</v>
      </c>
    </row>
    <row r="17" spans="1:17" ht="40.5" customHeight="1">
      <c r="A17" s="106">
        <v>10</v>
      </c>
      <c r="B17" s="116"/>
      <c r="C17" s="100" t="s">
        <v>10</v>
      </c>
      <c r="D17" s="100"/>
      <c r="E17" s="107">
        <v>4605942</v>
      </c>
      <c r="F17" s="115">
        <v>4047750</v>
      </c>
      <c r="G17" s="107">
        <f t="shared" si="0"/>
        <v>558192</v>
      </c>
      <c r="H17" s="108">
        <f t="shared" si="1"/>
        <v>13.8</v>
      </c>
      <c r="I17" s="109"/>
      <c r="J17" s="110">
        <v>50</v>
      </c>
      <c r="K17" s="111"/>
      <c r="L17" s="112" t="s">
        <v>53</v>
      </c>
      <c r="M17" s="112"/>
      <c r="N17" s="107">
        <v>1771690</v>
      </c>
      <c r="O17" s="107">
        <v>1713427</v>
      </c>
      <c r="P17" s="113">
        <f t="shared" si="2"/>
        <v>58263</v>
      </c>
      <c r="Q17" s="114">
        <f t="shared" si="3"/>
        <v>3.4</v>
      </c>
    </row>
    <row r="18" spans="1:17" ht="40.5" customHeight="1">
      <c r="A18" s="106">
        <v>11</v>
      </c>
      <c r="B18" s="116"/>
      <c r="C18" s="100" t="s">
        <v>11</v>
      </c>
      <c r="D18" s="100"/>
      <c r="E18" s="107">
        <v>3715160</v>
      </c>
      <c r="F18" s="115">
        <v>3274649</v>
      </c>
      <c r="G18" s="107">
        <f t="shared" si="0"/>
        <v>440511</v>
      </c>
      <c r="H18" s="108">
        <f t="shared" si="1"/>
        <v>13.5</v>
      </c>
      <c r="I18" s="109"/>
      <c r="J18" s="110">
        <v>51</v>
      </c>
      <c r="K18" s="116"/>
      <c r="L18" s="100" t="s">
        <v>193</v>
      </c>
      <c r="M18" s="100"/>
      <c r="N18" s="107">
        <v>2382558</v>
      </c>
      <c r="O18" s="107">
        <v>2281015</v>
      </c>
      <c r="P18" s="113">
        <f t="shared" si="2"/>
        <v>101543</v>
      </c>
      <c r="Q18" s="114">
        <f t="shared" si="3"/>
        <v>4.5</v>
      </c>
    </row>
    <row r="19" spans="1:17" ht="40.5" customHeight="1">
      <c r="A19" s="106">
        <v>12</v>
      </c>
      <c r="B19" s="116"/>
      <c r="C19" s="100" t="s">
        <v>12</v>
      </c>
      <c r="D19" s="100"/>
      <c r="E19" s="107">
        <v>12657041</v>
      </c>
      <c r="F19" s="115">
        <v>11412132</v>
      </c>
      <c r="G19" s="107">
        <f t="shared" si="0"/>
        <v>1244909</v>
      </c>
      <c r="H19" s="108">
        <f t="shared" si="1"/>
        <v>10.9</v>
      </c>
      <c r="I19" s="109"/>
      <c r="J19" s="110">
        <v>52</v>
      </c>
      <c r="K19" s="111"/>
      <c r="L19" s="112" t="s">
        <v>54</v>
      </c>
      <c r="M19" s="112"/>
      <c r="N19" s="107">
        <v>1361513</v>
      </c>
      <c r="O19" s="107">
        <v>1248169</v>
      </c>
      <c r="P19" s="113">
        <f t="shared" si="2"/>
        <v>113344</v>
      </c>
      <c r="Q19" s="114">
        <f t="shared" si="3"/>
        <v>9.1</v>
      </c>
    </row>
    <row r="20" spans="1:17" ht="40.5" customHeight="1">
      <c r="A20" s="106">
        <v>13</v>
      </c>
      <c r="B20" s="116"/>
      <c r="C20" s="100" t="s">
        <v>13</v>
      </c>
      <c r="D20" s="100"/>
      <c r="E20" s="107">
        <v>4628433</v>
      </c>
      <c r="F20" s="115">
        <v>3964323</v>
      </c>
      <c r="G20" s="107">
        <f t="shared" si="0"/>
        <v>664110</v>
      </c>
      <c r="H20" s="108">
        <f t="shared" si="1"/>
        <v>16.8</v>
      </c>
      <c r="I20" s="109"/>
      <c r="J20" s="110">
        <v>53</v>
      </c>
      <c r="K20" s="116"/>
      <c r="L20" s="100" t="s">
        <v>55</v>
      </c>
      <c r="M20" s="100"/>
      <c r="N20" s="107">
        <v>1829737</v>
      </c>
      <c r="O20" s="107">
        <v>1734987</v>
      </c>
      <c r="P20" s="113">
        <f t="shared" si="2"/>
        <v>94750</v>
      </c>
      <c r="Q20" s="114">
        <f t="shared" si="3"/>
        <v>5.5</v>
      </c>
    </row>
    <row r="21" spans="1:17" ht="40.5" customHeight="1">
      <c r="A21" s="106">
        <v>14</v>
      </c>
      <c r="B21" s="116"/>
      <c r="C21" s="100" t="s">
        <v>14</v>
      </c>
      <c r="D21" s="100"/>
      <c r="E21" s="107">
        <v>2548860</v>
      </c>
      <c r="F21" s="115">
        <v>2308350</v>
      </c>
      <c r="G21" s="107">
        <f t="shared" si="0"/>
        <v>240510</v>
      </c>
      <c r="H21" s="108">
        <f t="shared" si="1"/>
        <v>10.4</v>
      </c>
      <c r="I21" s="109"/>
      <c r="J21" s="110">
        <v>54</v>
      </c>
      <c r="K21" s="116"/>
      <c r="L21" s="100" t="s">
        <v>56</v>
      </c>
      <c r="M21" s="100"/>
      <c r="N21" s="107">
        <v>1544278</v>
      </c>
      <c r="O21" s="107">
        <v>1464622</v>
      </c>
      <c r="P21" s="113">
        <f t="shared" si="2"/>
        <v>79656</v>
      </c>
      <c r="Q21" s="114">
        <f t="shared" si="3"/>
        <v>5.4</v>
      </c>
    </row>
    <row r="22" spans="1:17" ht="40.5" customHeight="1">
      <c r="A22" s="106">
        <v>15</v>
      </c>
      <c r="B22" s="116"/>
      <c r="C22" s="100" t="s">
        <v>15</v>
      </c>
      <c r="D22" s="100"/>
      <c r="E22" s="107">
        <v>8273218</v>
      </c>
      <c r="F22" s="115">
        <v>7541904</v>
      </c>
      <c r="G22" s="107">
        <f t="shared" si="0"/>
        <v>731314</v>
      </c>
      <c r="H22" s="108">
        <f t="shared" si="1"/>
        <v>9.6999999999999993</v>
      </c>
      <c r="I22" s="109"/>
      <c r="J22" s="110">
        <v>55</v>
      </c>
      <c r="K22" s="116"/>
      <c r="L22" s="100" t="s">
        <v>57</v>
      </c>
      <c r="M22" s="100"/>
      <c r="N22" s="107">
        <v>3041275</v>
      </c>
      <c r="O22" s="107">
        <v>2927809</v>
      </c>
      <c r="P22" s="113">
        <f t="shared" si="2"/>
        <v>113466</v>
      </c>
      <c r="Q22" s="114">
        <f t="shared" si="3"/>
        <v>3.9</v>
      </c>
    </row>
    <row r="23" spans="1:17" ht="40.5" customHeight="1">
      <c r="A23" s="106">
        <v>16</v>
      </c>
      <c r="B23" s="116"/>
      <c r="C23" s="100" t="s">
        <v>16</v>
      </c>
      <c r="D23" s="100"/>
      <c r="E23" s="107">
        <v>8478549</v>
      </c>
      <c r="F23" s="115">
        <v>7756337</v>
      </c>
      <c r="G23" s="107">
        <f t="shared" si="0"/>
        <v>722212</v>
      </c>
      <c r="H23" s="108">
        <f t="shared" si="1"/>
        <v>9.3000000000000007</v>
      </c>
      <c r="I23" s="109"/>
      <c r="J23" s="110">
        <v>56</v>
      </c>
      <c r="K23" s="111"/>
      <c r="L23" s="112" t="s">
        <v>59</v>
      </c>
      <c r="M23" s="112"/>
      <c r="N23" s="107">
        <v>1287411</v>
      </c>
      <c r="O23" s="107">
        <v>1277802</v>
      </c>
      <c r="P23" s="113">
        <f t="shared" si="2"/>
        <v>9609</v>
      </c>
      <c r="Q23" s="114">
        <f t="shared" si="3"/>
        <v>0.8</v>
      </c>
    </row>
    <row r="24" spans="1:17" ht="40.5" customHeight="1">
      <c r="A24" s="106">
        <v>17</v>
      </c>
      <c r="B24" s="111"/>
      <c r="C24" s="112" t="s">
        <v>17</v>
      </c>
      <c r="D24" s="112"/>
      <c r="E24" s="107">
        <v>5907406</v>
      </c>
      <c r="F24" s="115">
        <v>5109920</v>
      </c>
      <c r="G24" s="107">
        <f t="shared" si="0"/>
        <v>797486</v>
      </c>
      <c r="H24" s="108">
        <f t="shared" si="1"/>
        <v>15.6</v>
      </c>
      <c r="I24" s="109"/>
      <c r="J24" s="110">
        <v>57</v>
      </c>
      <c r="K24" s="116"/>
      <c r="L24" s="100" t="s">
        <v>60</v>
      </c>
      <c r="M24" s="100"/>
      <c r="N24" s="107">
        <v>1200870</v>
      </c>
      <c r="O24" s="107">
        <v>1162228</v>
      </c>
      <c r="P24" s="113">
        <f t="shared" si="2"/>
        <v>38642</v>
      </c>
      <c r="Q24" s="114">
        <f t="shared" si="3"/>
        <v>3.3</v>
      </c>
    </row>
    <row r="25" spans="1:17" ht="40.5" customHeight="1">
      <c r="A25" s="106">
        <v>18</v>
      </c>
      <c r="B25" s="116"/>
      <c r="C25" s="100" t="s">
        <v>18</v>
      </c>
      <c r="D25" s="100"/>
      <c r="E25" s="107">
        <v>4469839</v>
      </c>
      <c r="F25" s="115">
        <v>4029092</v>
      </c>
      <c r="G25" s="107">
        <f t="shared" si="0"/>
        <v>440747</v>
      </c>
      <c r="H25" s="108">
        <f t="shared" si="1"/>
        <v>10.9</v>
      </c>
      <c r="I25" s="109"/>
      <c r="J25" s="110">
        <v>58</v>
      </c>
      <c r="K25" s="116"/>
      <c r="L25" s="100" t="s">
        <v>62</v>
      </c>
      <c r="M25" s="100"/>
      <c r="N25" s="107">
        <v>2016429</v>
      </c>
      <c r="O25" s="107">
        <v>1910158</v>
      </c>
      <c r="P25" s="113">
        <f t="shared" si="2"/>
        <v>106271</v>
      </c>
      <c r="Q25" s="114">
        <f t="shared" si="3"/>
        <v>5.6</v>
      </c>
    </row>
    <row r="26" spans="1:17" ht="40.5" customHeight="1">
      <c r="A26" s="106">
        <v>19</v>
      </c>
      <c r="B26" s="116"/>
      <c r="C26" s="100" t="s">
        <v>19</v>
      </c>
      <c r="D26" s="100"/>
      <c r="E26" s="107">
        <v>8638802</v>
      </c>
      <c r="F26" s="115">
        <v>6695670</v>
      </c>
      <c r="G26" s="107">
        <f t="shared" si="0"/>
        <v>1943132</v>
      </c>
      <c r="H26" s="108">
        <f t="shared" si="1"/>
        <v>29</v>
      </c>
      <c r="I26" s="109"/>
      <c r="J26" s="110">
        <v>59</v>
      </c>
      <c r="K26" s="116"/>
      <c r="L26" s="100" t="s">
        <v>64</v>
      </c>
      <c r="M26" s="100"/>
      <c r="N26" s="107">
        <v>1471403</v>
      </c>
      <c r="O26" s="107">
        <v>1331201</v>
      </c>
      <c r="P26" s="113">
        <f t="shared" si="2"/>
        <v>140202</v>
      </c>
      <c r="Q26" s="114">
        <f t="shared" si="3"/>
        <v>10.5</v>
      </c>
    </row>
    <row r="27" spans="1:17" ht="40.5" customHeight="1">
      <c r="A27" s="106">
        <v>20</v>
      </c>
      <c r="B27" s="116"/>
      <c r="C27" s="100" t="s">
        <v>20</v>
      </c>
      <c r="D27" s="100"/>
      <c r="E27" s="107">
        <v>2994067</v>
      </c>
      <c r="F27" s="115">
        <v>2546168</v>
      </c>
      <c r="G27" s="107">
        <f t="shared" si="0"/>
        <v>447899</v>
      </c>
      <c r="H27" s="108">
        <f t="shared" si="1"/>
        <v>17.600000000000001</v>
      </c>
      <c r="I27" s="109"/>
      <c r="J27" s="110">
        <v>60</v>
      </c>
      <c r="K27" s="116"/>
      <c r="L27" s="100" t="s">
        <v>70</v>
      </c>
      <c r="M27" s="100"/>
      <c r="N27" s="107">
        <v>1722562</v>
      </c>
      <c r="O27" s="107">
        <v>1463183</v>
      </c>
      <c r="P27" s="113">
        <f t="shared" si="2"/>
        <v>259379</v>
      </c>
      <c r="Q27" s="114">
        <f t="shared" si="3"/>
        <v>17.7</v>
      </c>
    </row>
    <row r="28" spans="1:17" ht="40.5" customHeight="1">
      <c r="A28" s="106">
        <v>21</v>
      </c>
      <c r="B28" s="116"/>
      <c r="C28" s="100" t="s">
        <v>21</v>
      </c>
      <c r="D28" s="100"/>
      <c r="E28" s="107">
        <v>0</v>
      </c>
      <c r="F28" s="115">
        <v>0</v>
      </c>
      <c r="G28" s="107">
        <f t="shared" si="0"/>
        <v>0</v>
      </c>
      <c r="H28" s="108" t="s">
        <v>294</v>
      </c>
      <c r="I28" s="109"/>
      <c r="J28" s="110">
        <v>61</v>
      </c>
      <c r="K28" s="116"/>
      <c r="L28" s="100" t="s">
        <v>75</v>
      </c>
      <c r="M28" s="100"/>
      <c r="N28" s="107">
        <v>2701127</v>
      </c>
      <c r="O28" s="107">
        <v>2641344</v>
      </c>
      <c r="P28" s="113">
        <f t="shared" si="2"/>
        <v>59783</v>
      </c>
      <c r="Q28" s="114">
        <f t="shared" si="3"/>
        <v>2.2999999999999998</v>
      </c>
    </row>
    <row r="29" spans="1:17" ht="40.5" customHeight="1">
      <c r="A29" s="106">
        <v>22</v>
      </c>
      <c r="B29" s="116"/>
      <c r="C29" s="100" t="s">
        <v>22</v>
      </c>
      <c r="D29" s="100"/>
      <c r="E29" s="107">
        <v>3478532</v>
      </c>
      <c r="F29" s="115">
        <v>2993723</v>
      </c>
      <c r="G29" s="107">
        <f t="shared" si="0"/>
        <v>484809</v>
      </c>
      <c r="H29" s="108">
        <f t="shared" si="1"/>
        <v>16.2</v>
      </c>
      <c r="I29" s="109"/>
      <c r="J29" s="110">
        <v>62</v>
      </c>
      <c r="K29" s="111"/>
      <c r="L29" s="112" t="s">
        <v>80</v>
      </c>
      <c r="M29" s="112"/>
      <c r="N29" s="107">
        <v>2699340</v>
      </c>
      <c r="O29" s="107">
        <v>2340122</v>
      </c>
      <c r="P29" s="113">
        <f t="shared" si="2"/>
        <v>359218</v>
      </c>
      <c r="Q29" s="114">
        <f t="shared" si="3"/>
        <v>15.4</v>
      </c>
    </row>
    <row r="30" spans="1:17" ht="40.5" customHeight="1" thickBot="1">
      <c r="A30" s="106">
        <v>23</v>
      </c>
      <c r="B30" s="116"/>
      <c r="C30" s="100" t="s">
        <v>23</v>
      </c>
      <c r="D30" s="100"/>
      <c r="E30" s="107">
        <v>260659</v>
      </c>
      <c r="F30" s="115">
        <v>309430</v>
      </c>
      <c r="G30" s="107">
        <f t="shared" si="0"/>
        <v>-48771</v>
      </c>
      <c r="H30" s="108">
        <f t="shared" si="1"/>
        <v>-15.8</v>
      </c>
      <c r="I30" s="109"/>
      <c r="J30" s="110">
        <v>63</v>
      </c>
      <c r="K30" s="116"/>
      <c r="L30" s="100" t="s">
        <v>81</v>
      </c>
      <c r="M30" s="100"/>
      <c r="N30" s="107">
        <v>2215278</v>
      </c>
      <c r="O30" s="107">
        <v>2039996</v>
      </c>
      <c r="P30" s="113">
        <f t="shared" si="2"/>
        <v>175282</v>
      </c>
      <c r="Q30" s="117">
        <f t="shared" si="3"/>
        <v>8.6</v>
      </c>
    </row>
    <row r="31" spans="1:17" ht="40.5" customHeight="1" thickTop="1">
      <c r="A31" s="106">
        <v>24</v>
      </c>
      <c r="B31" s="116"/>
      <c r="C31" s="100" t="s">
        <v>24</v>
      </c>
      <c r="D31" s="100"/>
      <c r="E31" s="107">
        <v>3024109</v>
      </c>
      <c r="F31" s="115">
        <v>2804382</v>
      </c>
      <c r="G31" s="107">
        <f t="shared" si="0"/>
        <v>219727</v>
      </c>
      <c r="H31" s="108">
        <f t="shared" si="1"/>
        <v>7.8</v>
      </c>
      <c r="I31" s="109"/>
      <c r="J31" s="118" t="s">
        <v>39</v>
      </c>
      <c r="K31" s="119"/>
      <c r="L31" s="120" t="s">
        <v>218</v>
      </c>
      <c r="M31" s="120"/>
      <c r="N31" s="121">
        <f>SUM(N8:N30)</f>
        <v>41120078</v>
      </c>
      <c r="O31" s="121">
        <f>SUM(O8:O30)</f>
        <v>38228618</v>
      </c>
      <c r="P31" s="122">
        <f t="shared" si="2"/>
        <v>2891460</v>
      </c>
      <c r="Q31" s="123">
        <f t="shared" si="3"/>
        <v>7.6</v>
      </c>
    </row>
    <row r="32" spans="1:17" ht="40.5" customHeight="1">
      <c r="A32" s="106">
        <v>25</v>
      </c>
      <c r="B32" s="116"/>
      <c r="C32" s="100" t="s">
        <v>25</v>
      </c>
      <c r="D32" s="100"/>
      <c r="E32" s="107">
        <v>0</v>
      </c>
      <c r="F32" s="115">
        <v>0</v>
      </c>
      <c r="G32" s="107">
        <f t="shared" si="0"/>
        <v>0</v>
      </c>
      <c r="H32" s="108" t="s">
        <v>294</v>
      </c>
      <c r="I32" s="109"/>
      <c r="J32" s="124" t="s">
        <v>39</v>
      </c>
      <c r="K32" s="95"/>
      <c r="L32" s="92" t="s">
        <v>219</v>
      </c>
      <c r="M32" s="92"/>
      <c r="N32" s="125">
        <f>E48+N31</f>
        <v>227307188</v>
      </c>
      <c r="O32" s="125">
        <f>F48+O31</f>
        <v>200116903</v>
      </c>
      <c r="P32" s="125">
        <f t="shared" si="2"/>
        <v>27190285</v>
      </c>
      <c r="Q32" s="114">
        <f t="shared" si="3"/>
        <v>13.6</v>
      </c>
    </row>
    <row r="33" spans="1:17" ht="40.5" customHeight="1">
      <c r="A33" s="106">
        <v>26</v>
      </c>
      <c r="B33" s="116"/>
      <c r="C33" s="100" t="s">
        <v>26</v>
      </c>
      <c r="D33" s="100"/>
      <c r="E33" s="107">
        <v>3980094</v>
      </c>
      <c r="F33" s="115">
        <v>3262613</v>
      </c>
      <c r="G33" s="107">
        <f t="shared" si="0"/>
        <v>717481</v>
      </c>
      <c r="H33" s="108">
        <f t="shared" si="1"/>
        <v>22</v>
      </c>
      <c r="I33" s="126"/>
      <c r="J33" s="127"/>
      <c r="K33" s="128"/>
      <c r="L33" s="127"/>
      <c r="M33" s="127"/>
      <c r="N33" s="129"/>
      <c r="O33" s="129"/>
      <c r="P33" s="129"/>
      <c r="Q33" s="130"/>
    </row>
    <row r="34" spans="1:17" ht="40.5" customHeight="1">
      <c r="A34" s="106">
        <v>27</v>
      </c>
      <c r="B34" s="116"/>
      <c r="C34" s="100" t="s">
        <v>27</v>
      </c>
      <c r="D34" s="100"/>
      <c r="E34" s="107">
        <v>4011396</v>
      </c>
      <c r="F34" s="115">
        <v>3548175</v>
      </c>
      <c r="G34" s="107">
        <f t="shared" si="0"/>
        <v>463221</v>
      </c>
      <c r="H34" s="108">
        <f t="shared" si="1"/>
        <v>13.1</v>
      </c>
      <c r="I34" s="126"/>
      <c r="J34" s="92"/>
      <c r="K34" s="92"/>
      <c r="L34" s="92"/>
      <c r="M34" s="92"/>
      <c r="N34" s="131"/>
      <c r="O34" s="131"/>
      <c r="P34" s="131"/>
      <c r="Q34" s="132"/>
    </row>
    <row r="35" spans="1:17" ht="40.5" customHeight="1">
      <c r="A35" s="106">
        <v>28</v>
      </c>
      <c r="B35" s="116"/>
      <c r="C35" s="100" t="s">
        <v>28</v>
      </c>
      <c r="D35" s="100"/>
      <c r="E35" s="107">
        <v>5998502</v>
      </c>
      <c r="F35" s="115">
        <v>5354666</v>
      </c>
      <c r="G35" s="107">
        <f t="shared" si="0"/>
        <v>643836</v>
      </c>
      <c r="H35" s="108">
        <f t="shared" si="1"/>
        <v>12</v>
      </c>
      <c r="I35" s="126"/>
      <c r="J35" s="92"/>
      <c r="K35" s="133"/>
      <c r="L35" s="92"/>
      <c r="M35" s="92"/>
      <c r="N35" s="131"/>
      <c r="O35" s="131"/>
      <c r="P35" s="131"/>
      <c r="Q35" s="132"/>
    </row>
    <row r="36" spans="1:17" ht="40.5" customHeight="1">
      <c r="A36" s="106">
        <v>29</v>
      </c>
      <c r="B36" s="116"/>
      <c r="C36" s="100" t="s">
        <v>29</v>
      </c>
      <c r="D36" s="100"/>
      <c r="E36" s="107">
        <v>3360182</v>
      </c>
      <c r="F36" s="115">
        <v>3155287</v>
      </c>
      <c r="G36" s="107">
        <f t="shared" si="0"/>
        <v>204895</v>
      </c>
      <c r="H36" s="108">
        <f t="shared" si="1"/>
        <v>6.5</v>
      </c>
      <c r="I36" s="126"/>
      <c r="J36" s="92"/>
      <c r="K36" s="133"/>
      <c r="L36" s="92"/>
      <c r="M36" s="92"/>
      <c r="N36" s="131"/>
      <c r="O36" s="131"/>
      <c r="P36" s="131"/>
      <c r="Q36" s="132"/>
    </row>
    <row r="37" spans="1:17" ht="40.5" customHeight="1">
      <c r="A37" s="106">
        <v>30</v>
      </c>
      <c r="B37" s="116"/>
      <c r="C37" s="100" t="s">
        <v>30</v>
      </c>
      <c r="D37" s="100"/>
      <c r="E37" s="107">
        <v>0</v>
      </c>
      <c r="F37" s="115">
        <v>0</v>
      </c>
      <c r="G37" s="107">
        <f t="shared" si="0"/>
        <v>0</v>
      </c>
      <c r="H37" s="108" t="s">
        <v>294</v>
      </c>
      <c r="I37" s="126"/>
      <c r="J37" s="92"/>
      <c r="K37" s="133"/>
      <c r="L37" s="92"/>
      <c r="M37" s="92"/>
      <c r="N37" s="131"/>
      <c r="O37" s="131"/>
      <c r="P37" s="131"/>
      <c r="Q37" s="132"/>
    </row>
    <row r="38" spans="1:17" ht="40.5" customHeight="1">
      <c r="A38" s="106">
        <v>31</v>
      </c>
      <c r="B38" s="116"/>
      <c r="C38" s="100" t="s">
        <v>31</v>
      </c>
      <c r="D38" s="100"/>
      <c r="E38" s="107">
        <v>4306189</v>
      </c>
      <c r="F38" s="115">
        <v>4019615</v>
      </c>
      <c r="G38" s="107">
        <f t="shared" si="0"/>
        <v>286574</v>
      </c>
      <c r="H38" s="108">
        <f t="shared" si="1"/>
        <v>7.1</v>
      </c>
      <c r="I38" s="126"/>
      <c r="J38" s="92"/>
      <c r="K38" s="133"/>
      <c r="L38" s="92"/>
      <c r="M38" s="92"/>
      <c r="N38" s="131"/>
      <c r="O38" s="131"/>
      <c r="P38" s="131"/>
      <c r="Q38" s="132"/>
    </row>
    <row r="39" spans="1:17" ht="40.5" customHeight="1">
      <c r="A39" s="106">
        <v>32</v>
      </c>
      <c r="B39" s="116"/>
      <c r="C39" s="100" t="s">
        <v>33</v>
      </c>
      <c r="D39" s="100"/>
      <c r="E39" s="107">
        <v>2362290</v>
      </c>
      <c r="F39" s="115">
        <v>2289406</v>
      </c>
      <c r="G39" s="107">
        <f t="shared" si="0"/>
        <v>72884</v>
      </c>
      <c r="H39" s="108">
        <f t="shared" si="1"/>
        <v>3.2</v>
      </c>
      <c r="I39" s="126"/>
      <c r="J39" s="92"/>
      <c r="K39" s="133"/>
      <c r="L39" s="134"/>
      <c r="M39" s="134"/>
      <c r="N39" s="135"/>
      <c r="O39" s="135"/>
      <c r="P39" s="135"/>
      <c r="Q39" s="136"/>
    </row>
    <row r="40" spans="1:17" ht="40.5" customHeight="1">
      <c r="A40" s="106">
        <v>33</v>
      </c>
      <c r="B40" s="116"/>
      <c r="C40" s="100" t="s">
        <v>34</v>
      </c>
      <c r="D40" s="100"/>
      <c r="E40" s="107">
        <v>3556524</v>
      </c>
      <c r="F40" s="115">
        <v>3206729</v>
      </c>
      <c r="G40" s="107">
        <f t="shared" si="0"/>
        <v>349795</v>
      </c>
      <c r="H40" s="108">
        <f t="shared" si="1"/>
        <v>10.9</v>
      </c>
      <c r="I40" s="126"/>
      <c r="J40" s="79"/>
      <c r="L40" s="79"/>
      <c r="M40" s="92"/>
      <c r="N40" s="137"/>
      <c r="O40" s="137"/>
      <c r="P40" s="137"/>
      <c r="Q40" s="138"/>
    </row>
    <row r="41" spans="1:17" ht="40.5" customHeight="1">
      <c r="A41" s="106">
        <v>34</v>
      </c>
      <c r="B41" s="116"/>
      <c r="C41" s="100" t="s">
        <v>35</v>
      </c>
      <c r="D41" s="100"/>
      <c r="E41" s="107">
        <v>3936362</v>
      </c>
      <c r="F41" s="115">
        <v>3604800</v>
      </c>
      <c r="G41" s="107">
        <f t="shared" si="0"/>
        <v>331562</v>
      </c>
      <c r="H41" s="108">
        <f t="shared" si="1"/>
        <v>9.1999999999999993</v>
      </c>
      <c r="I41" s="126"/>
      <c r="J41" s="92"/>
      <c r="K41" s="133"/>
      <c r="L41" s="92"/>
      <c r="M41" s="92"/>
      <c r="N41" s="137"/>
      <c r="O41" s="137"/>
      <c r="P41" s="137"/>
      <c r="Q41" s="138"/>
    </row>
    <row r="42" spans="1:17" ht="40.5" customHeight="1">
      <c r="A42" s="106">
        <v>35</v>
      </c>
      <c r="B42" s="116"/>
      <c r="C42" s="100" t="s">
        <v>36</v>
      </c>
      <c r="D42" s="100"/>
      <c r="E42" s="107">
        <v>3232118</v>
      </c>
      <c r="F42" s="115">
        <v>2981976</v>
      </c>
      <c r="G42" s="107">
        <f t="shared" si="0"/>
        <v>250142</v>
      </c>
      <c r="H42" s="108">
        <f t="shared" si="1"/>
        <v>8.4</v>
      </c>
      <c r="I42" s="126"/>
      <c r="J42" s="92"/>
      <c r="K42" s="133"/>
      <c r="L42" s="92"/>
      <c r="M42" s="92"/>
      <c r="N42" s="137"/>
      <c r="O42" s="137"/>
      <c r="P42" s="137"/>
      <c r="Q42" s="138"/>
    </row>
    <row r="43" spans="1:17" ht="40.5" customHeight="1">
      <c r="A43" s="106">
        <v>36</v>
      </c>
      <c r="B43" s="116"/>
      <c r="C43" s="100" t="s">
        <v>93</v>
      </c>
      <c r="D43" s="100"/>
      <c r="E43" s="107">
        <v>2685641</v>
      </c>
      <c r="F43" s="115">
        <v>2380144</v>
      </c>
      <c r="G43" s="107">
        <f t="shared" si="0"/>
        <v>305497</v>
      </c>
      <c r="H43" s="108">
        <f t="shared" si="1"/>
        <v>12.8</v>
      </c>
      <c r="I43" s="126"/>
      <c r="J43" s="92"/>
      <c r="K43" s="133"/>
      <c r="L43" s="92"/>
      <c r="M43" s="92"/>
      <c r="N43" s="137"/>
      <c r="O43" s="137"/>
      <c r="P43" s="137"/>
      <c r="Q43" s="138"/>
    </row>
    <row r="44" spans="1:17" ht="40.5" customHeight="1">
      <c r="A44" s="106">
        <v>37</v>
      </c>
      <c r="B44" s="116"/>
      <c r="C44" s="100" t="s">
        <v>37</v>
      </c>
      <c r="D44" s="100"/>
      <c r="E44" s="107">
        <v>2271945</v>
      </c>
      <c r="F44" s="115">
        <v>1900222</v>
      </c>
      <c r="G44" s="107">
        <f t="shared" si="0"/>
        <v>371723</v>
      </c>
      <c r="H44" s="108">
        <f t="shared" si="1"/>
        <v>19.600000000000001</v>
      </c>
      <c r="I44" s="126"/>
      <c r="J44" s="92"/>
      <c r="K44" s="133"/>
      <c r="L44" s="92"/>
      <c r="M44" s="92"/>
      <c r="N44" s="137"/>
      <c r="O44" s="137"/>
      <c r="P44" s="137"/>
      <c r="Q44" s="138"/>
    </row>
    <row r="45" spans="1:17" ht="40.5" customHeight="1">
      <c r="A45" s="106">
        <v>38</v>
      </c>
      <c r="B45" s="116"/>
      <c r="C45" s="100" t="s">
        <v>38</v>
      </c>
      <c r="D45" s="100"/>
      <c r="E45" s="107">
        <v>2981906</v>
      </c>
      <c r="F45" s="115">
        <v>2555052</v>
      </c>
      <c r="G45" s="107">
        <f t="shared" si="0"/>
        <v>426854</v>
      </c>
      <c r="H45" s="108">
        <f t="shared" si="1"/>
        <v>16.7</v>
      </c>
      <c r="I45" s="126"/>
      <c r="J45" s="92"/>
      <c r="K45" s="133"/>
      <c r="L45" s="92"/>
      <c r="M45" s="92"/>
      <c r="N45" s="137"/>
      <c r="O45" s="137"/>
      <c r="P45" s="137"/>
      <c r="Q45" s="138"/>
    </row>
    <row r="46" spans="1:17" ht="40.5" customHeight="1">
      <c r="A46" s="106">
        <v>39</v>
      </c>
      <c r="B46" s="116"/>
      <c r="C46" s="100" t="s">
        <v>192</v>
      </c>
      <c r="D46" s="100"/>
      <c r="E46" s="107">
        <v>5139307</v>
      </c>
      <c r="F46" s="115">
        <v>4890262</v>
      </c>
      <c r="G46" s="107">
        <f t="shared" si="0"/>
        <v>249045</v>
      </c>
      <c r="H46" s="108">
        <f t="shared" si="1"/>
        <v>5.0999999999999996</v>
      </c>
      <c r="I46" s="126"/>
      <c r="J46" s="92"/>
      <c r="K46" s="133"/>
      <c r="L46" s="92"/>
      <c r="M46" s="92"/>
      <c r="N46" s="137"/>
      <c r="O46" s="137"/>
      <c r="P46" s="137"/>
      <c r="Q46" s="138"/>
    </row>
    <row r="47" spans="1:17" ht="40.5" customHeight="1" thickBot="1">
      <c r="A47" s="110">
        <v>40</v>
      </c>
      <c r="B47" s="116"/>
      <c r="C47" s="100" t="s">
        <v>247</v>
      </c>
      <c r="D47" s="100"/>
      <c r="E47" s="107">
        <v>2459598</v>
      </c>
      <c r="F47" s="107">
        <v>2127969</v>
      </c>
      <c r="G47" s="107">
        <f t="shared" si="0"/>
        <v>331629</v>
      </c>
      <c r="H47" s="139">
        <f t="shared" si="1"/>
        <v>15.6</v>
      </c>
      <c r="I47" s="126"/>
      <c r="J47" s="92"/>
      <c r="K47" s="133"/>
      <c r="L47" s="92"/>
      <c r="M47" s="92"/>
      <c r="N47" s="137"/>
      <c r="O47" s="137"/>
      <c r="P47" s="137"/>
      <c r="Q47" s="138"/>
    </row>
    <row r="48" spans="1:17" ht="40.5" customHeight="1" thickTop="1">
      <c r="A48" s="118" t="s">
        <v>39</v>
      </c>
      <c r="B48" s="119"/>
      <c r="C48" s="120" t="s">
        <v>220</v>
      </c>
      <c r="D48" s="120"/>
      <c r="E48" s="121">
        <f>SUM(E8:E47)</f>
        <v>186187110</v>
      </c>
      <c r="F48" s="121">
        <f>SUM(F8:F47)</f>
        <v>161888285</v>
      </c>
      <c r="G48" s="121">
        <f t="shared" si="0"/>
        <v>24298825</v>
      </c>
      <c r="H48" s="140">
        <f t="shared" si="1"/>
        <v>15</v>
      </c>
      <c r="I48" s="126"/>
      <c r="J48" s="81"/>
      <c r="K48" s="141"/>
      <c r="L48" s="81"/>
      <c r="M48" s="81"/>
      <c r="N48" s="142"/>
      <c r="O48" s="142"/>
      <c r="P48" s="142"/>
      <c r="Q48" s="143"/>
    </row>
    <row r="49" spans="2:2" ht="40.5" customHeight="1">
      <c r="B49" s="80"/>
    </row>
    <row r="50" spans="2:2" ht="23.25" customHeight="1">
      <c r="B50" s="80"/>
    </row>
    <row r="51" spans="2:2" ht="23.25" customHeight="1">
      <c r="B51" s="80"/>
    </row>
    <row r="52" spans="2:2" ht="23.25" customHeight="1">
      <c r="B52" s="80"/>
    </row>
    <row r="53" spans="2:2" ht="23.25" customHeight="1">
      <c r="B53" s="80"/>
    </row>
    <row r="54" spans="2:2" ht="23.25" customHeight="1">
      <c r="B54" s="80"/>
    </row>
    <row r="55" spans="2:2" ht="23.25" customHeight="1">
      <c r="B55" s="80"/>
    </row>
    <row r="56" spans="2:2" ht="23.25" customHeight="1">
      <c r="B56" s="80"/>
    </row>
    <row r="57" spans="2:2" ht="23.25" customHeight="1">
      <c r="B57" s="80"/>
    </row>
    <row r="58" spans="2:2" ht="23.25" customHeight="1">
      <c r="B58" s="80"/>
    </row>
  </sheetData>
  <mergeCells count="5">
    <mergeCell ref="P2:Q3"/>
    <mergeCell ref="C4:C7"/>
    <mergeCell ref="L4:L7"/>
    <mergeCell ref="A4:A7"/>
    <mergeCell ref="J4:J7"/>
  </mergeCells>
  <phoneticPr fontId="3"/>
  <printOptions horizontalCentered="1"/>
  <pageMargins left="0.70866141732283472" right="0.19685039370078741" top="0.78740157480314965" bottom="0.39370078740157483" header="0.51181102362204722" footer="0"/>
  <pageSetup paperSize="9" scale="41" fitToWidth="0" pageOrder="overThenDown"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J96"/>
  <sheetViews>
    <sheetView view="pageBreakPreview" zoomScaleNormal="100" workbookViewId="0">
      <pane xSplit="2" ySplit="6" topLeftCell="C7" activePane="bottomRight" state="frozen"/>
      <selection pane="topRight" activeCell="C1" sqref="C1"/>
      <selection pane="bottomLeft" activeCell="A7" sqref="A7"/>
      <selection pane="bottomRight"/>
    </sheetView>
  </sheetViews>
  <sheetFormatPr defaultColWidth="10.58203125" defaultRowHeight="14"/>
  <cols>
    <col min="1" max="1" width="2.58203125" style="1" customWidth="1"/>
    <col min="2" max="3" width="5.58203125" style="1" customWidth="1"/>
    <col min="4" max="4" width="1.58203125" style="1" customWidth="1"/>
    <col min="5" max="5" width="10.25" style="1" customWidth="1"/>
    <col min="6" max="6" width="1.58203125" style="1" customWidth="1"/>
    <col min="7" max="8" width="14.58203125" style="1" customWidth="1"/>
    <col min="9" max="9" width="13.83203125" style="1" customWidth="1"/>
    <col min="10" max="10" width="12.58203125" style="1" customWidth="1"/>
    <col min="11" max="11" width="2.58203125" style="1" customWidth="1"/>
    <col min="12" max="16384" width="10.58203125" style="1"/>
  </cols>
  <sheetData>
    <row r="1" spans="2:10">
      <c r="B1" s="1" t="s">
        <v>109</v>
      </c>
    </row>
    <row r="2" spans="2:10">
      <c r="B2" s="226" t="s">
        <v>107</v>
      </c>
      <c r="C2" s="226"/>
      <c r="D2" s="226"/>
      <c r="E2" s="226"/>
      <c r="F2" s="226"/>
      <c r="G2" s="226"/>
      <c r="H2" s="226"/>
      <c r="I2" s="226"/>
      <c r="J2" s="226"/>
    </row>
    <row r="3" spans="2:10">
      <c r="I3" s="1" t="s">
        <v>97</v>
      </c>
    </row>
    <row r="4" spans="2:10">
      <c r="B4" s="227" t="s">
        <v>98</v>
      </c>
      <c r="C4" s="230" t="s">
        <v>104</v>
      </c>
      <c r="D4" s="27"/>
      <c r="E4" s="27"/>
      <c r="F4" s="27"/>
      <c r="G4" s="28" t="s">
        <v>101</v>
      </c>
      <c r="H4" s="28" t="s">
        <v>102</v>
      </c>
      <c r="I4" s="29" t="s">
        <v>85</v>
      </c>
      <c r="J4" s="30" t="s">
        <v>86</v>
      </c>
    </row>
    <row r="5" spans="2:10">
      <c r="B5" s="228"/>
      <c r="C5" s="231"/>
      <c r="E5" s="1" t="s">
        <v>0</v>
      </c>
      <c r="G5" s="2" t="s">
        <v>106</v>
      </c>
      <c r="H5" s="2" t="s">
        <v>108</v>
      </c>
      <c r="I5" s="3" t="s">
        <v>87</v>
      </c>
      <c r="J5" s="31" t="s">
        <v>88</v>
      </c>
    </row>
    <row r="6" spans="2:10">
      <c r="B6" s="229"/>
      <c r="C6" s="40" t="s">
        <v>105</v>
      </c>
      <c r="D6" s="24"/>
      <c r="E6" s="24"/>
      <c r="F6" s="24"/>
      <c r="G6" s="32" t="s">
        <v>1</v>
      </c>
      <c r="H6" s="33" t="s">
        <v>110</v>
      </c>
      <c r="I6" s="33" t="s">
        <v>89</v>
      </c>
      <c r="J6" s="34" t="s">
        <v>90</v>
      </c>
    </row>
    <row r="7" spans="2:10" ht="15" customHeight="1">
      <c r="B7" s="8">
        <v>1</v>
      </c>
      <c r="C7" s="36">
        <v>6</v>
      </c>
      <c r="E7" s="1" t="s">
        <v>6</v>
      </c>
      <c r="G7" s="22">
        <v>5635498</v>
      </c>
      <c r="H7" s="22">
        <v>5398581</v>
      </c>
      <c r="I7" s="22">
        <f t="shared" ref="I7:I38" si="0">G7-H7</f>
        <v>236917</v>
      </c>
      <c r="J7" s="13">
        <f t="shared" ref="J7:J38" si="1">IF(H7=0,IF(G7=0,"－　","皆増　"),IF(G7=0,"皆減　",ROUND(I7/H7*100,1)))</f>
        <v>4.4000000000000004</v>
      </c>
    </row>
    <row r="8" spans="2:10" ht="15" customHeight="1">
      <c r="B8" s="35">
        <v>2</v>
      </c>
      <c r="C8" s="36">
        <v>12</v>
      </c>
      <c r="D8" s="12"/>
      <c r="E8" s="12" t="s">
        <v>12</v>
      </c>
      <c r="F8" s="12"/>
      <c r="G8" s="22">
        <v>5067145</v>
      </c>
      <c r="H8" s="22">
        <v>5295763</v>
      </c>
      <c r="I8" s="23">
        <f t="shared" si="0"/>
        <v>-228618</v>
      </c>
      <c r="J8" s="13">
        <f t="shared" si="1"/>
        <v>-4.3</v>
      </c>
    </row>
    <row r="9" spans="2:10" ht="15" customHeight="1">
      <c r="B9" s="35">
        <v>3</v>
      </c>
      <c r="C9" s="36">
        <v>19</v>
      </c>
      <c r="D9" s="12"/>
      <c r="E9" s="12" t="s">
        <v>19</v>
      </c>
      <c r="F9" s="12"/>
      <c r="G9" s="22">
        <v>3784400</v>
      </c>
      <c r="H9" s="22">
        <v>5040583</v>
      </c>
      <c r="I9" s="14">
        <f t="shared" si="0"/>
        <v>-1256183</v>
      </c>
      <c r="J9" s="10">
        <f t="shared" si="1"/>
        <v>-24.9</v>
      </c>
    </row>
    <row r="10" spans="2:10" ht="15" customHeight="1">
      <c r="B10" s="35">
        <v>4</v>
      </c>
      <c r="C10" s="36">
        <v>32</v>
      </c>
      <c r="D10" s="5"/>
      <c r="E10" s="5" t="s">
        <v>31</v>
      </c>
      <c r="F10" s="5"/>
      <c r="G10" s="22">
        <v>3683845</v>
      </c>
      <c r="H10" s="22">
        <v>3824270</v>
      </c>
      <c r="I10" s="14">
        <f t="shared" si="0"/>
        <v>-140425</v>
      </c>
      <c r="J10" s="10">
        <f t="shared" si="1"/>
        <v>-3.7</v>
      </c>
    </row>
    <row r="11" spans="2:10" ht="15" customHeight="1">
      <c r="B11" s="35">
        <v>5</v>
      </c>
      <c r="C11" s="36">
        <v>5</v>
      </c>
      <c r="D11" s="5"/>
      <c r="E11" s="5" t="s">
        <v>5</v>
      </c>
      <c r="F11" s="5"/>
      <c r="G11" s="22">
        <v>3109156</v>
      </c>
      <c r="H11" s="22">
        <v>3185521</v>
      </c>
      <c r="I11" s="14">
        <f t="shared" si="0"/>
        <v>-76365</v>
      </c>
      <c r="J11" s="10">
        <f t="shared" si="1"/>
        <v>-2.4</v>
      </c>
    </row>
    <row r="12" spans="2:10" ht="15" customHeight="1">
      <c r="B12" s="35">
        <v>6</v>
      </c>
      <c r="C12" s="36">
        <v>1</v>
      </c>
      <c r="D12" s="5"/>
      <c r="E12" s="5" t="s">
        <v>91</v>
      </c>
      <c r="F12" s="5"/>
      <c r="G12" s="22">
        <v>2779299</v>
      </c>
      <c r="H12" s="22">
        <v>3066078</v>
      </c>
      <c r="I12" s="14">
        <f t="shared" si="0"/>
        <v>-286779</v>
      </c>
      <c r="J12" s="10">
        <f t="shared" si="1"/>
        <v>-9.4</v>
      </c>
    </row>
    <row r="13" spans="2:10" ht="15" customHeight="1">
      <c r="B13" s="35">
        <v>7</v>
      </c>
      <c r="C13" s="36">
        <v>8</v>
      </c>
      <c r="D13" s="5"/>
      <c r="E13" s="5" t="s">
        <v>8</v>
      </c>
      <c r="F13" s="5"/>
      <c r="G13" s="22">
        <v>2576546</v>
      </c>
      <c r="H13" s="22">
        <v>2373064</v>
      </c>
      <c r="I13" s="14">
        <f t="shared" si="0"/>
        <v>203482</v>
      </c>
      <c r="J13" s="10">
        <f t="shared" si="1"/>
        <v>8.6</v>
      </c>
    </row>
    <row r="14" spans="2:10" ht="15" customHeight="1">
      <c r="B14" s="35">
        <v>8</v>
      </c>
      <c r="C14" s="36">
        <v>16</v>
      </c>
      <c r="D14" s="12"/>
      <c r="E14" s="12" t="s">
        <v>16</v>
      </c>
      <c r="F14" s="12"/>
      <c r="G14" s="22">
        <v>2483099</v>
      </c>
      <c r="H14" s="22">
        <v>2434370</v>
      </c>
      <c r="I14" s="14">
        <f t="shared" si="0"/>
        <v>48729</v>
      </c>
      <c r="J14" s="10">
        <f t="shared" si="1"/>
        <v>2</v>
      </c>
    </row>
    <row r="15" spans="2:10" ht="15" customHeight="1">
      <c r="B15" s="35">
        <v>9</v>
      </c>
      <c r="C15" s="36">
        <v>10</v>
      </c>
      <c r="D15" s="5"/>
      <c r="E15" s="5" t="s">
        <v>10</v>
      </c>
      <c r="F15" s="5"/>
      <c r="G15" s="22">
        <v>2241195</v>
      </c>
      <c r="H15" s="22">
        <v>2317320</v>
      </c>
      <c r="I15" s="14">
        <f t="shared" si="0"/>
        <v>-76125</v>
      </c>
      <c r="J15" s="10">
        <f t="shared" si="1"/>
        <v>-3.3</v>
      </c>
    </row>
    <row r="16" spans="2:10" ht="15" customHeight="1">
      <c r="B16" s="35">
        <v>10</v>
      </c>
      <c r="C16" s="36">
        <v>34</v>
      </c>
      <c r="D16" s="5"/>
      <c r="E16" s="5" t="s">
        <v>33</v>
      </c>
      <c r="F16" s="5"/>
      <c r="G16" s="22">
        <v>2197745</v>
      </c>
      <c r="H16" s="22">
        <v>2948141</v>
      </c>
      <c r="I16" s="14">
        <f t="shared" si="0"/>
        <v>-750396</v>
      </c>
      <c r="J16" s="10">
        <f t="shared" si="1"/>
        <v>-25.5</v>
      </c>
    </row>
    <row r="17" spans="2:10" ht="15" customHeight="1">
      <c r="B17" s="35">
        <v>11</v>
      </c>
      <c r="C17" s="36">
        <v>15</v>
      </c>
      <c r="D17" s="5"/>
      <c r="E17" s="5" t="s">
        <v>15</v>
      </c>
      <c r="F17" s="5"/>
      <c r="G17" s="22">
        <v>2194649</v>
      </c>
      <c r="H17" s="22">
        <v>2302701</v>
      </c>
      <c r="I17" s="14">
        <f t="shared" si="0"/>
        <v>-108052</v>
      </c>
      <c r="J17" s="10">
        <f t="shared" si="1"/>
        <v>-4.7</v>
      </c>
    </row>
    <row r="18" spans="2:10" ht="15" customHeight="1">
      <c r="B18" s="35">
        <v>12</v>
      </c>
      <c r="C18" s="36">
        <v>14</v>
      </c>
      <c r="D18" s="5"/>
      <c r="E18" s="5" t="s">
        <v>14</v>
      </c>
      <c r="F18" s="5"/>
      <c r="G18" s="22">
        <v>2141526</v>
      </c>
      <c r="H18" s="22">
        <v>2150177</v>
      </c>
      <c r="I18" s="14">
        <f t="shared" si="0"/>
        <v>-8651</v>
      </c>
      <c r="J18" s="10">
        <f t="shared" si="1"/>
        <v>-0.4</v>
      </c>
    </row>
    <row r="19" spans="2:10" ht="15" customHeight="1">
      <c r="B19" s="35">
        <v>13</v>
      </c>
      <c r="C19" s="36">
        <v>9</v>
      </c>
      <c r="D19" s="5"/>
      <c r="E19" s="5" t="s">
        <v>9</v>
      </c>
      <c r="F19" s="5"/>
      <c r="G19" s="22">
        <v>2127726</v>
      </c>
      <c r="H19" s="22">
        <v>2371785</v>
      </c>
      <c r="I19" s="14">
        <f t="shared" si="0"/>
        <v>-244059</v>
      </c>
      <c r="J19" s="10">
        <f t="shared" si="1"/>
        <v>-10.3</v>
      </c>
    </row>
    <row r="20" spans="2:10" ht="15" customHeight="1">
      <c r="B20" s="35">
        <v>14</v>
      </c>
      <c r="C20" s="36">
        <v>85</v>
      </c>
      <c r="D20" s="5"/>
      <c r="E20" s="5" t="s">
        <v>82</v>
      </c>
      <c r="F20" s="5"/>
      <c r="G20" s="22">
        <v>1970753</v>
      </c>
      <c r="H20" s="22">
        <v>1991979</v>
      </c>
      <c r="I20" s="14">
        <f t="shared" si="0"/>
        <v>-21226</v>
      </c>
      <c r="J20" s="10">
        <f t="shared" si="1"/>
        <v>-1.1000000000000001</v>
      </c>
    </row>
    <row r="21" spans="2:10" ht="15" customHeight="1">
      <c r="B21" s="35">
        <v>15</v>
      </c>
      <c r="C21" s="36">
        <v>17</v>
      </c>
      <c r="D21" s="5"/>
      <c r="E21" s="5" t="s">
        <v>17</v>
      </c>
      <c r="F21" s="5"/>
      <c r="G21" s="22">
        <v>1861784</v>
      </c>
      <c r="H21" s="22">
        <v>1739677</v>
      </c>
      <c r="I21" s="14">
        <f t="shared" si="0"/>
        <v>122107</v>
      </c>
      <c r="J21" s="10">
        <f t="shared" si="1"/>
        <v>7</v>
      </c>
    </row>
    <row r="22" spans="2:10" ht="15" customHeight="1">
      <c r="B22" s="35">
        <v>16</v>
      </c>
      <c r="C22" s="36">
        <v>36</v>
      </c>
      <c r="D22" s="5"/>
      <c r="E22" s="5" t="s">
        <v>35</v>
      </c>
      <c r="F22" s="5"/>
      <c r="G22" s="22">
        <v>1860540</v>
      </c>
      <c r="H22" s="22">
        <v>1931018</v>
      </c>
      <c r="I22" s="14">
        <f t="shared" si="0"/>
        <v>-70478</v>
      </c>
      <c r="J22" s="10">
        <f t="shared" si="1"/>
        <v>-3.6</v>
      </c>
    </row>
    <row r="23" spans="2:10" ht="15" customHeight="1">
      <c r="B23" s="35">
        <v>17</v>
      </c>
      <c r="C23" s="36">
        <v>37</v>
      </c>
      <c r="D23" s="5"/>
      <c r="E23" s="5" t="s">
        <v>36</v>
      </c>
      <c r="F23" s="5"/>
      <c r="G23" s="22">
        <v>1847606</v>
      </c>
      <c r="H23" s="22">
        <v>2047190</v>
      </c>
      <c r="I23" s="14">
        <f t="shared" si="0"/>
        <v>-199584</v>
      </c>
      <c r="J23" s="10">
        <f t="shared" si="1"/>
        <v>-9.6999999999999993</v>
      </c>
    </row>
    <row r="24" spans="2:10" ht="15" customHeight="1">
      <c r="B24" s="35">
        <v>18</v>
      </c>
      <c r="C24" s="36">
        <v>35</v>
      </c>
      <c r="D24" s="12"/>
      <c r="E24" s="12" t="s">
        <v>34</v>
      </c>
      <c r="F24" s="12"/>
      <c r="G24" s="22">
        <v>1799645</v>
      </c>
      <c r="H24" s="22">
        <v>1901411</v>
      </c>
      <c r="I24" s="14">
        <f t="shared" si="0"/>
        <v>-101766</v>
      </c>
      <c r="J24" s="10">
        <f t="shared" si="1"/>
        <v>-5.4</v>
      </c>
    </row>
    <row r="25" spans="2:10" ht="15" customHeight="1">
      <c r="B25" s="35">
        <v>19</v>
      </c>
      <c r="C25" s="36">
        <v>73</v>
      </c>
      <c r="D25" s="5"/>
      <c r="E25" s="5" t="s">
        <v>71</v>
      </c>
      <c r="F25" s="5"/>
      <c r="G25" s="22">
        <v>1768480</v>
      </c>
      <c r="H25" s="22">
        <v>1690338</v>
      </c>
      <c r="I25" s="14">
        <f t="shared" si="0"/>
        <v>78142</v>
      </c>
      <c r="J25" s="10">
        <f t="shared" si="1"/>
        <v>4.5999999999999996</v>
      </c>
    </row>
    <row r="26" spans="2:10" ht="15" customHeight="1">
      <c r="B26" s="35">
        <v>20</v>
      </c>
      <c r="C26" s="36">
        <v>83</v>
      </c>
      <c r="D26" s="5"/>
      <c r="E26" s="5" t="s">
        <v>80</v>
      </c>
      <c r="F26" s="5"/>
      <c r="G26" s="22">
        <v>1735544</v>
      </c>
      <c r="H26" s="22">
        <v>1777179</v>
      </c>
      <c r="I26" s="14">
        <f t="shared" si="0"/>
        <v>-41635</v>
      </c>
      <c r="J26" s="10">
        <f t="shared" si="1"/>
        <v>-2.2999999999999998</v>
      </c>
    </row>
    <row r="27" spans="2:10" ht="15" customHeight="1">
      <c r="B27" s="35">
        <v>21</v>
      </c>
      <c r="C27" s="36">
        <v>23</v>
      </c>
      <c r="D27" s="5"/>
      <c r="E27" s="5" t="s">
        <v>92</v>
      </c>
      <c r="F27" s="5"/>
      <c r="G27" s="22">
        <v>1707934</v>
      </c>
      <c r="H27" s="22">
        <v>1867138</v>
      </c>
      <c r="I27" s="14">
        <f t="shared" si="0"/>
        <v>-159204</v>
      </c>
      <c r="J27" s="10">
        <f t="shared" si="1"/>
        <v>-8.5</v>
      </c>
    </row>
    <row r="28" spans="2:10" ht="15" customHeight="1">
      <c r="B28" s="35">
        <v>22</v>
      </c>
      <c r="C28" s="36">
        <v>78</v>
      </c>
      <c r="D28" s="5"/>
      <c r="E28" s="5" t="s">
        <v>75</v>
      </c>
      <c r="F28" s="5"/>
      <c r="G28" s="22">
        <v>1660014</v>
      </c>
      <c r="H28" s="22">
        <v>1703611</v>
      </c>
      <c r="I28" s="14">
        <f t="shared" si="0"/>
        <v>-43597</v>
      </c>
      <c r="J28" s="10">
        <f t="shared" si="1"/>
        <v>-2.6</v>
      </c>
    </row>
    <row r="29" spans="2:10" ht="15" customHeight="1">
      <c r="B29" s="35">
        <v>23</v>
      </c>
      <c r="C29" s="36">
        <v>49</v>
      </c>
      <c r="D29" s="5"/>
      <c r="E29" s="5" t="s">
        <v>48</v>
      </c>
      <c r="F29" s="5"/>
      <c r="G29" s="22">
        <v>1651088</v>
      </c>
      <c r="H29" s="22">
        <v>1598955</v>
      </c>
      <c r="I29" s="14">
        <f t="shared" si="0"/>
        <v>52133</v>
      </c>
      <c r="J29" s="10">
        <f t="shared" si="1"/>
        <v>3.3</v>
      </c>
    </row>
    <row r="30" spans="2:10" ht="15" customHeight="1">
      <c r="B30" s="35">
        <v>24</v>
      </c>
      <c r="C30" s="36">
        <v>28</v>
      </c>
      <c r="D30" s="5"/>
      <c r="E30" s="5" t="s">
        <v>27</v>
      </c>
      <c r="F30" s="5"/>
      <c r="G30" s="22">
        <v>1630821</v>
      </c>
      <c r="H30" s="22">
        <v>1636899</v>
      </c>
      <c r="I30" s="14">
        <f t="shared" si="0"/>
        <v>-6078</v>
      </c>
      <c r="J30" s="10">
        <f t="shared" si="1"/>
        <v>-0.4</v>
      </c>
    </row>
    <row r="31" spans="2:10" ht="15" customHeight="1">
      <c r="B31" s="35">
        <v>25</v>
      </c>
      <c r="C31" s="36">
        <v>45</v>
      </c>
      <c r="D31" s="5"/>
      <c r="E31" s="5" t="s">
        <v>44</v>
      </c>
      <c r="F31" s="5"/>
      <c r="G31" s="22">
        <v>1603567</v>
      </c>
      <c r="H31" s="22">
        <v>1547791</v>
      </c>
      <c r="I31" s="14">
        <f t="shared" si="0"/>
        <v>55776</v>
      </c>
      <c r="J31" s="10">
        <f t="shared" si="1"/>
        <v>3.6</v>
      </c>
    </row>
    <row r="32" spans="2:10" ht="15" customHeight="1">
      <c r="B32" s="35">
        <v>26</v>
      </c>
      <c r="C32" s="36">
        <v>33</v>
      </c>
      <c r="D32" s="5"/>
      <c r="E32" s="5" t="s">
        <v>32</v>
      </c>
      <c r="F32" s="5"/>
      <c r="G32" s="22">
        <v>1594215</v>
      </c>
      <c r="H32" s="22">
        <v>1382748</v>
      </c>
      <c r="I32" s="14">
        <f t="shared" si="0"/>
        <v>211467</v>
      </c>
      <c r="J32" s="10">
        <f t="shared" si="1"/>
        <v>15.3</v>
      </c>
    </row>
    <row r="33" spans="2:10" ht="15" customHeight="1">
      <c r="B33" s="35">
        <v>27</v>
      </c>
      <c r="C33" s="36">
        <v>84</v>
      </c>
      <c r="D33" s="5"/>
      <c r="E33" s="5" t="s">
        <v>81</v>
      </c>
      <c r="F33" s="5"/>
      <c r="G33" s="22">
        <v>1571081</v>
      </c>
      <c r="H33" s="22">
        <v>1538465</v>
      </c>
      <c r="I33" s="14">
        <f t="shared" si="0"/>
        <v>32616</v>
      </c>
      <c r="J33" s="10">
        <f t="shared" si="1"/>
        <v>2.1</v>
      </c>
    </row>
    <row r="34" spans="2:10" ht="15" customHeight="1">
      <c r="B34" s="35">
        <v>28</v>
      </c>
      <c r="C34" s="36">
        <v>30</v>
      </c>
      <c r="D34" s="5"/>
      <c r="E34" s="5" t="s">
        <v>29</v>
      </c>
      <c r="F34" s="5"/>
      <c r="G34" s="22">
        <v>1560688</v>
      </c>
      <c r="H34" s="22">
        <v>1600111</v>
      </c>
      <c r="I34" s="14">
        <f t="shared" si="0"/>
        <v>-39423</v>
      </c>
      <c r="J34" s="10">
        <f t="shared" si="1"/>
        <v>-2.5</v>
      </c>
    </row>
    <row r="35" spans="2:10" ht="15" customHeight="1">
      <c r="B35" s="35">
        <v>29</v>
      </c>
      <c r="C35" s="36">
        <v>18</v>
      </c>
      <c r="D35" s="5"/>
      <c r="E35" s="5" t="s">
        <v>18</v>
      </c>
      <c r="F35" s="5"/>
      <c r="G35" s="22">
        <v>1543141</v>
      </c>
      <c r="H35" s="22">
        <v>2846671</v>
      </c>
      <c r="I35" s="14">
        <f t="shared" si="0"/>
        <v>-1303530</v>
      </c>
      <c r="J35" s="10">
        <f t="shared" si="1"/>
        <v>-45.8</v>
      </c>
    </row>
    <row r="36" spans="2:10" ht="15" customHeight="1">
      <c r="B36" s="35">
        <v>30</v>
      </c>
      <c r="C36" s="36">
        <v>40</v>
      </c>
      <c r="D36" s="5"/>
      <c r="E36" s="5" t="s">
        <v>38</v>
      </c>
      <c r="F36" s="5"/>
      <c r="G36" s="22">
        <v>1508300</v>
      </c>
      <c r="H36" s="22">
        <v>1575504</v>
      </c>
      <c r="I36" s="14">
        <f t="shared" si="0"/>
        <v>-67204</v>
      </c>
      <c r="J36" s="10">
        <f t="shared" si="1"/>
        <v>-4.3</v>
      </c>
    </row>
    <row r="37" spans="2:10" ht="15" customHeight="1">
      <c r="B37" s="35">
        <v>31</v>
      </c>
      <c r="C37" s="36">
        <v>82</v>
      </c>
      <c r="D37" s="5"/>
      <c r="E37" s="5" t="s">
        <v>79</v>
      </c>
      <c r="F37" s="5"/>
      <c r="G37" s="22">
        <v>1406227</v>
      </c>
      <c r="H37" s="22">
        <v>1412017</v>
      </c>
      <c r="I37" s="14">
        <f t="shared" si="0"/>
        <v>-5790</v>
      </c>
      <c r="J37" s="10">
        <f t="shared" si="1"/>
        <v>-0.4</v>
      </c>
    </row>
    <row r="38" spans="2:10" ht="15" customHeight="1">
      <c r="B38" s="35">
        <v>32</v>
      </c>
      <c r="C38" s="36">
        <v>80</v>
      </c>
      <c r="D38" s="5"/>
      <c r="E38" s="5" t="s">
        <v>77</v>
      </c>
      <c r="F38" s="5"/>
      <c r="G38" s="22">
        <v>1363474</v>
      </c>
      <c r="H38" s="22">
        <v>1360059</v>
      </c>
      <c r="I38" s="14">
        <f t="shared" si="0"/>
        <v>3415</v>
      </c>
      <c r="J38" s="10">
        <f t="shared" si="1"/>
        <v>0.3</v>
      </c>
    </row>
    <row r="39" spans="2:10" ht="15" customHeight="1">
      <c r="B39" s="35">
        <v>33</v>
      </c>
      <c r="C39" s="36">
        <v>20</v>
      </c>
      <c r="D39" s="5"/>
      <c r="E39" s="5" t="s">
        <v>20</v>
      </c>
      <c r="F39" s="5"/>
      <c r="G39" s="22">
        <v>1319998</v>
      </c>
      <c r="H39" s="22">
        <v>1456337</v>
      </c>
      <c r="I39" s="14">
        <f t="shared" ref="I39:I70" si="2">G39-H39</f>
        <v>-136339</v>
      </c>
      <c r="J39" s="10">
        <f t="shared" ref="J39:J70" si="3">IF(H39=0,IF(G39=0,"－　","皆増　"),IF(G39=0,"皆減　",ROUND(I39/H39*100,1)))</f>
        <v>-9.4</v>
      </c>
    </row>
    <row r="40" spans="2:10" ht="15" customHeight="1">
      <c r="B40" s="35">
        <v>34</v>
      </c>
      <c r="C40" s="36">
        <v>68</v>
      </c>
      <c r="D40" s="5"/>
      <c r="E40" s="5" t="s">
        <v>66</v>
      </c>
      <c r="F40" s="5"/>
      <c r="G40" s="22">
        <v>1292270</v>
      </c>
      <c r="H40" s="22">
        <v>1299777</v>
      </c>
      <c r="I40" s="14">
        <f t="shared" si="2"/>
        <v>-7507</v>
      </c>
      <c r="J40" s="10">
        <f t="shared" si="3"/>
        <v>-0.6</v>
      </c>
    </row>
    <row r="41" spans="2:10" ht="15" customHeight="1">
      <c r="B41" s="35">
        <v>35</v>
      </c>
      <c r="C41" s="36">
        <v>52</v>
      </c>
      <c r="D41" s="5"/>
      <c r="E41" s="5" t="s">
        <v>51</v>
      </c>
      <c r="F41" s="5"/>
      <c r="G41" s="22">
        <v>1278540</v>
      </c>
      <c r="H41" s="22">
        <v>1220431</v>
      </c>
      <c r="I41" s="14">
        <f t="shared" si="2"/>
        <v>58109</v>
      </c>
      <c r="J41" s="10">
        <f t="shared" si="3"/>
        <v>4.8</v>
      </c>
    </row>
    <row r="42" spans="2:10" ht="15" customHeight="1">
      <c r="B42" s="35">
        <v>36</v>
      </c>
      <c r="C42" s="36">
        <v>3</v>
      </c>
      <c r="D42" s="5"/>
      <c r="E42" s="5" t="s">
        <v>3</v>
      </c>
      <c r="F42" s="5"/>
      <c r="G42" s="22">
        <v>1257221</v>
      </c>
      <c r="H42" s="22">
        <v>1461671</v>
      </c>
      <c r="I42" s="14">
        <f t="shared" si="2"/>
        <v>-204450</v>
      </c>
      <c r="J42" s="10">
        <f t="shared" si="3"/>
        <v>-14</v>
      </c>
    </row>
    <row r="43" spans="2:10" ht="15" customHeight="1">
      <c r="B43" s="35">
        <v>37</v>
      </c>
      <c r="C43" s="36">
        <v>72</v>
      </c>
      <c r="D43" s="5"/>
      <c r="E43" s="5" t="s">
        <v>70</v>
      </c>
      <c r="F43" s="5"/>
      <c r="G43" s="22">
        <v>1249653</v>
      </c>
      <c r="H43" s="22">
        <v>1242384</v>
      </c>
      <c r="I43" s="14">
        <f t="shared" si="2"/>
        <v>7269</v>
      </c>
      <c r="J43" s="10">
        <f t="shared" si="3"/>
        <v>0.6</v>
      </c>
    </row>
    <row r="44" spans="2:10" ht="15" customHeight="1">
      <c r="B44" s="35">
        <v>38</v>
      </c>
      <c r="C44" s="36">
        <v>53</v>
      </c>
      <c r="D44" s="5"/>
      <c r="E44" s="5" t="s">
        <v>52</v>
      </c>
      <c r="F44" s="5"/>
      <c r="G44" s="22">
        <v>1231276</v>
      </c>
      <c r="H44" s="22">
        <v>1227922</v>
      </c>
      <c r="I44" s="14">
        <f t="shared" si="2"/>
        <v>3354</v>
      </c>
      <c r="J44" s="10">
        <f t="shared" si="3"/>
        <v>0.3</v>
      </c>
    </row>
    <row r="45" spans="2:10" ht="15" customHeight="1">
      <c r="B45" s="35">
        <v>39</v>
      </c>
      <c r="C45" s="37">
        <v>58</v>
      </c>
      <c r="D45" s="5"/>
      <c r="E45" s="5" t="s">
        <v>57</v>
      </c>
      <c r="F45" s="5"/>
      <c r="G45" s="22">
        <v>1227428</v>
      </c>
      <c r="H45" s="22">
        <v>1232045</v>
      </c>
      <c r="I45" s="14">
        <f t="shared" si="2"/>
        <v>-4617</v>
      </c>
      <c r="J45" s="10">
        <f t="shared" si="3"/>
        <v>-0.4</v>
      </c>
    </row>
    <row r="46" spans="2:10" ht="15" customHeight="1">
      <c r="B46" s="36">
        <v>40</v>
      </c>
      <c r="C46" s="36">
        <v>11</v>
      </c>
      <c r="D46" s="5"/>
      <c r="E46" s="5" t="s">
        <v>11</v>
      </c>
      <c r="F46" s="5"/>
      <c r="G46" s="22">
        <v>1186575</v>
      </c>
      <c r="H46" s="22">
        <v>1556627</v>
      </c>
      <c r="I46" s="14">
        <f t="shared" si="2"/>
        <v>-370052</v>
      </c>
      <c r="J46" s="10">
        <f t="shared" si="3"/>
        <v>-23.8</v>
      </c>
    </row>
    <row r="47" spans="2:10" ht="15" customHeight="1">
      <c r="B47" s="8">
        <v>41</v>
      </c>
      <c r="C47" s="38">
        <v>27</v>
      </c>
      <c r="D47" s="5"/>
      <c r="E47" s="5" t="s">
        <v>26</v>
      </c>
      <c r="F47" s="5"/>
      <c r="G47" s="22">
        <v>1143812</v>
      </c>
      <c r="H47" s="22">
        <v>1502799</v>
      </c>
      <c r="I47" s="14">
        <f t="shared" si="2"/>
        <v>-358987</v>
      </c>
      <c r="J47" s="10">
        <f t="shared" si="3"/>
        <v>-23.9</v>
      </c>
    </row>
    <row r="48" spans="2:10" ht="13.9" customHeight="1">
      <c r="B48" s="35">
        <v>42</v>
      </c>
      <c r="C48" s="36">
        <v>79</v>
      </c>
      <c r="D48" s="12"/>
      <c r="E48" s="12" t="s">
        <v>76</v>
      </c>
      <c r="F48" s="12"/>
      <c r="G48" s="25">
        <v>1137455</v>
      </c>
      <c r="H48" s="25">
        <v>1281731</v>
      </c>
      <c r="I48" s="14">
        <f t="shared" si="2"/>
        <v>-144276</v>
      </c>
      <c r="J48" s="10">
        <f t="shared" si="3"/>
        <v>-11.3</v>
      </c>
    </row>
    <row r="49" spans="2:10" ht="13.9" customHeight="1">
      <c r="B49" s="35">
        <v>43</v>
      </c>
      <c r="C49" s="36">
        <v>56</v>
      </c>
      <c r="D49" s="5"/>
      <c r="E49" s="5" t="s">
        <v>55</v>
      </c>
      <c r="F49" s="5"/>
      <c r="G49" s="25">
        <v>1131401</v>
      </c>
      <c r="H49" s="25">
        <v>1145793</v>
      </c>
      <c r="I49" s="14">
        <f t="shared" si="2"/>
        <v>-14392</v>
      </c>
      <c r="J49" s="10">
        <f t="shared" si="3"/>
        <v>-1.3</v>
      </c>
    </row>
    <row r="50" spans="2:10" ht="13.9" customHeight="1">
      <c r="B50" s="35">
        <v>44</v>
      </c>
      <c r="C50" s="36">
        <v>39</v>
      </c>
      <c r="D50" s="5"/>
      <c r="E50" s="5" t="s">
        <v>37</v>
      </c>
      <c r="F50" s="5"/>
      <c r="G50" s="25">
        <v>1103221</v>
      </c>
      <c r="H50" s="25">
        <v>1180946</v>
      </c>
      <c r="I50" s="14">
        <f t="shared" si="2"/>
        <v>-77725</v>
      </c>
      <c r="J50" s="10">
        <f t="shared" si="3"/>
        <v>-6.6</v>
      </c>
    </row>
    <row r="51" spans="2:10" ht="13.9" customHeight="1">
      <c r="B51" s="35">
        <v>45</v>
      </c>
      <c r="C51" s="36">
        <v>81</v>
      </c>
      <c r="D51" s="5"/>
      <c r="E51" s="5" t="s">
        <v>78</v>
      </c>
      <c r="F51" s="5"/>
      <c r="G51" s="25">
        <v>1013887</v>
      </c>
      <c r="H51" s="25">
        <v>1195486</v>
      </c>
      <c r="I51" s="14">
        <f t="shared" si="2"/>
        <v>-181599</v>
      </c>
      <c r="J51" s="10">
        <f t="shared" si="3"/>
        <v>-15.2</v>
      </c>
    </row>
    <row r="52" spans="2:10" ht="13.9" customHeight="1">
      <c r="B52" s="35">
        <v>46</v>
      </c>
      <c r="C52" s="36">
        <v>69</v>
      </c>
      <c r="D52" s="5"/>
      <c r="E52" s="5" t="s">
        <v>67</v>
      </c>
      <c r="F52" s="5"/>
      <c r="G52" s="25">
        <v>1004374</v>
      </c>
      <c r="H52" s="25">
        <v>939048</v>
      </c>
      <c r="I52" s="14">
        <f t="shared" si="2"/>
        <v>65326</v>
      </c>
      <c r="J52" s="10">
        <f t="shared" si="3"/>
        <v>7</v>
      </c>
    </row>
    <row r="53" spans="2:10" ht="13.9" customHeight="1">
      <c r="B53" s="35">
        <v>47</v>
      </c>
      <c r="C53" s="36">
        <v>46</v>
      </c>
      <c r="D53" s="12"/>
      <c r="E53" s="12" t="s">
        <v>45</v>
      </c>
      <c r="F53" s="12"/>
      <c r="G53" s="25">
        <v>980662</v>
      </c>
      <c r="H53" s="25">
        <v>994447</v>
      </c>
      <c r="I53" s="14">
        <f t="shared" si="2"/>
        <v>-13785</v>
      </c>
      <c r="J53" s="10">
        <f t="shared" si="3"/>
        <v>-1.4</v>
      </c>
    </row>
    <row r="54" spans="2:10" ht="13.9" customHeight="1">
      <c r="B54" s="35">
        <v>48</v>
      </c>
      <c r="C54" s="36">
        <v>50</v>
      </c>
      <c r="D54" s="5"/>
      <c r="E54" s="5" t="s">
        <v>49</v>
      </c>
      <c r="F54" s="5"/>
      <c r="G54" s="25">
        <v>967204</v>
      </c>
      <c r="H54" s="25">
        <v>990949</v>
      </c>
      <c r="I54" s="14">
        <f t="shared" si="2"/>
        <v>-23745</v>
      </c>
      <c r="J54" s="10">
        <f t="shared" si="3"/>
        <v>-2.4</v>
      </c>
    </row>
    <row r="55" spans="2:10" ht="13.9" customHeight="1">
      <c r="B55" s="35">
        <v>49</v>
      </c>
      <c r="C55" s="36">
        <v>42</v>
      </c>
      <c r="D55" s="5"/>
      <c r="E55" s="5" t="s">
        <v>41</v>
      </c>
      <c r="F55" s="5"/>
      <c r="G55" s="25">
        <v>959336</v>
      </c>
      <c r="H55" s="25">
        <v>1090019</v>
      </c>
      <c r="I55" s="14">
        <f t="shared" si="2"/>
        <v>-130683</v>
      </c>
      <c r="J55" s="10">
        <f t="shared" si="3"/>
        <v>-12</v>
      </c>
    </row>
    <row r="56" spans="2:10" ht="13.9" customHeight="1">
      <c r="B56" s="35">
        <v>50</v>
      </c>
      <c r="C56" s="36">
        <v>76</v>
      </c>
      <c r="D56" s="5"/>
      <c r="E56" s="5" t="s">
        <v>73</v>
      </c>
      <c r="F56" s="5"/>
      <c r="G56" s="25">
        <v>906541</v>
      </c>
      <c r="H56" s="25">
        <v>911153</v>
      </c>
      <c r="I56" s="14">
        <f t="shared" si="2"/>
        <v>-4612</v>
      </c>
      <c r="J56" s="10">
        <f t="shared" si="3"/>
        <v>-0.5</v>
      </c>
    </row>
    <row r="57" spans="2:10" ht="13.9" customHeight="1">
      <c r="B57" s="35">
        <v>51</v>
      </c>
      <c r="C57" s="36">
        <v>38</v>
      </c>
      <c r="D57" s="5"/>
      <c r="E57" s="5" t="s">
        <v>93</v>
      </c>
      <c r="F57" s="5"/>
      <c r="G57" s="25">
        <v>894009</v>
      </c>
      <c r="H57" s="25">
        <v>975298</v>
      </c>
      <c r="I57" s="14">
        <f t="shared" si="2"/>
        <v>-81289</v>
      </c>
      <c r="J57" s="10">
        <f t="shared" si="3"/>
        <v>-8.3000000000000007</v>
      </c>
    </row>
    <row r="58" spans="2:10" ht="13.9" customHeight="1">
      <c r="B58" s="35">
        <v>52</v>
      </c>
      <c r="C58" s="36">
        <v>29</v>
      </c>
      <c r="D58" s="12"/>
      <c r="E58" s="12" t="s">
        <v>28</v>
      </c>
      <c r="F58" s="12"/>
      <c r="G58" s="25">
        <v>873998</v>
      </c>
      <c r="H58" s="25">
        <v>853938</v>
      </c>
      <c r="I58" s="14">
        <f t="shared" si="2"/>
        <v>20060</v>
      </c>
      <c r="J58" s="10">
        <f t="shared" si="3"/>
        <v>2.2999999999999998</v>
      </c>
    </row>
    <row r="59" spans="2:10" ht="13.9" customHeight="1">
      <c r="B59" s="35">
        <v>53</v>
      </c>
      <c r="C59" s="36">
        <v>62</v>
      </c>
      <c r="D59" s="5"/>
      <c r="E59" s="5" t="s">
        <v>61</v>
      </c>
      <c r="F59" s="5"/>
      <c r="G59" s="25">
        <v>857858</v>
      </c>
      <c r="H59" s="25">
        <v>863510</v>
      </c>
      <c r="I59" s="14">
        <f t="shared" si="2"/>
        <v>-5652</v>
      </c>
      <c r="J59" s="10">
        <f t="shared" si="3"/>
        <v>-0.7</v>
      </c>
    </row>
    <row r="60" spans="2:10" ht="13.9" customHeight="1">
      <c r="B60" s="35">
        <v>54</v>
      </c>
      <c r="C60" s="36">
        <v>57</v>
      </c>
      <c r="D60" s="12"/>
      <c r="E60" s="12" t="s">
        <v>56</v>
      </c>
      <c r="F60" s="12"/>
      <c r="G60" s="25">
        <v>846312</v>
      </c>
      <c r="H60" s="25">
        <v>853123</v>
      </c>
      <c r="I60" s="14">
        <f t="shared" si="2"/>
        <v>-6811</v>
      </c>
      <c r="J60" s="10">
        <f t="shared" si="3"/>
        <v>-0.8</v>
      </c>
    </row>
    <row r="61" spans="2:10" ht="13.9" customHeight="1">
      <c r="B61" s="35">
        <v>55</v>
      </c>
      <c r="C61" s="36">
        <v>60</v>
      </c>
      <c r="D61" s="5"/>
      <c r="E61" s="5" t="s">
        <v>59</v>
      </c>
      <c r="F61" s="5"/>
      <c r="G61" s="25">
        <v>833399</v>
      </c>
      <c r="H61" s="25">
        <v>805013</v>
      </c>
      <c r="I61" s="14">
        <f t="shared" si="2"/>
        <v>28386</v>
      </c>
      <c r="J61" s="10">
        <f t="shared" si="3"/>
        <v>3.5</v>
      </c>
    </row>
    <row r="62" spans="2:10" ht="13.9" customHeight="1">
      <c r="B62" s="35">
        <v>56</v>
      </c>
      <c r="C62" s="36">
        <v>71</v>
      </c>
      <c r="D62" s="5"/>
      <c r="E62" s="5" t="s">
        <v>69</v>
      </c>
      <c r="F62" s="5"/>
      <c r="G62" s="25">
        <v>778551</v>
      </c>
      <c r="H62" s="25">
        <v>755961</v>
      </c>
      <c r="I62" s="14">
        <f t="shared" si="2"/>
        <v>22590</v>
      </c>
      <c r="J62" s="10">
        <f t="shared" si="3"/>
        <v>3</v>
      </c>
    </row>
    <row r="63" spans="2:10" ht="13.9" customHeight="1">
      <c r="B63" s="35">
        <v>57</v>
      </c>
      <c r="C63" s="36">
        <v>65</v>
      </c>
      <c r="D63" s="5"/>
      <c r="E63" s="5" t="s">
        <v>64</v>
      </c>
      <c r="F63" s="5"/>
      <c r="G63" s="25">
        <v>770373</v>
      </c>
      <c r="H63" s="25">
        <v>711231</v>
      </c>
      <c r="I63" s="14">
        <f t="shared" si="2"/>
        <v>59142</v>
      </c>
      <c r="J63" s="10">
        <f t="shared" si="3"/>
        <v>8.3000000000000007</v>
      </c>
    </row>
    <row r="64" spans="2:10" ht="13.9" customHeight="1">
      <c r="B64" s="35">
        <v>58</v>
      </c>
      <c r="C64" s="36">
        <v>59</v>
      </c>
      <c r="D64" s="12"/>
      <c r="E64" s="12" t="s">
        <v>58</v>
      </c>
      <c r="F64" s="12"/>
      <c r="G64" s="25">
        <v>734323</v>
      </c>
      <c r="H64" s="25">
        <v>731685</v>
      </c>
      <c r="I64" s="14">
        <f t="shared" si="2"/>
        <v>2638</v>
      </c>
      <c r="J64" s="10">
        <f t="shared" si="3"/>
        <v>0.4</v>
      </c>
    </row>
    <row r="65" spans="2:10" ht="13.9" customHeight="1">
      <c r="B65" s="35">
        <v>59</v>
      </c>
      <c r="C65" s="36">
        <v>54</v>
      </c>
      <c r="D65" s="5"/>
      <c r="E65" s="5" t="s">
        <v>53</v>
      </c>
      <c r="F65" s="5"/>
      <c r="G65" s="25">
        <v>702814</v>
      </c>
      <c r="H65" s="25">
        <v>655492</v>
      </c>
      <c r="I65" s="14">
        <f t="shared" si="2"/>
        <v>47322</v>
      </c>
      <c r="J65" s="10">
        <f t="shared" si="3"/>
        <v>7.2</v>
      </c>
    </row>
    <row r="66" spans="2:10" ht="13.9" customHeight="1">
      <c r="B66" s="35">
        <v>60</v>
      </c>
      <c r="C66" s="36">
        <v>66</v>
      </c>
      <c r="D66" s="5"/>
      <c r="E66" s="5" t="s">
        <v>95</v>
      </c>
      <c r="F66" s="5"/>
      <c r="G66" s="25">
        <v>679658</v>
      </c>
      <c r="H66" s="25">
        <v>607602</v>
      </c>
      <c r="I66" s="14">
        <f t="shared" si="2"/>
        <v>72056</v>
      </c>
      <c r="J66" s="10">
        <f t="shared" si="3"/>
        <v>11.9</v>
      </c>
    </row>
    <row r="67" spans="2:10" ht="13.9" customHeight="1">
      <c r="B67" s="35">
        <v>61</v>
      </c>
      <c r="C67" s="36">
        <v>75</v>
      </c>
      <c r="D67" s="5"/>
      <c r="E67" s="5" t="s">
        <v>96</v>
      </c>
      <c r="F67" s="5"/>
      <c r="G67" s="25">
        <v>662746</v>
      </c>
      <c r="H67" s="25">
        <v>621844</v>
      </c>
      <c r="I67" s="14">
        <f t="shared" si="2"/>
        <v>40902</v>
      </c>
      <c r="J67" s="10">
        <f t="shared" si="3"/>
        <v>6.6</v>
      </c>
    </row>
    <row r="68" spans="2:10" ht="13.9" customHeight="1">
      <c r="B68" s="35">
        <v>62</v>
      </c>
      <c r="C68" s="36">
        <v>67</v>
      </c>
      <c r="D68" s="5"/>
      <c r="E68" s="5" t="s">
        <v>65</v>
      </c>
      <c r="F68" s="5"/>
      <c r="G68" s="25">
        <v>647375</v>
      </c>
      <c r="H68" s="25">
        <v>558404</v>
      </c>
      <c r="I68" s="14">
        <f t="shared" si="2"/>
        <v>88971</v>
      </c>
      <c r="J68" s="10">
        <f t="shared" si="3"/>
        <v>15.9</v>
      </c>
    </row>
    <row r="69" spans="2:10" ht="13.9" customHeight="1">
      <c r="B69" s="35">
        <v>63</v>
      </c>
      <c r="C69" s="36">
        <v>41</v>
      </c>
      <c r="D69" s="5"/>
      <c r="E69" s="5" t="s">
        <v>40</v>
      </c>
      <c r="F69" s="5"/>
      <c r="G69" s="25">
        <v>613071</v>
      </c>
      <c r="H69" s="25">
        <v>674303</v>
      </c>
      <c r="I69" s="14">
        <f t="shared" si="2"/>
        <v>-61232</v>
      </c>
      <c r="J69" s="10">
        <f t="shared" si="3"/>
        <v>-9.1</v>
      </c>
    </row>
    <row r="70" spans="2:10" ht="13.9" customHeight="1">
      <c r="B70" s="35">
        <v>64</v>
      </c>
      <c r="C70" s="36">
        <v>74</v>
      </c>
      <c r="D70" s="5"/>
      <c r="E70" s="5" t="s">
        <v>72</v>
      </c>
      <c r="F70" s="5"/>
      <c r="G70" s="25">
        <v>579047</v>
      </c>
      <c r="H70" s="25">
        <v>552793</v>
      </c>
      <c r="I70" s="14">
        <f t="shared" si="2"/>
        <v>26254</v>
      </c>
      <c r="J70" s="10">
        <f t="shared" si="3"/>
        <v>4.7</v>
      </c>
    </row>
    <row r="71" spans="2:10" ht="13.9" customHeight="1">
      <c r="B71" s="35">
        <v>65</v>
      </c>
      <c r="C71" s="36">
        <v>70</v>
      </c>
      <c r="D71" s="5"/>
      <c r="E71" s="5" t="s">
        <v>68</v>
      </c>
      <c r="F71" s="5"/>
      <c r="G71" s="25">
        <v>575794</v>
      </c>
      <c r="H71" s="25">
        <v>577558</v>
      </c>
      <c r="I71" s="14">
        <f t="shared" ref="I71:I94" si="4">G71-H71</f>
        <v>-1764</v>
      </c>
      <c r="J71" s="10">
        <f t="shared" ref="J71:J94" si="5">IF(H71=0,IF(G71=0,"－　","皆増　"),IF(G71=0,"皆減　",ROUND(I71/H71*100,1)))</f>
        <v>-0.3</v>
      </c>
    </row>
    <row r="72" spans="2:10" ht="13.9" customHeight="1">
      <c r="B72" s="35">
        <v>66</v>
      </c>
      <c r="C72" s="36">
        <v>48</v>
      </c>
      <c r="D72" s="5"/>
      <c r="E72" s="5" t="s">
        <v>47</v>
      </c>
      <c r="F72" s="5"/>
      <c r="G72" s="25">
        <v>542538</v>
      </c>
      <c r="H72" s="25">
        <v>729382</v>
      </c>
      <c r="I72" s="14">
        <f t="shared" si="4"/>
        <v>-186844</v>
      </c>
      <c r="J72" s="10">
        <f t="shared" si="5"/>
        <v>-25.6</v>
      </c>
    </row>
    <row r="73" spans="2:10" ht="13.9" customHeight="1">
      <c r="B73" s="35">
        <v>67</v>
      </c>
      <c r="C73" s="36">
        <v>22</v>
      </c>
      <c r="D73" s="5"/>
      <c r="E73" s="5" t="s">
        <v>22</v>
      </c>
      <c r="F73" s="5"/>
      <c r="G73" s="25">
        <v>526084</v>
      </c>
      <c r="H73" s="25">
        <v>1124181</v>
      </c>
      <c r="I73" s="14">
        <f t="shared" si="4"/>
        <v>-598097</v>
      </c>
      <c r="J73" s="10">
        <f t="shared" si="5"/>
        <v>-53.2</v>
      </c>
    </row>
    <row r="74" spans="2:10" ht="13.9" customHeight="1">
      <c r="B74" s="35">
        <v>68</v>
      </c>
      <c r="C74" s="36">
        <v>25</v>
      </c>
      <c r="D74" s="5"/>
      <c r="E74" s="5" t="s">
        <v>24</v>
      </c>
      <c r="F74" s="5"/>
      <c r="G74" s="25">
        <v>503805</v>
      </c>
      <c r="H74" s="25">
        <v>661931</v>
      </c>
      <c r="I74" s="14">
        <f t="shared" si="4"/>
        <v>-158126</v>
      </c>
      <c r="J74" s="10">
        <f t="shared" si="5"/>
        <v>-23.9</v>
      </c>
    </row>
    <row r="75" spans="2:10" ht="13.9" customHeight="1">
      <c r="B75" s="35">
        <v>69</v>
      </c>
      <c r="C75" s="36">
        <v>2</v>
      </c>
      <c r="D75" s="12"/>
      <c r="E75" s="12" t="s">
        <v>2</v>
      </c>
      <c r="F75" s="12"/>
      <c r="G75" s="25">
        <v>501598</v>
      </c>
      <c r="H75" s="25">
        <v>2179084</v>
      </c>
      <c r="I75" s="14">
        <f t="shared" si="4"/>
        <v>-1677486</v>
      </c>
      <c r="J75" s="10">
        <f t="shared" si="5"/>
        <v>-77</v>
      </c>
    </row>
    <row r="76" spans="2:10" ht="13.9" customHeight="1">
      <c r="B76" s="35">
        <v>70</v>
      </c>
      <c r="C76" s="36">
        <v>55</v>
      </c>
      <c r="D76" s="5"/>
      <c r="E76" s="5" t="s">
        <v>54</v>
      </c>
      <c r="F76" s="5"/>
      <c r="G76" s="25">
        <v>489977</v>
      </c>
      <c r="H76" s="25">
        <v>440060</v>
      </c>
      <c r="I76" s="14">
        <f t="shared" si="4"/>
        <v>49917</v>
      </c>
      <c r="J76" s="10">
        <f t="shared" si="5"/>
        <v>11.3</v>
      </c>
    </row>
    <row r="77" spans="2:10" ht="13.9" customHeight="1">
      <c r="B77" s="35">
        <v>71</v>
      </c>
      <c r="C77" s="36">
        <v>51</v>
      </c>
      <c r="D77" s="5"/>
      <c r="E77" s="5" t="s">
        <v>50</v>
      </c>
      <c r="F77" s="5"/>
      <c r="G77" s="25">
        <v>419630</v>
      </c>
      <c r="H77" s="25">
        <v>466547</v>
      </c>
      <c r="I77" s="14">
        <f t="shared" si="4"/>
        <v>-46917</v>
      </c>
      <c r="J77" s="10">
        <f t="shared" si="5"/>
        <v>-10.1</v>
      </c>
    </row>
    <row r="78" spans="2:10" ht="13.9" customHeight="1">
      <c r="B78" s="35">
        <v>72</v>
      </c>
      <c r="C78" s="36">
        <v>63</v>
      </c>
      <c r="D78" s="5"/>
      <c r="E78" s="5" t="s">
        <v>62</v>
      </c>
      <c r="F78" s="5"/>
      <c r="G78" s="25">
        <v>401039</v>
      </c>
      <c r="H78" s="25">
        <v>639510</v>
      </c>
      <c r="I78" s="14">
        <f t="shared" si="4"/>
        <v>-238471</v>
      </c>
      <c r="J78" s="10">
        <f t="shared" si="5"/>
        <v>-37.299999999999997</v>
      </c>
    </row>
    <row r="79" spans="2:10" ht="13.9" customHeight="1">
      <c r="B79" s="35">
        <v>73</v>
      </c>
      <c r="C79" s="36">
        <v>64</v>
      </c>
      <c r="D79" s="5"/>
      <c r="E79" s="5" t="s">
        <v>63</v>
      </c>
      <c r="F79" s="5"/>
      <c r="G79" s="25">
        <v>361258</v>
      </c>
      <c r="H79" s="25">
        <v>345513</v>
      </c>
      <c r="I79" s="14">
        <f t="shared" si="4"/>
        <v>15745</v>
      </c>
      <c r="J79" s="10">
        <f t="shared" si="5"/>
        <v>4.5999999999999996</v>
      </c>
    </row>
    <row r="80" spans="2:10" ht="13.9" customHeight="1">
      <c r="B80" s="35">
        <v>74</v>
      </c>
      <c r="C80" s="36">
        <v>77</v>
      </c>
      <c r="D80" s="5"/>
      <c r="E80" s="5" t="s">
        <v>74</v>
      </c>
      <c r="F80" s="5"/>
      <c r="G80" s="25">
        <v>343438</v>
      </c>
      <c r="H80" s="25">
        <v>404136</v>
      </c>
      <c r="I80" s="14">
        <f t="shared" si="4"/>
        <v>-60698</v>
      </c>
      <c r="J80" s="10">
        <f t="shared" si="5"/>
        <v>-15</v>
      </c>
    </row>
    <row r="81" spans="2:10" ht="13.9" customHeight="1">
      <c r="B81" s="35">
        <v>75</v>
      </c>
      <c r="C81" s="36">
        <v>61</v>
      </c>
      <c r="D81" s="5"/>
      <c r="E81" s="5" t="s">
        <v>60</v>
      </c>
      <c r="F81" s="5"/>
      <c r="G81" s="25">
        <v>291584</v>
      </c>
      <c r="H81" s="25">
        <v>150331</v>
      </c>
      <c r="I81" s="14">
        <f t="shared" si="4"/>
        <v>141253</v>
      </c>
      <c r="J81" s="10">
        <f t="shared" si="5"/>
        <v>94</v>
      </c>
    </row>
    <row r="82" spans="2:10" ht="13.9" customHeight="1">
      <c r="B82" s="35">
        <v>76</v>
      </c>
      <c r="C82" s="36">
        <v>47</v>
      </c>
      <c r="D82" s="5"/>
      <c r="E82" s="5" t="s">
        <v>46</v>
      </c>
      <c r="F82" s="5"/>
      <c r="G82" s="25">
        <v>219820</v>
      </c>
      <c r="H82" s="25">
        <v>197456</v>
      </c>
      <c r="I82" s="14">
        <f t="shared" si="4"/>
        <v>22364</v>
      </c>
      <c r="J82" s="10">
        <f t="shared" si="5"/>
        <v>11.3</v>
      </c>
    </row>
    <row r="83" spans="2:10" ht="13.9" customHeight="1">
      <c r="B83" s="35">
        <v>77</v>
      </c>
      <c r="C83" s="36">
        <v>43</v>
      </c>
      <c r="D83" s="5"/>
      <c r="E83" s="5" t="s">
        <v>42</v>
      </c>
      <c r="F83" s="5"/>
      <c r="G83" s="25">
        <v>137089</v>
      </c>
      <c r="H83" s="25">
        <v>344045</v>
      </c>
      <c r="I83" s="14">
        <f t="shared" si="4"/>
        <v>-206956</v>
      </c>
      <c r="J83" s="10">
        <f t="shared" si="5"/>
        <v>-60.2</v>
      </c>
    </row>
    <row r="84" spans="2:10" ht="13.9" customHeight="1">
      <c r="B84" s="35">
        <v>78</v>
      </c>
      <c r="C84" s="36">
        <v>4</v>
      </c>
      <c r="D84" s="5"/>
      <c r="E84" s="5" t="s">
        <v>4</v>
      </c>
      <c r="F84" s="5"/>
      <c r="G84" s="25">
        <v>29495</v>
      </c>
      <c r="H84" s="25">
        <v>1287120</v>
      </c>
      <c r="I84" s="14">
        <f t="shared" si="4"/>
        <v>-1257625</v>
      </c>
      <c r="J84" s="10">
        <f t="shared" si="5"/>
        <v>-97.7</v>
      </c>
    </row>
    <row r="85" spans="2:10" ht="13.9" customHeight="1">
      <c r="B85" s="35">
        <v>79</v>
      </c>
      <c r="C85" s="36">
        <v>7</v>
      </c>
      <c r="D85" s="5"/>
      <c r="E85" s="5" t="s">
        <v>7</v>
      </c>
      <c r="F85" s="5"/>
      <c r="G85" s="25">
        <v>0</v>
      </c>
      <c r="H85" s="25">
        <v>0</v>
      </c>
      <c r="I85" s="14">
        <f t="shared" si="4"/>
        <v>0</v>
      </c>
      <c r="J85" s="10" t="str">
        <f t="shared" si="5"/>
        <v>－　</v>
      </c>
    </row>
    <row r="86" spans="2:10" ht="13.9" customHeight="1">
      <c r="B86" s="35">
        <v>80</v>
      </c>
      <c r="C86" s="36">
        <v>13</v>
      </c>
      <c r="D86" s="5"/>
      <c r="E86" s="5" t="s">
        <v>13</v>
      </c>
      <c r="F86" s="5"/>
      <c r="G86" s="25">
        <v>0</v>
      </c>
      <c r="H86" s="25">
        <v>0</v>
      </c>
      <c r="I86" s="14">
        <f t="shared" si="4"/>
        <v>0</v>
      </c>
      <c r="J86" s="10" t="str">
        <f t="shared" si="5"/>
        <v>－　</v>
      </c>
    </row>
    <row r="87" spans="2:10" ht="13.9" customHeight="1">
      <c r="B87" s="35">
        <v>81</v>
      </c>
      <c r="C87" s="36">
        <v>21</v>
      </c>
      <c r="D87" s="12"/>
      <c r="E87" s="12" t="s">
        <v>21</v>
      </c>
      <c r="F87" s="12"/>
      <c r="G87" s="25">
        <v>0</v>
      </c>
      <c r="H87" s="25">
        <v>0</v>
      </c>
      <c r="I87" s="14">
        <f t="shared" si="4"/>
        <v>0</v>
      </c>
      <c r="J87" s="10" t="str">
        <f t="shared" si="5"/>
        <v>－　</v>
      </c>
    </row>
    <row r="88" spans="2:10" ht="13.9" customHeight="1">
      <c r="B88" s="35">
        <v>82</v>
      </c>
      <c r="C88" s="36">
        <v>24</v>
      </c>
      <c r="D88" s="5"/>
      <c r="E88" s="5" t="s">
        <v>23</v>
      </c>
      <c r="F88" s="5"/>
      <c r="G88" s="25">
        <v>0</v>
      </c>
      <c r="H88" s="25">
        <v>0</v>
      </c>
      <c r="I88" s="14">
        <f t="shared" si="4"/>
        <v>0</v>
      </c>
      <c r="J88" s="10" t="str">
        <f t="shared" si="5"/>
        <v>－　</v>
      </c>
    </row>
    <row r="89" spans="2:10" ht="13.9" customHeight="1">
      <c r="B89" s="35">
        <v>83</v>
      </c>
      <c r="C89" s="36">
        <v>26</v>
      </c>
      <c r="D89" s="12"/>
      <c r="E89" s="12" t="s">
        <v>25</v>
      </c>
      <c r="F89" s="12"/>
      <c r="G89" s="25">
        <v>0</v>
      </c>
      <c r="H89" s="25">
        <v>0</v>
      </c>
      <c r="I89" s="14">
        <f t="shared" si="4"/>
        <v>0</v>
      </c>
      <c r="J89" s="10" t="str">
        <f t="shared" si="5"/>
        <v>－　</v>
      </c>
    </row>
    <row r="90" spans="2:10" ht="13.9" customHeight="1">
      <c r="B90" s="35">
        <v>84</v>
      </c>
      <c r="C90" s="36">
        <v>31</v>
      </c>
      <c r="D90" s="5"/>
      <c r="E90" s="5" t="s">
        <v>30</v>
      </c>
      <c r="F90" s="5"/>
      <c r="G90" s="25">
        <v>0</v>
      </c>
      <c r="H90" s="25">
        <v>91565</v>
      </c>
      <c r="I90" s="14">
        <f t="shared" si="4"/>
        <v>-91565</v>
      </c>
      <c r="J90" s="10" t="str">
        <f t="shared" si="5"/>
        <v>皆減　</v>
      </c>
    </row>
    <row r="91" spans="2:10" ht="13.9" customHeight="1" thickBot="1">
      <c r="B91" s="9">
        <v>85</v>
      </c>
      <c r="C91" s="8">
        <v>44</v>
      </c>
      <c r="D91" s="4"/>
      <c r="E91" s="5" t="s">
        <v>43</v>
      </c>
      <c r="F91" s="5"/>
      <c r="G91" s="25">
        <v>0</v>
      </c>
      <c r="H91" s="25">
        <v>0</v>
      </c>
      <c r="I91" s="14">
        <f t="shared" si="4"/>
        <v>0</v>
      </c>
      <c r="J91" s="10" t="str">
        <f t="shared" si="5"/>
        <v>－　</v>
      </c>
    </row>
    <row r="92" spans="2:10" ht="15" customHeight="1" thickTop="1">
      <c r="B92" s="15" t="s">
        <v>39</v>
      </c>
      <c r="C92" s="16"/>
      <c r="D92" s="16"/>
      <c r="E92" s="17" t="s">
        <v>94</v>
      </c>
      <c r="F92" s="17"/>
      <c r="G92" s="18">
        <v>66276319</v>
      </c>
      <c r="H92" s="18">
        <v>75568218</v>
      </c>
      <c r="I92" s="18">
        <f t="shared" si="4"/>
        <v>-9291899</v>
      </c>
      <c r="J92" s="19">
        <f t="shared" si="5"/>
        <v>-12.3</v>
      </c>
    </row>
    <row r="93" spans="2:10" ht="13.9" customHeight="1">
      <c r="B93" s="7" t="s">
        <v>39</v>
      </c>
      <c r="C93" s="11"/>
      <c r="D93" s="11"/>
      <c r="E93" s="12" t="s">
        <v>83</v>
      </c>
      <c r="F93" s="12"/>
      <c r="G93" s="25">
        <v>41597949</v>
      </c>
      <c r="H93" s="25">
        <v>42077078</v>
      </c>
      <c r="I93" s="14">
        <f t="shared" si="4"/>
        <v>-479129</v>
      </c>
      <c r="J93" s="10">
        <f t="shared" si="5"/>
        <v>-1.1000000000000001</v>
      </c>
    </row>
    <row r="94" spans="2:10" ht="13.9" customHeight="1">
      <c r="B94" s="6" t="s">
        <v>39</v>
      </c>
      <c r="C94" s="4"/>
      <c r="D94" s="4"/>
      <c r="E94" s="5" t="s">
        <v>84</v>
      </c>
      <c r="F94" s="5"/>
      <c r="G94" s="22">
        <f>SUM(G7:G91)</f>
        <v>107874268</v>
      </c>
      <c r="H94" s="22">
        <f>SUM(H7:H91)</f>
        <v>117645296</v>
      </c>
      <c r="I94" s="22">
        <f t="shared" si="4"/>
        <v>-9771028</v>
      </c>
      <c r="J94" s="10">
        <f t="shared" si="5"/>
        <v>-8.3000000000000007</v>
      </c>
    </row>
    <row r="95" spans="2:10" ht="13.9" customHeight="1">
      <c r="G95" s="20"/>
      <c r="H95" s="20"/>
      <c r="I95" s="20"/>
      <c r="J95" s="21"/>
    </row>
    <row r="96" spans="2:10">
      <c r="G96" s="1" t="s">
        <v>103</v>
      </c>
    </row>
  </sheetData>
  <mergeCells count="3">
    <mergeCell ref="B2:J2"/>
    <mergeCell ref="B4:B6"/>
    <mergeCell ref="C4:C5"/>
  </mergeCells>
  <phoneticPr fontId="4"/>
  <printOptions horizontalCentered="1"/>
  <pageMargins left="0.59055118110236227" right="0.59055118110236227" top="0.59055118110236227" bottom="0.78740157480314965" header="0.51181102362204722" footer="0.51181102362204722"/>
  <pageSetup paperSize="9" orientation="portrait" r:id="rId1"/>
  <headerFooter alignWithMargins="0"/>
  <rowBreaks count="1" manualBreakCount="1">
    <brk id="4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J95"/>
  <sheetViews>
    <sheetView view="pageBreakPreview" zoomScaleNormal="100" workbookViewId="0">
      <pane xSplit="2" ySplit="6" topLeftCell="C7" activePane="bottomRight" state="frozen"/>
      <selection pane="topRight"/>
      <selection pane="bottomLeft"/>
      <selection pane="bottomRight"/>
    </sheetView>
  </sheetViews>
  <sheetFormatPr defaultColWidth="10.58203125" defaultRowHeight="14"/>
  <cols>
    <col min="1" max="1" width="2.58203125" style="1" customWidth="1"/>
    <col min="2" max="3" width="5.58203125" style="1" customWidth="1"/>
    <col min="4" max="4" width="1.58203125" style="1" customWidth="1"/>
    <col min="5" max="5" width="10.25" style="1" customWidth="1"/>
    <col min="6" max="6" width="1.58203125" style="1" customWidth="1"/>
    <col min="7" max="8" width="14.58203125" style="1" customWidth="1"/>
    <col min="9" max="9" width="13.83203125" style="1" customWidth="1"/>
    <col min="10" max="10" width="12.58203125" style="1" customWidth="1"/>
    <col min="11" max="11" width="2.58203125" style="1" customWidth="1"/>
    <col min="12" max="16384" width="10.58203125" style="1"/>
  </cols>
  <sheetData>
    <row r="1" spans="2:10">
      <c r="B1" s="1" t="s">
        <v>99</v>
      </c>
    </row>
    <row r="2" spans="2:10">
      <c r="B2" s="226" t="s">
        <v>107</v>
      </c>
      <c r="C2" s="226"/>
      <c r="D2" s="226"/>
      <c r="E2" s="226"/>
      <c r="F2" s="226"/>
      <c r="G2" s="226"/>
      <c r="H2" s="226"/>
      <c r="I2" s="226"/>
      <c r="J2" s="226"/>
    </row>
    <row r="3" spans="2:10">
      <c r="I3" s="1" t="s">
        <v>97</v>
      </c>
    </row>
    <row r="4" spans="2:10">
      <c r="B4" s="227" t="s">
        <v>98</v>
      </c>
      <c r="C4" s="230" t="s">
        <v>104</v>
      </c>
      <c r="D4" s="27"/>
      <c r="E4" s="27"/>
      <c r="F4" s="27"/>
      <c r="G4" s="28" t="s">
        <v>101</v>
      </c>
      <c r="H4" s="28" t="s">
        <v>102</v>
      </c>
      <c r="I4" s="29" t="s">
        <v>85</v>
      </c>
      <c r="J4" s="30" t="s">
        <v>86</v>
      </c>
    </row>
    <row r="5" spans="2:10">
      <c r="B5" s="228"/>
      <c r="C5" s="231"/>
      <c r="E5" s="1" t="s">
        <v>0</v>
      </c>
      <c r="G5" s="2" t="s">
        <v>106</v>
      </c>
      <c r="H5" s="2" t="s">
        <v>108</v>
      </c>
      <c r="I5" s="3" t="s">
        <v>87</v>
      </c>
      <c r="J5" s="31" t="s">
        <v>88</v>
      </c>
    </row>
    <row r="6" spans="2:10">
      <c r="B6" s="229"/>
      <c r="C6" s="40" t="s">
        <v>105</v>
      </c>
      <c r="D6" s="24"/>
      <c r="E6" s="24"/>
      <c r="F6" s="24"/>
      <c r="G6" s="32" t="s">
        <v>1</v>
      </c>
      <c r="H6" s="33" t="s">
        <v>110</v>
      </c>
      <c r="I6" s="33" t="s">
        <v>89</v>
      </c>
      <c r="J6" s="34" t="s">
        <v>90</v>
      </c>
    </row>
    <row r="7" spans="2:10" ht="15" customHeight="1">
      <c r="B7" s="26">
        <v>1</v>
      </c>
      <c r="C7" s="36">
        <v>6</v>
      </c>
      <c r="E7" s="1" t="s">
        <v>6</v>
      </c>
      <c r="G7" s="22">
        <v>5635498</v>
      </c>
      <c r="H7" s="22">
        <v>5398581</v>
      </c>
      <c r="I7" s="22">
        <f t="shared" ref="I7:I38" si="0">G7-H7</f>
        <v>236917</v>
      </c>
      <c r="J7" s="13">
        <f t="shared" ref="J7:J38" si="1">IF(H7=0,IF(G7=0,"－　","皆増　"),IF(G7=0,"皆減　",ROUND(I7/H7*100,1)))</f>
        <v>4.4000000000000004</v>
      </c>
    </row>
    <row r="8" spans="2:10" ht="15" customHeight="1">
      <c r="B8" s="9">
        <v>2</v>
      </c>
      <c r="C8" s="36">
        <v>33</v>
      </c>
      <c r="D8" s="12"/>
      <c r="E8" s="12" t="s">
        <v>32</v>
      </c>
      <c r="F8" s="12"/>
      <c r="G8" s="22">
        <v>1594215</v>
      </c>
      <c r="H8" s="22">
        <v>1382748</v>
      </c>
      <c r="I8" s="23">
        <f t="shared" si="0"/>
        <v>211467</v>
      </c>
      <c r="J8" s="13">
        <f t="shared" si="1"/>
        <v>15.3</v>
      </c>
    </row>
    <row r="9" spans="2:10" ht="15" customHeight="1">
      <c r="B9" s="9">
        <v>3</v>
      </c>
      <c r="C9" s="36">
        <v>8</v>
      </c>
      <c r="D9" s="12"/>
      <c r="E9" s="12" t="s">
        <v>8</v>
      </c>
      <c r="F9" s="12"/>
      <c r="G9" s="22">
        <v>2576546</v>
      </c>
      <c r="H9" s="22">
        <v>2373064</v>
      </c>
      <c r="I9" s="14">
        <f t="shared" si="0"/>
        <v>203482</v>
      </c>
      <c r="J9" s="10">
        <f t="shared" si="1"/>
        <v>8.6</v>
      </c>
    </row>
    <row r="10" spans="2:10" ht="15" customHeight="1">
      <c r="B10" s="9">
        <v>4</v>
      </c>
      <c r="C10" s="36">
        <v>61</v>
      </c>
      <c r="D10" s="5"/>
      <c r="E10" s="5" t="s">
        <v>60</v>
      </c>
      <c r="F10" s="5"/>
      <c r="G10" s="22">
        <v>291584</v>
      </c>
      <c r="H10" s="22">
        <v>150331</v>
      </c>
      <c r="I10" s="14">
        <f t="shared" si="0"/>
        <v>141253</v>
      </c>
      <c r="J10" s="10">
        <f t="shared" si="1"/>
        <v>94</v>
      </c>
    </row>
    <row r="11" spans="2:10" ht="15" customHeight="1">
      <c r="B11" s="9">
        <v>5</v>
      </c>
      <c r="C11" s="36">
        <v>17</v>
      </c>
      <c r="D11" s="5"/>
      <c r="E11" s="5" t="s">
        <v>17</v>
      </c>
      <c r="F11" s="5"/>
      <c r="G11" s="22">
        <v>1861784</v>
      </c>
      <c r="H11" s="22">
        <v>1739677</v>
      </c>
      <c r="I11" s="14">
        <f t="shared" si="0"/>
        <v>122107</v>
      </c>
      <c r="J11" s="10">
        <f t="shared" si="1"/>
        <v>7</v>
      </c>
    </row>
    <row r="12" spans="2:10" ht="15" customHeight="1">
      <c r="B12" s="9">
        <v>6</v>
      </c>
      <c r="C12" s="36">
        <v>67</v>
      </c>
      <c r="D12" s="5"/>
      <c r="E12" s="5" t="s">
        <v>65</v>
      </c>
      <c r="F12" s="5"/>
      <c r="G12" s="22">
        <v>647375</v>
      </c>
      <c r="H12" s="22">
        <v>558404</v>
      </c>
      <c r="I12" s="14">
        <f t="shared" si="0"/>
        <v>88971</v>
      </c>
      <c r="J12" s="10">
        <f t="shared" si="1"/>
        <v>15.9</v>
      </c>
    </row>
    <row r="13" spans="2:10" ht="15" customHeight="1">
      <c r="B13" s="9">
        <v>7</v>
      </c>
      <c r="C13" s="36">
        <v>73</v>
      </c>
      <c r="D13" s="5"/>
      <c r="E13" s="5" t="s">
        <v>71</v>
      </c>
      <c r="F13" s="5"/>
      <c r="G13" s="22">
        <v>1768480</v>
      </c>
      <c r="H13" s="22">
        <v>1690338</v>
      </c>
      <c r="I13" s="14">
        <f t="shared" si="0"/>
        <v>78142</v>
      </c>
      <c r="J13" s="10">
        <f t="shared" si="1"/>
        <v>4.5999999999999996</v>
      </c>
    </row>
    <row r="14" spans="2:10" ht="15" customHeight="1">
      <c r="B14" s="9">
        <v>8</v>
      </c>
      <c r="C14" s="36">
        <v>66</v>
      </c>
      <c r="D14" s="12"/>
      <c r="E14" s="12" t="s">
        <v>95</v>
      </c>
      <c r="F14" s="12"/>
      <c r="G14" s="22">
        <v>679658</v>
      </c>
      <c r="H14" s="22">
        <v>607602</v>
      </c>
      <c r="I14" s="14">
        <f t="shared" si="0"/>
        <v>72056</v>
      </c>
      <c r="J14" s="10">
        <f t="shared" si="1"/>
        <v>11.9</v>
      </c>
    </row>
    <row r="15" spans="2:10" ht="15" customHeight="1">
      <c r="B15" s="9">
        <v>9</v>
      </c>
      <c r="C15" s="36">
        <v>69</v>
      </c>
      <c r="D15" s="5"/>
      <c r="E15" s="5" t="s">
        <v>67</v>
      </c>
      <c r="F15" s="5"/>
      <c r="G15" s="22">
        <v>1004374</v>
      </c>
      <c r="H15" s="22">
        <v>939048</v>
      </c>
      <c r="I15" s="14">
        <f t="shared" si="0"/>
        <v>65326</v>
      </c>
      <c r="J15" s="10">
        <f t="shared" si="1"/>
        <v>7</v>
      </c>
    </row>
    <row r="16" spans="2:10" ht="15" customHeight="1">
      <c r="B16" s="9">
        <v>10</v>
      </c>
      <c r="C16" s="36">
        <v>65</v>
      </c>
      <c r="D16" s="5"/>
      <c r="E16" s="5" t="s">
        <v>64</v>
      </c>
      <c r="F16" s="5"/>
      <c r="G16" s="22">
        <v>770373</v>
      </c>
      <c r="H16" s="22">
        <v>711231</v>
      </c>
      <c r="I16" s="14">
        <f t="shared" si="0"/>
        <v>59142</v>
      </c>
      <c r="J16" s="10">
        <f t="shared" si="1"/>
        <v>8.3000000000000007</v>
      </c>
    </row>
    <row r="17" spans="2:10" ht="15" customHeight="1">
      <c r="B17" s="9">
        <v>11</v>
      </c>
      <c r="C17" s="36">
        <v>52</v>
      </c>
      <c r="D17" s="5"/>
      <c r="E17" s="5" t="s">
        <v>51</v>
      </c>
      <c r="F17" s="5"/>
      <c r="G17" s="22">
        <v>1278540</v>
      </c>
      <c r="H17" s="22">
        <v>1220431</v>
      </c>
      <c r="I17" s="14">
        <f t="shared" si="0"/>
        <v>58109</v>
      </c>
      <c r="J17" s="10">
        <f t="shared" si="1"/>
        <v>4.8</v>
      </c>
    </row>
    <row r="18" spans="2:10" ht="15" customHeight="1">
      <c r="B18" s="9">
        <v>12</v>
      </c>
      <c r="C18" s="36">
        <v>45</v>
      </c>
      <c r="D18" s="5"/>
      <c r="E18" s="5" t="s">
        <v>44</v>
      </c>
      <c r="F18" s="5"/>
      <c r="G18" s="22">
        <v>1603567</v>
      </c>
      <c r="H18" s="22">
        <v>1547791</v>
      </c>
      <c r="I18" s="14">
        <f t="shared" si="0"/>
        <v>55776</v>
      </c>
      <c r="J18" s="10">
        <f t="shared" si="1"/>
        <v>3.6</v>
      </c>
    </row>
    <row r="19" spans="2:10" ht="15" customHeight="1">
      <c r="B19" s="9">
        <v>13</v>
      </c>
      <c r="C19" s="36">
        <v>49</v>
      </c>
      <c r="D19" s="5"/>
      <c r="E19" s="5" t="s">
        <v>48</v>
      </c>
      <c r="F19" s="5"/>
      <c r="G19" s="22">
        <v>1651088</v>
      </c>
      <c r="H19" s="22">
        <v>1598955</v>
      </c>
      <c r="I19" s="14">
        <f t="shared" si="0"/>
        <v>52133</v>
      </c>
      <c r="J19" s="10">
        <f t="shared" si="1"/>
        <v>3.3</v>
      </c>
    </row>
    <row r="20" spans="2:10" ht="15" customHeight="1">
      <c r="B20" s="9">
        <v>14</v>
      </c>
      <c r="C20" s="36">
        <v>55</v>
      </c>
      <c r="D20" s="5"/>
      <c r="E20" s="5" t="s">
        <v>54</v>
      </c>
      <c r="F20" s="5"/>
      <c r="G20" s="22">
        <v>489977</v>
      </c>
      <c r="H20" s="22">
        <v>440060</v>
      </c>
      <c r="I20" s="14">
        <f t="shared" si="0"/>
        <v>49917</v>
      </c>
      <c r="J20" s="10">
        <f t="shared" si="1"/>
        <v>11.3</v>
      </c>
    </row>
    <row r="21" spans="2:10" ht="15" customHeight="1">
      <c r="B21" s="9">
        <v>15</v>
      </c>
      <c r="C21" s="36">
        <v>16</v>
      </c>
      <c r="D21" s="5"/>
      <c r="E21" s="5" t="s">
        <v>16</v>
      </c>
      <c r="F21" s="5"/>
      <c r="G21" s="22">
        <v>2483099</v>
      </c>
      <c r="H21" s="22">
        <v>2434370</v>
      </c>
      <c r="I21" s="14">
        <f t="shared" si="0"/>
        <v>48729</v>
      </c>
      <c r="J21" s="10">
        <f t="shared" si="1"/>
        <v>2</v>
      </c>
    </row>
    <row r="22" spans="2:10" ht="15" customHeight="1">
      <c r="B22" s="9">
        <v>16</v>
      </c>
      <c r="C22" s="36">
        <v>54</v>
      </c>
      <c r="D22" s="5"/>
      <c r="E22" s="5" t="s">
        <v>53</v>
      </c>
      <c r="F22" s="5"/>
      <c r="G22" s="22">
        <v>702814</v>
      </c>
      <c r="H22" s="22">
        <v>655492</v>
      </c>
      <c r="I22" s="14">
        <f t="shared" si="0"/>
        <v>47322</v>
      </c>
      <c r="J22" s="10">
        <f t="shared" si="1"/>
        <v>7.2</v>
      </c>
    </row>
    <row r="23" spans="2:10" ht="15" customHeight="1">
      <c r="B23" s="9">
        <v>17</v>
      </c>
      <c r="C23" s="36">
        <v>75</v>
      </c>
      <c r="D23" s="5"/>
      <c r="E23" s="5" t="s">
        <v>96</v>
      </c>
      <c r="F23" s="5"/>
      <c r="G23" s="22">
        <v>662746</v>
      </c>
      <c r="H23" s="22">
        <v>621844</v>
      </c>
      <c r="I23" s="14">
        <f t="shared" si="0"/>
        <v>40902</v>
      </c>
      <c r="J23" s="10">
        <f t="shared" si="1"/>
        <v>6.6</v>
      </c>
    </row>
    <row r="24" spans="2:10" ht="15" customHeight="1">
      <c r="B24" s="9">
        <v>18</v>
      </c>
      <c r="C24" s="36">
        <v>84</v>
      </c>
      <c r="D24" s="12"/>
      <c r="E24" s="12" t="s">
        <v>81</v>
      </c>
      <c r="F24" s="12"/>
      <c r="G24" s="22">
        <v>1571081</v>
      </c>
      <c r="H24" s="22">
        <v>1538465</v>
      </c>
      <c r="I24" s="14">
        <f t="shared" si="0"/>
        <v>32616</v>
      </c>
      <c r="J24" s="10">
        <f t="shared" si="1"/>
        <v>2.1</v>
      </c>
    </row>
    <row r="25" spans="2:10" ht="15" customHeight="1">
      <c r="B25" s="9">
        <v>19</v>
      </c>
      <c r="C25" s="36">
        <v>60</v>
      </c>
      <c r="D25" s="5"/>
      <c r="E25" s="5" t="s">
        <v>59</v>
      </c>
      <c r="F25" s="5"/>
      <c r="G25" s="22">
        <v>833399</v>
      </c>
      <c r="H25" s="22">
        <v>805013</v>
      </c>
      <c r="I25" s="14">
        <f t="shared" si="0"/>
        <v>28386</v>
      </c>
      <c r="J25" s="10">
        <f t="shared" si="1"/>
        <v>3.5</v>
      </c>
    </row>
    <row r="26" spans="2:10" ht="15" customHeight="1">
      <c r="B26" s="9">
        <v>20</v>
      </c>
      <c r="C26" s="36">
        <v>74</v>
      </c>
      <c r="D26" s="5"/>
      <c r="E26" s="5" t="s">
        <v>72</v>
      </c>
      <c r="F26" s="5"/>
      <c r="G26" s="22">
        <v>579047</v>
      </c>
      <c r="H26" s="22">
        <v>552793</v>
      </c>
      <c r="I26" s="14">
        <f t="shared" si="0"/>
        <v>26254</v>
      </c>
      <c r="J26" s="10">
        <f t="shared" si="1"/>
        <v>4.7</v>
      </c>
    </row>
    <row r="27" spans="2:10" ht="15" customHeight="1">
      <c r="B27" s="9">
        <v>21</v>
      </c>
      <c r="C27" s="36">
        <v>71</v>
      </c>
      <c r="D27" s="5"/>
      <c r="E27" s="5" t="s">
        <v>69</v>
      </c>
      <c r="F27" s="5"/>
      <c r="G27" s="22">
        <v>778551</v>
      </c>
      <c r="H27" s="22">
        <v>755961</v>
      </c>
      <c r="I27" s="14">
        <f t="shared" si="0"/>
        <v>22590</v>
      </c>
      <c r="J27" s="10">
        <f t="shared" si="1"/>
        <v>3</v>
      </c>
    </row>
    <row r="28" spans="2:10" ht="15" customHeight="1">
      <c r="B28" s="9">
        <v>22</v>
      </c>
      <c r="C28" s="36">
        <v>47</v>
      </c>
      <c r="D28" s="5"/>
      <c r="E28" s="5" t="s">
        <v>46</v>
      </c>
      <c r="F28" s="5"/>
      <c r="G28" s="22">
        <v>219820</v>
      </c>
      <c r="H28" s="22">
        <v>197456</v>
      </c>
      <c r="I28" s="14">
        <f t="shared" si="0"/>
        <v>22364</v>
      </c>
      <c r="J28" s="10">
        <f t="shared" si="1"/>
        <v>11.3</v>
      </c>
    </row>
    <row r="29" spans="2:10" ht="15" customHeight="1">
      <c r="B29" s="9">
        <v>23</v>
      </c>
      <c r="C29" s="36">
        <v>29</v>
      </c>
      <c r="D29" s="5"/>
      <c r="E29" s="5" t="s">
        <v>28</v>
      </c>
      <c r="F29" s="5"/>
      <c r="G29" s="22">
        <v>873998</v>
      </c>
      <c r="H29" s="22">
        <v>853938</v>
      </c>
      <c r="I29" s="14">
        <f t="shared" si="0"/>
        <v>20060</v>
      </c>
      <c r="J29" s="10">
        <f t="shared" si="1"/>
        <v>2.2999999999999998</v>
      </c>
    </row>
    <row r="30" spans="2:10" ht="15" customHeight="1">
      <c r="B30" s="9">
        <v>24</v>
      </c>
      <c r="C30" s="36">
        <v>64</v>
      </c>
      <c r="D30" s="5"/>
      <c r="E30" s="5" t="s">
        <v>63</v>
      </c>
      <c r="F30" s="5"/>
      <c r="G30" s="22">
        <v>361258</v>
      </c>
      <c r="H30" s="22">
        <v>345513</v>
      </c>
      <c r="I30" s="14">
        <f t="shared" si="0"/>
        <v>15745</v>
      </c>
      <c r="J30" s="10">
        <f t="shared" si="1"/>
        <v>4.5999999999999996</v>
      </c>
    </row>
    <row r="31" spans="2:10" ht="15" customHeight="1">
      <c r="B31" s="9">
        <v>25</v>
      </c>
      <c r="C31" s="36">
        <v>72</v>
      </c>
      <c r="D31" s="5"/>
      <c r="E31" s="5" t="s">
        <v>70</v>
      </c>
      <c r="F31" s="5"/>
      <c r="G31" s="22">
        <v>1249653</v>
      </c>
      <c r="H31" s="22">
        <v>1242384</v>
      </c>
      <c r="I31" s="14">
        <f t="shared" si="0"/>
        <v>7269</v>
      </c>
      <c r="J31" s="10">
        <f t="shared" si="1"/>
        <v>0.6</v>
      </c>
    </row>
    <row r="32" spans="2:10" ht="15" customHeight="1">
      <c r="B32" s="9">
        <v>26</v>
      </c>
      <c r="C32" s="36">
        <v>80</v>
      </c>
      <c r="D32" s="5"/>
      <c r="E32" s="5" t="s">
        <v>77</v>
      </c>
      <c r="F32" s="5"/>
      <c r="G32" s="22">
        <v>1363474</v>
      </c>
      <c r="H32" s="22">
        <v>1360059</v>
      </c>
      <c r="I32" s="14">
        <f t="shared" si="0"/>
        <v>3415</v>
      </c>
      <c r="J32" s="10">
        <f t="shared" si="1"/>
        <v>0.3</v>
      </c>
    </row>
    <row r="33" spans="2:10" ht="15" customHeight="1">
      <c r="B33" s="9">
        <v>27</v>
      </c>
      <c r="C33" s="36">
        <v>53</v>
      </c>
      <c r="D33" s="5"/>
      <c r="E33" s="5" t="s">
        <v>52</v>
      </c>
      <c r="F33" s="5"/>
      <c r="G33" s="22">
        <v>1231276</v>
      </c>
      <c r="H33" s="22">
        <v>1227922</v>
      </c>
      <c r="I33" s="14">
        <f t="shared" si="0"/>
        <v>3354</v>
      </c>
      <c r="J33" s="10">
        <f t="shared" si="1"/>
        <v>0.3</v>
      </c>
    </row>
    <row r="34" spans="2:10" ht="15" customHeight="1">
      <c r="B34" s="9">
        <v>28</v>
      </c>
      <c r="C34" s="36">
        <v>59</v>
      </c>
      <c r="D34" s="5"/>
      <c r="E34" s="5" t="s">
        <v>58</v>
      </c>
      <c r="F34" s="5"/>
      <c r="G34" s="22">
        <v>734323</v>
      </c>
      <c r="H34" s="22">
        <v>731685</v>
      </c>
      <c r="I34" s="14">
        <f t="shared" si="0"/>
        <v>2638</v>
      </c>
      <c r="J34" s="10">
        <f t="shared" si="1"/>
        <v>0.4</v>
      </c>
    </row>
    <row r="35" spans="2:10" ht="15" customHeight="1">
      <c r="B35" s="9">
        <v>29</v>
      </c>
      <c r="C35" s="36">
        <v>7</v>
      </c>
      <c r="D35" s="5"/>
      <c r="E35" s="5" t="s">
        <v>7</v>
      </c>
      <c r="F35" s="5"/>
      <c r="G35" s="22">
        <v>0</v>
      </c>
      <c r="H35" s="22">
        <v>0</v>
      </c>
      <c r="I35" s="14">
        <f t="shared" si="0"/>
        <v>0</v>
      </c>
      <c r="J35" s="10" t="str">
        <f t="shared" si="1"/>
        <v>－　</v>
      </c>
    </row>
    <row r="36" spans="2:10" ht="15" customHeight="1">
      <c r="B36" s="9">
        <v>30</v>
      </c>
      <c r="C36" s="36">
        <v>13</v>
      </c>
      <c r="D36" s="5"/>
      <c r="E36" s="5" t="s">
        <v>13</v>
      </c>
      <c r="F36" s="5"/>
      <c r="G36" s="22">
        <v>0</v>
      </c>
      <c r="H36" s="22">
        <v>0</v>
      </c>
      <c r="I36" s="14">
        <f t="shared" si="0"/>
        <v>0</v>
      </c>
      <c r="J36" s="10" t="str">
        <f t="shared" si="1"/>
        <v>－　</v>
      </c>
    </row>
    <row r="37" spans="2:10" ht="15" customHeight="1">
      <c r="B37" s="9">
        <v>31</v>
      </c>
      <c r="C37" s="36">
        <v>21</v>
      </c>
      <c r="D37" s="5"/>
      <c r="E37" s="5" t="s">
        <v>21</v>
      </c>
      <c r="F37" s="5"/>
      <c r="G37" s="22">
        <v>0</v>
      </c>
      <c r="H37" s="22">
        <v>0</v>
      </c>
      <c r="I37" s="14">
        <f t="shared" si="0"/>
        <v>0</v>
      </c>
      <c r="J37" s="10" t="str">
        <f t="shared" si="1"/>
        <v>－　</v>
      </c>
    </row>
    <row r="38" spans="2:10" ht="15" customHeight="1">
      <c r="B38" s="9">
        <v>32</v>
      </c>
      <c r="C38" s="36">
        <v>24</v>
      </c>
      <c r="D38" s="5"/>
      <c r="E38" s="5" t="s">
        <v>23</v>
      </c>
      <c r="F38" s="5"/>
      <c r="G38" s="22">
        <v>0</v>
      </c>
      <c r="H38" s="22">
        <v>0</v>
      </c>
      <c r="I38" s="14">
        <f t="shared" si="0"/>
        <v>0</v>
      </c>
      <c r="J38" s="10" t="str">
        <f t="shared" si="1"/>
        <v>－　</v>
      </c>
    </row>
    <row r="39" spans="2:10" ht="15" customHeight="1">
      <c r="B39" s="9">
        <v>33</v>
      </c>
      <c r="C39" s="36">
        <v>26</v>
      </c>
      <c r="D39" s="5"/>
      <c r="E39" s="5" t="s">
        <v>25</v>
      </c>
      <c r="F39" s="5"/>
      <c r="G39" s="22">
        <v>0</v>
      </c>
      <c r="H39" s="22">
        <v>0</v>
      </c>
      <c r="I39" s="14">
        <f t="shared" ref="I39:I70" si="2">G39-H39</f>
        <v>0</v>
      </c>
      <c r="J39" s="10" t="str">
        <f t="shared" ref="J39:J70" si="3">IF(H39=0,IF(G39=0,"－　","皆増　"),IF(G39=0,"皆減　",ROUND(I39/H39*100,1)))</f>
        <v>－　</v>
      </c>
    </row>
    <row r="40" spans="2:10" ht="15" customHeight="1">
      <c r="B40" s="9">
        <v>34</v>
      </c>
      <c r="C40" s="36">
        <v>44</v>
      </c>
      <c r="D40" s="5"/>
      <c r="E40" s="5" t="s">
        <v>43</v>
      </c>
      <c r="F40" s="5"/>
      <c r="G40" s="22">
        <v>0</v>
      </c>
      <c r="H40" s="22">
        <v>0</v>
      </c>
      <c r="I40" s="14">
        <f t="shared" si="2"/>
        <v>0</v>
      </c>
      <c r="J40" s="10" t="str">
        <f t="shared" si="3"/>
        <v>－　</v>
      </c>
    </row>
    <row r="41" spans="2:10" ht="15" customHeight="1">
      <c r="B41" s="9">
        <v>35</v>
      </c>
      <c r="C41" s="36">
        <v>70</v>
      </c>
      <c r="D41" s="5"/>
      <c r="E41" s="5" t="s">
        <v>68</v>
      </c>
      <c r="F41" s="5"/>
      <c r="G41" s="22">
        <v>575794</v>
      </c>
      <c r="H41" s="22">
        <v>577558</v>
      </c>
      <c r="I41" s="14">
        <f t="shared" si="2"/>
        <v>-1764</v>
      </c>
      <c r="J41" s="10">
        <f t="shared" si="3"/>
        <v>-0.3</v>
      </c>
    </row>
    <row r="42" spans="2:10" ht="15" customHeight="1">
      <c r="B42" s="9">
        <v>36</v>
      </c>
      <c r="C42" s="36">
        <v>76</v>
      </c>
      <c r="D42" s="5"/>
      <c r="E42" s="5" t="s">
        <v>73</v>
      </c>
      <c r="F42" s="5"/>
      <c r="G42" s="22">
        <v>906541</v>
      </c>
      <c r="H42" s="22">
        <v>911153</v>
      </c>
      <c r="I42" s="14">
        <f t="shared" si="2"/>
        <v>-4612</v>
      </c>
      <c r="J42" s="10">
        <f t="shared" si="3"/>
        <v>-0.5</v>
      </c>
    </row>
    <row r="43" spans="2:10" ht="15" customHeight="1">
      <c r="B43" s="9">
        <v>37</v>
      </c>
      <c r="C43" s="36">
        <v>58</v>
      </c>
      <c r="D43" s="5"/>
      <c r="E43" s="5" t="s">
        <v>57</v>
      </c>
      <c r="F43" s="5"/>
      <c r="G43" s="22">
        <v>1227428</v>
      </c>
      <c r="H43" s="22">
        <v>1232045</v>
      </c>
      <c r="I43" s="14">
        <f t="shared" si="2"/>
        <v>-4617</v>
      </c>
      <c r="J43" s="10">
        <f t="shared" si="3"/>
        <v>-0.4</v>
      </c>
    </row>
    <row r="44" spans="2:10" ht="15" customHeight="1">
      <c r="B44" s="9">
        <v>38</v>
      </c>
      <c r="C44" s="36">
        <v>62</v>
      </c>
      <c r="D44" s="5"/>
      <c r="E44" s="5" t="s">
        <v>61</v>
      </c>
      <c r="F44" s="5"/>
      <c r="G44" s="22">
        <v>857858</v>
      </c>
      <c r="H44" s="22">
        <v>863510</v>
      </c>
      <c r="I44" s="14">
        <f t="shared" si="2"/>
        <v>-5652</v>
      </c>
      <c r="J44" s="10">
        <f t="shared" si="3"/>
        <v>-0.7</v>
      </c>
    </row>
    <row r="45" spans="2:10" ht="15" customHeight="1">
      <c r="B45" s="9">
        <v>39</v>
      </c>
      <c r="C45" s="37">
        <v>82</v>
      </c>
      <c r="D45" s="5"/>
      <c r="E45" s="5" t="s">
        <v>79</v>
      </c>
      <c r="F45" s="5"/>
      <c r="G45" s="22">
        <v>1406227</v>
      </c>
      <c r="H45" s="22">
        <v>1412017</v>
      </c>
      <c r="I45" s="14">
        <f t="shared" si="2"/>
        <v>-5790</v>
      </c>
      <c r="J45" s="10">
        <f t="shared" si="3"/>
        <v>-0.4</v>
      </c>
    </row>
    <row r="46" spans="2:10" ht="15" customHeight="1">
      <c r="B46" s="39">
        <v>40</v>
      </c>
      <c r="C46" s="36">
        <v>28</v>
      </c>
      <c r="D46" s="5"/>
      <c r="E46" s="5" t="s">
        <v>27</v>
      </c>
      <c r="F46" s="5"/>
      <c r="G46" s="22">
        <v>1630821</v>
      </c>
      <c r="H46" s="22">
        <v>1636899</v>
      </c>
      <c r="I46" s="14">
        <f t="shared" si="2"/>
        <v>-6078</v>
      </c>
      <c r="J46" s="10">
        <f t="shared" si="3"/>
        <v>-0.4</v>
      </c>
    </row>
    <row r="47" spans="2:10" ht="13.9" customHeight="1">
      <c r="B47" s="26">
        <v>41</v>
      </c>
      <c r="C47" s="38">
        <v>57</v>
      </c>
      <c r="D47" s="5"/>
      <c r="E47" s="5" t="s">
        <v>56</v>
      </c>
      <c r="F47" s="5"/>
      <c r="G47" s="22">
        <v>846312</v>
      </c>
      <c r="H47" s="22">
        <v>853123</v>
      </c>
      <c r="I47" s="14">
        <f t="shared" si="2"/>
        <v>-6811</v>
      </c>
      <c r="J47" s="10">
        <f t="shared" si="3"/>
        <v>-0.8</v>
      </c>
    </row>
    <row r="48" spans="2:10" ht="13.9" customHeight="1">
      <c r="B48" s="9">
        <v>42</v>
      </c>
      <c r="C48" s="36">
        <v>68</v>
      </c>
      <c r="D48" s="12"/>
      <c r="E48" s="12" t="s">
        <v>66</v>
      </c>
      <c r="F48" s="12"/>
      <c r="G48" s="25">
        <v>1292270</v>
      </c>
      <c r="H48" s="25">
        <v>1299777</v>
      </c>
      <c r="I48" s="14">
        <f t="shared" si="2"/>
        <v>-7507</v>
      </c>
      <c r="J48" s="10">
        <f t="shared" si="3"/>
        <v>-0.6</v>
      </c>
    </row>
    <row r="49" spans="2:10" ht="13.9" customHeight="1">
      <c r="B49" s="9">
        <v>43</v>
      </c>
      <c r="C49" s="36">
        <v>14</v>
      </c>
      <c r="D49" s="5"/>
      <c r="E49" s="5" t="s">
        <v>14</v>
      </c>
      <c r="F49" s="5"/>
      <c r="G49" s="25">
        <v>2141526</v>
      </c>
      <c r="H49" s="25">
        <v>2150177</v>
      </c>
      <c r="I49" s="14">
        <f t="shared" si="2"/>
        <v>-8651</v>
      </c>
      <c r="J49" s="10">
        <f t="shared" si="3"/>
        <v>-0.4</v>
      </c>
    </row>
    <row r="50" spans="2:10" ht="13.9" customHeight="1">
      <c r="B50" s="9">
        <v>44</v>
      </c>
      <c r="C50" s="36">
        <v>46</v>
      </c>
      <c r="D50" s="5"/>
      <c r="E50" s="5" t="s">
        <v>45</v>
      </c>
      <c r="F50" s="5"/>
      <c r="G50" s="25">
        <v>980662</v>
      </c>
      <c r="H50" s="25">
        <v>994447</v>
      </c>
      <c r="I50" s="14">
        <f t="shared" si="2"/>
        <v>-13785</v>
      </c>
      <c r="J50" s="10">
        <f t="shared" si="3"/>
        <v>-1.4</v>
      </c>
    </row>
    <row r="51" spans="2:10" ht="13.9" customHeight="1">
      <c r="B51" s="9">
        <v>45</v>
      </c>
      <c r="C51" s="36">
        <v>56</v>
      </c>
      <c r="D51" s="5"/>
      <c r="E51" s="5" t="s">
        <v>55</v>
      </c>
      <c r="F51" s="5"/>
      <c r="G51" s="25">
        <v>1131401</v>
      </c>
      <c r="H51" s="25">
        <v>1145793</v>
      </c>
      <c r="I51" s="14">
        <f t="shared" si="2"/>
        <v>-14392</v>
      </c>
      <c r="J51" s="10">
        <f t="shared" si="3"/>
        <v>-1.3</v>
      </c>
    </row>
    <row r="52" spans="2:10" ht="13.9" customHeight="1">
      <c r="B52" s="9">
        <v>46</v>
      </c>
      <c r="C52" s="36">
        <v>85</v>
      </c>
      <c r="D52" s="5"/>
      <c r="E52" s="5" t="s">
        <v>82</v>
      </c>
      <c r="F52" s="5"/>
      <c r="G52" s="25">
        <v>1970753</v>
      </c>
      <c r="H52" s="25">
        <v>1991979</v>
      </c>
      <c r="I52" s="14">
        <f t="shared" si="2"/>
        <v>-21226</v>
      </c>
      <c r="J52" s="10">
        <f t="shared" si="3"/>
        <v>-1.1000000000000001</v>
      </c>
    </row>
    <row r="53" spans="2:10" ht="13.9" customHeight="1">
      <c r="B53" s="9">
        <v>47</v>
      </c>
      <c r="C53" s="36">
        <v>50</v>
      </c>
      <c r="D53" s="12"/>
      <c r="E53" s="12" t="s">
        <v>49</v>
      </c>
      <c r="F53" s="12"/>
      <c r="G53" s="25">
        <v>967204</v>
      </c>
      <c r="H53" s="25">
        <v>990949</v>
      </c>
      <c r="I53" s="14">
        <f t="shared" si="2"/>
        <v>-23745</v>
      </c>
      <c r="J53" s="10">
        <f t="shared" si="3"/>
        <v>-2.4</v>
      </c>
    </row>
    <row r="54" spans="2:10" ht="13.9" customHeight="1">
      <c r="B54" s="9">
        <v>48</v>
      </c>
      <c r="C54" s="36">
        <v>30</v>
      </c>
      <c r="D54" s="5"/>
      <c r="E54" s="5" t="s">
        <v>29</v>
      </c>
      <c r="F54" s="5"/>
      <c r="G54" s="25">
        <v>1560688</v>
      </c>
      <c r="H54" s="25">
        <v>1600111</v>
      </c>
      <c r="I54" s="14">
        <f t="shared" si="2"/>
        <v>-39423</v>
      </c>
      <c r="J54" s="10">
        <f t="shared" si="3"/>
        <v>-2.5</v>
      </c>
    </row>
    <row r="55" spans="2:10" ht="13.9" customHeight="1">
      <c r="B55" s="9">
        <v>49</v>
      </c>
      <c r="C55" s="36">
        <v>83</v>
      </c>
      <c r="D55" s="5"/>
      <c r="E55" s="5" t="s">
        <v>80</v>
      </c>
      <c r="F55" s="5"/>
      <c r="G55" s="25">
        <v>1735544</v>
      </c>
      <c r="H55" s="25">
        <v>1777179</v>
      </c>
      <c r="I55" s="14">
        <f t="shared" si="2"/>
        <v>-41635</v>
      </c>
      <c r="J55" s="10">
        <f t="shared" si="3"/>
        <v>-2.2999999999999998</v>
      </c>
    </row>
    <row r="56" spans="2:10" ht="13.9" customHeight="1">
      <c r="B56" s="9">
        <v>50</v>
      </c>
      <c r="C56" s="36">
        <v>78</v>
      </c>
      <c r="D56" s="5"/>
      <c r="E56" s="5" t="s">
        <v>75</v>
      </c>
      <c r="F56" s="5"/>
      <c r="G56" s="25">
        <v>1660014</v>
      </c>
      <c r="H56" s="25">
        <v>1703611</v>
      </c>
      <c r="I56" s="14">
        <f t="shared" si="2"/>
        <v>-43597</v>
      </c>
      <c r="J56" s="10">
        <f t="shared" si="3"/>
        <v>-2.6</v>
      </c>
    </row>
    <row r="57" spans="2:10" ht="13.9" customHeight="1">
      <c r="B57" s="9">
        <v>51</v>
      </c>
      <c r="C57" s="36">
        <v>51</v>
      </c>
      <c r="D57" s="5"/>
      <c r="E57" s="5" t="s">
        <v>50</v>
      </c>
      <c r="F57" s="5"/>
      <c r="G57" s="25">
        <v>419630</v>
      </c>
      <c r="H57" s="25">
        <v>466547</v>
      </c>
      <c r="I57" s="14">
        <f t="shared" si="2"/>
        <v>-46917</v>
      </c>
      <c r="J57" s="10">
        <f t="shared" si="3"/>
        <v>-10.1</v>
      </c>
    </row>
    <row r="58" spans="2:10" ht="13.9" customHeight="1">
      <c r="B58" s="9">
        <v>52</v>
      </c>
      <c r="C58" s="36">
        <v>77</v>
      </c>
      <c r="D58" s="12"/>
      <c r="E58" s="12" t="s">
        <v>74</v>
      </c>
      <c r="F58" s="12"/>
      <c r="G58" s="25">
        <v>343438</v>
      </c>
      <c r="H58" s="25">
        <v>404136</v>
      </c>
      <c r="I58" s="14">
        <f t="shared" si="2"/>
        <v>-60698</v>
      </c>
      <c r="J58" s="10">
        <f t="shared" si="3"/>
        <v>-15</v>
      </c>
    </row>
    <row r="59" spans="2:10" ht="13.9" customHeight="1">
      <c r="B59" s="9">
        <v>53</v>
      </c>
      <c r="C59" s="36">
        <v>41</v>
      </c>
      <c r="D59" s="5"/>
      <c r="E59" s="5" t="s">
        <v>40</v>
      </c>
      <c r="F59" s="5"/>
      <c r="G59" s="25">
        <v>613071</v>
      </c>
      <c r="H59" s="25">
        <v>674303</v>
      </c>
      <c r="I59" s="14">
        <f t="shared" si="2"/>
        <v>-61232</v>
      </c>
      <c r="J59" s="10">
        <f t="shared" si="3"/>
        <v>-9.1</v>
      </c>
    </row>
    <row r="60" spans="2:10" ht="13.9" customHeight="1">
      <c r="B60" s="9">
        <v>54</v>
      </c>
      <c r="C60" s="36">
        <v>40</v>
      </c>
      <c r="D60" s="12"/>
      <c r="E60" s="12" t="s">
        <v>38</v>
      </c>
      <c r="F60" s="12"/>
      <c r="G60" s="25">
        <v>1508300</v>
      </c>
      <c r="H60" s="25">
        <v>1575504</v>
      </c>
      <c r="I60" s="14">
        <f t="shared" si="2"/>
        <v>-67204</v>
      </c>
      <c r="J60" s="10">
        <f t="shared" si="3"/>
        <v>-4.3</v>
      </c>
    </row>
    <row r="61" spans="2:10" ht="13.9" customHeight="1">
      <c r="B61" s="9">
        <v>55</v>
      </c>
      <c r="C61" s="36">
        <v>36</v>
      </c>
      <c r="D61" s="5"/>
      <c r="E61" s="5" t="s">
        <v>35</v>
      </c>
      <c r="F61" s="5"/>
      <c r="G61" s="25">
        <v>1860540</v>
      </c>
      <c r="H61" s="25">
        <v>1931018</v>
      </c>
      <c r="I61" s="14">
        <f t="shared" si="2"/>
        <v>-70478</v>
      </c>
      <c r="J61" s="10">
        <f t="shared" si="3"/>
        <v>-3.6</v>
      </c>
    </row>
    <row r="62" spans="2:10" ht="13.9" customHeight="1">
      <c r="B62" s="9">
        <v>56</v>
      </c>
      <c r="C62" s="36">
        <v>10</v>
      </c>
      <c r="D62" s="5"/>
      <c r="E62" s="5" t="s">
        <v>10</v>
      </c>
      <c r="F62" s="5"/>
      <c r="G62" s="25">
        <v>2241195</v>
      </c>
      <c r="H62" s="25">
        <v>2317320</v>
      </c>
      <c r="I62" s="14">
        <f t="shared" si="2"/>
        <v>-76125</v>
      </c>
      <c r="J62" s="10">
        <f t="shared" si="3"/>
        <v>-3.3</v>
      </c>
    </row>
    <row r="63" spans="2:10" ht="13.9" customHeight="1">
      <c r="B63" s="9">
        <v>57</v>
      </c>
      <c r="C63" s="36">
        <v>5</v>
      </c>
      <c r="D63" s="5"/>
      <c r="E63" s="5" t="s">
        <v>5</v>
      </c>
      <c r="F63" s="5"/>
      <c r="G63" s="25">
        <v>3109156</v>
      </c>
      <c r="H63" s="25">
        <v>3185521</v>
      </c>
      <c r="I63" s="14">
        <f t="shared" si="2"/>
        <v>-76365</v>
      </c>
      <c r="J63" s="10">
        <f t="shared" si="3"/>
        <v>-2.4</v>
      </c>
    </row>
    <row r="64" spans="2:10" ht="13.9" customHeight="1">
      <c r="B64" s="9">
        <v>58</v>
      </c>
      <c r="C64" s="36">
        <v>39</v>
      </c>
      <c r="D64" s="12"/>
      <c r="E64" s="12" t="s">
        <v>37</v>
      </c>
      <c r="F64" s="12"/>
      <c r="G64" s="25">
        <v>1103221</v>
      </c>
      <c r="H64" s="25">
        <v>1180946</v>
      </c>
      <c r="I64" s="14">
        <f t="shared" si="2"/>
        <v>-77725</v>
      </c>
      <c r="J64" s="10">
        <f t="shared" si="3"/>
        <v>-6.6</v>
      </c>
    </row>
    <row r="65" spans="2:10" ht="13.9" customHeight="1">
      <c r="B65" s="9">
        <v>59</v>
      </c>
      <c r="C65" s="36">
        <v>38</v>
      </c>
      <c r="D65" s="5"/>
      <c r="E65" s="5" t="s">
        <v>93</v>
      </c>
      <c r="F65" s="5"/>
      <c r="G65" s="25">
        <v>894009</v>
      </c>
      <c r="H65" s="25">
        <v>975298</v>
      </c>
      <c r="I65" s="14">
        <f t="shared" si="2"/>
        <v>-81289</v>
      </c>
      <c r="J65" s="10">
        <f t="shared" si="3"/>
        <v>-8.3000000000000007</v>
      </c>
    </row>
    <row r="66" spans="2:10" ht="13.9" customHeight="1">
      <c r="B66" s="9">
        <v>60</v>
      </c>
      <c r="C66" s="36">
        <v>31</v>
      </c>
      <c r="D66" s="5"/>
      <c r="E66" s="5" t="s">
        <v>30</v>
      </c>
      <c r="F66" s="5"/>
      <c r="G66" s="25">
        <v>0</v>
      </c>
      <c r="H66" s="25">
        <v>91565</v>
      </c>
      <c r="I66" s="14">
        <f t="shared" si="2"/>
        <v>-91565</v>
      </c>
      <c r="J66" s="10" t="str">
        <f t="shared" si="3"/>
        <v>皆減　</v>
      </c>
    </row>
    <row r="67" spans="2:10" ht="13.9" customHeight="1">
      <c r="B67" s="9">
        <v>61</v>
      </c>
      <c r="C67" s="36">
        <v>35</v>
      </c>
      <c r="D67" s="5"/>
      <c r="E67" s="5" t="s">
        <v>34</v>
      </c>
      <c r="F67" s="5"/>
      <c r="G67" s="25">
        <v>1799645</v>
      </c>
      <c r="H67" s="25">
        <v>1901411</v>
      </c>
      <c r="I67" s="14">
        <f t="shared" si="2"/>
        <v>-101766</v>
      </c>
      <c r="J67" s="10">
        <f t="shared" si="3"/>
        <v>-5.4</v>
      </c>
    </row>
    <row r="68" spans="2:10" ht="13.9" customHeight="1">
      <c r="B68" s="9">
        <v>62</v>
      </c>
      <c r="C68" s="36">
        <v>15</v>
      </c>
      <c r="D68" s="5"/>
      <c r="E68" s="5" t="s">
        <v>15</v>
      </c>
      <c r="F68" s="5"/>
      <c r="G68" s="25">
        <v>2194649</v>
      </c>
      <c r="H68" s="25">
        <v>2302701</v>
      </c>
      <c r="I68" s="14">
        <f t="shared" si="2"/>
        <v>-108052</v>
      </c>
      <c r="J68" s="10">
        <f t="shared" si="3"/>
        <v>-4.7</v>
      </c>
    </row>
    <row r="69" spans="2:10" ht="13.9" customHeight="1">
      <c r="B69" s="9">
        <v>63</v>
      </c>
      <c r="C69" s="36">
        <v>42</v>
      </c>
      <c r="D69" s="5"/>
      <c r="E69" s="5" t="s">
        <v>41</v>
      </c>
      <c r="F69" s="5"/>
      <c r="G69" s="25">
        <v>959336</v>
      </c>
      <c r="H69" s="25">
        <v>1090019</v>
      </c>
      <c r="I69" s="14">
        <f t="shared" si="2"/>
        <v>-130683</v>
      </c>
      <c r="J69" s="10">
        <f t="shared" si="3"/>
        <v>-12</v>
      </c>
    </row>
    <row r="70" spans="2:10" ht="13.9" customHeight="1">
      <c r="B70" s="9">
        <v>64</v>
      </c>
      <c r="C70" s="36">
        <v>20</v>
      </c>
      <c r="D70" s="5"/>
      <c r="E70" s="5" t="s">
        <v>20</v>
      </c>
      <c r="F70" s="5"/>
      <c r="G70" s="25">
        <v>1319998</v>
      </c>
      <c r="H70" s="25">
        <v>1456337</v>
      </c>
      <c r="I70" s="14">
        <f t="shared" si="2"/>
        <v>-136339</v>
      </c>
      <c r="J70" s="10">
        <f t="shared" si="3"/>
        <v>-9.4</v>
      </c>
    </row>
    <row r="71" spans="2:10" ht="13.9" customHeight="1">
      <c r="B71" s="9">
        <v>65</v>
      </c>
      <c r="C71" s="36">
        <v>32</v>
      </c>
      <c r="D71" s="5"/>
      <c r="E71" s="5" t="s">
        <v>31</v>
      </c>
      <c r="F71" s="5"/>
      <c r="G71" s="25">
        <v>3683845</v>
      </c>
      <c r="H71" s="25">
        <v>3824270</v>
      </c>
      <c r="I71" s="14">
        <f t="shared" ref="I71:I94" si="4">G71-H71</f>
        <v>-140425</v>
      </c>
      <c r="J71" s="10">
        <f t="shared" ref="J71:J94" si="5">IF(H71=0,IF(G71=0,"－　","皆増　"),IF(G71=0,"皆減　",ROUND(I71/H71*100,1)))</f>
        <v>-3.7</v>
      </c>
    </row>
    <row r="72" spans="2:10" ht="13.9" customHeight="1">
      <c r="B72" s="9">
        <v>66</v>
      </c>
      <c r="C72" s="36">
        <v>79</v>
      </c>
      <c r="D72" s="5"/>
      <c r="E72" s="5" t="s">
        <v>76</v>
      </c>
      <c r="F72" s="5"/>
      <c r="G72" s="25">
        <v>1137455</v>
      </c>
      <c r="H72" s="25">
        <v>1281731</v>
      </c>
      <c r="I72" s="14">
        <f t="shared" si="4"/>
        <v>-144276</v>
      </c>
      <c r="J72" s="10">
        <f t="shared" si="5"/>
        <v>-11.3</v>
      </c>
    </row>
    <row r="73" spans="2:10" ht="13.9" customHeight="1">
      <c r="B73" s="9">
        <v>67</v>
      </c>
      <c r="C73" s="36">
        <v>25</v>
      </c>
      <c r="D73" s="5"/>
      <c r="E73" s="5" t="s">
        <v>24</v>
      </c>
      <c r="F73" s="5"/>
      <c r="G73" s="25">
        <v>503805</v>
      </c>
      <c r="H73" s="25">
        <v>661931</v>
      </c>
      <c r="I73" s="14">
        <f t="shared" si="4"/>
        <v>-158126</v>
      </c>
      <c r="J73" s="10">
        <f t="shared" si="5"/>
        <v>-23.9</v>
      </c>
    </row>
    <row r="74" spans="2:10" ht="13.9" customHeight="1">
      <c r="B74" s="9">
        <v>68</v>
      </c>
      <c r="C74" s="36">
        <v>23</v>
      </c>
      <c r="D74" s="5"/>
      <c r="E74" s="5" t="s">
        <v>92</v>
      </c>
      <c r="F74" s="5"/>
      <c r="G74" s="25">
        <v>1707934</v>
      </c>
      <c r="H74" s="25">
        <v>1867138</v>
      </c>
      <c r="I74" s="14">
        <f t="shared" si="4"/>
        <v>-159204</v>
      </c>
      <c r="J74" s="10">
        <f t="shared" si="5"/>
        <v>-8.5</v>
      </c>
    </row>
    <row r="75" spans="2:10" ht="13.9" customHeight="1">
      <c r="B75" s="9">
        <v>69</v>
      </c>
      <c r="C75" s="36">
        <v>81</v>
      </c>
      <c r="D75" s="12"/>
      <c r="E75" s="12" t="s">
        <v>78</v>
      </c>
      <c r="F75" s="12"/>
      <c r="G75" s="25">
        <v>1013887</v>
      </c>
      <c r="H75" s="25">
        <v>1195486</v>
      </c>
      <c r="I75" s="14">
        <f t="shared" si="4"/>
        <v>-181599</v>
      </c>
      <c r="J75" s="10">
        <f t="shared" si="5"/>
        <v>-15.2</v>
      </c>
    </row>
    <row r="76" spans="2:10" ht="13.9" customHeight="1">
      <c r="B76" s="9">
        <v>70</v>
      </c>
      <c r="C76" s="36">
        <v>48</v>
      </c>
      <c r="D76" s="5"/>
      <c r="E76" s="5" t="s">
        <v>47</v>
      </c>
      <c r="F76" s="5"/>
      <c r="G76" s="25">
        <v>542538</v>
      </c>
      <c r="H76" s="25">
        <v>729382</v>
      </c>
      <c r="I76" s="14">
        <f t="shared" si="4"/>
        <v>-186844</v>
      </c>
      <c r="J76" s="10">
        <f t="shared" si="5"/>
        <v>-25.6</v>
      </c>
    </row>
    <row r="77" spans="2:10" ht="13.9" customHeight="1">
      <c r="B77" s="9">
        <v>71</v>
      </c>
      <c r="C77" s="36">
        <v>37</v>
      </c>
      <c r="D77" s="5"/>
      <c r="E77" s="5" t="s">
        <v>36</v>
      </c>
      <c r="F77" s="5"/>
      <c r="G77" s="25">
        <v>1847606</v>
      </c>
      <c r="H77" s="25">
        <v>2047190</v>
      </c>
      <c r="I77" s="14">
        <f t="shared" si="4"/>
        <v>-199584</v>
      </c>
      <c r="J77" s="10">
        <f t="shared" si="5"/>
        <v>-9.6999999999999993</v>
      </c>
    </row>
    <row r="78" spans="2:10" ht="13.9" customHeight="1">
      <c r="B78" s="9">
        <v>72</v>
      </c>
      <c r="C78" s="36">
        <v>3</v>
      </c>
      <c r="D78" s="5"/>
      <c r="E78" s="5" t="s">
        <v>3</v>
      </c>
      <c r="F78" s="5"/>
      <c r="G78" s="25">
        <v>1257221</v>
      </c>
      <c r="H78" s="25">
        <v>1461671</v>
      </c>
      <c r="I78" s="14">
        <f t="shared" si="4"/>
        <v>-204450</v>
      </c>
      <c r="J78" s="10">
        <f t="shared" si="5"/>
        <v>-14</v>
      </c>
    </row>
    <row r="79" spans="2:10" ht="13.9" customHeight="1">
      <c r="B79" s="9">
        <v>73</v>
      </c>
      <c r="C79" s="36">
        <v>43</v>
      </c>
      <c r="D79" s="5"/>
      <c r="E79" s="5" t="s">
        <v>42</v>
      </c>
      <c r="F79" s="5"/>
      <c r="G79" s="25">
        <v>137089</v>
      </c>
      <c r="H79" s="25">
        <v>344045</v>
      </c>
      <c r="I79" s="14">
        <f t="shared" si="4"/>
        <v>-206956</v>
      </c>
      <c r="J79" s="10">
        <f t="shared" si="5"/>
        <v>-60.2</v>
      </c>
    </row>
    <row r="80" spans="2:10" ht="13.9" customHeight="1">
      <c r="B80" s="9">
        <v>74</v>
      </c>
      <c r="C80" s="36">
        <v>12</v>
      </c>
      <c r="D80" s="5"/>
      <c r="E80" s="5" t="s">
        <v>12</v>
      </c>
      <c r="F80" s="5"/>
      <c r="G80" s="25">
        <v>5067145</v>
      </c>
      <c r="H80" s="25">
        <v>5295763</v>
      </c>
      <c r="I80" s="14">
        <f t="shared" si="4"/>
        <v>-228618</v>
      </c>
      <c r="J80" s="10">
        <f t="shared" si="5"/>
        <v>-4.3</v>
      </c>
    </row>
    <row r="81" spans="2:10" ht="13.9" customHeight="1">
      <c r="B81" s="9">
        <v>75</v>
      </c>
      <c r="C81" s="36">
        <v>63</v>
      </c>
      <c r="D81" s="5"/>
      <c r="E81" s="5" t="s">
        <v>62</v>
      </c>
      <c r="F81" s="5"/>
      <c r="G81" s="25">
        <v>401039</v>
      </c>
      <c r="H81" s="25">
        <v>639510</v>
      </c>
      <c r="I81" s="14">
        <f t="shared" si="4"/>
        <v>-238471</v>
      </c>
      <c r="J81" s="10">
        <f t="shared" si="5"/>
        <v>-37.299999999999997</v>
      </c>
    </row>
    <row r="82" spans="2:10" ht="13.9" customHeight="1">
      <c r="B82" s="9">
        <v>76</v>
      </c>
      <c r="C82" s="36">
        <v>9</v>
      </c>
      <c r="D82" s="5"/>
      <c r="E82" s="5" t="s">
        <v>9</v>
      </c>
      <c r="F82" s="5"/>
      <c r="G82" s="25">
        <v>2127726</v>
      </c>
      <c r="H82" s="25">
        <v>2371785</v>
      </c>
      <c r="I82" s="14">
        <f t="shared" si="4"/>
        <v>-244059</v>
      </c>
      <c r="J82" s="10">
        <f t="shared" si="5"/>
        <v>-10.3</v>
      </c>
    </row>
    <row r="83" spans="2:10" ht="13.9" customHeight="1">
      <c r="B83" s="9">
        <v>77</v>
      </c>
      <c r="C83" s="36">
        <v>1</v>
      </c>
      <c r="D83" s="5"/>
      <c r="E83" s="5" t="s">
        <v>91</v>
      </c>
      <c r="F83" s="5"/>
      <c r="G83" s="25">
        <v>2779299</v>
      </c>
      <c r="H83" s="25">
        <v>3066078</v>
      </c>
      <c r="I83" s="14">
        <f t="shared" si="4"/>
        <v>-286779</v>
      </c>
      <c r="J83" s="10">
        <f t="shared" si="5"/>
        <v>-9.4</v>
      </c>
    </row>
    <row r="84" spans="2:10" ht="13.9" customHeight="1">
      <c r="B84" s="9">
        <v>78</v>
      </c>
      <c r="C84" s="36">
        <v>27</v>
      </c>
      <c r="D84" s="5"/>
      <c r="E84" s="5" t="s">
        <v>26</v>
      </c>
      <c r="F84" s="5"/>
      <c r="G84" s="25">
        <v>1143812</v>
      </c>
      <c r="H84" s="25">
        <v>1502799</v>
      </c>
      <c r="I84" s="14">
        <f t="shared" si="4"/>
        <v>-358987</v>
      </c>
      <c r="J84" s="10">
        <f t="shared" si="5"/>
        <v>-23.9</v>
      </c>
    </row>
    <row r="85" spans="2:10" ht="13.9" customHeight="1">
      <c r="B85" s="9">
        <v>79</v>
      </c>
      <c r="C85" s="36">
        <v>11</v>
      </c>
      <c r="D85" s="5"/>
      <c r="E85" s="5" t="s">
        <v>11</v>
      </c>
      <c r="F85" s="5"/>
      <c r="G85" s="25">
        <v>1186575</v>
      </c>
      <c r="H85" s="25">
        <v>1556627</v>
      </c>
      <c r="I85" s="14">
        <f t="shared" si="4"/>
        <v>-370052</v>
      </c>
      <c r="J85" s="10">
        <f t="shared" si="5"/>
        <v>-23.8</v>
      </c>
    </row>
    <row r="86" spans="2:10" ht="13.9" customHeight="1">
      <c r="B86" s="9">
        <v>80</v>
      </c>
      <c r="C86" s="36">
        <v>22</v>
      </c>
      <c r="D86" s="5"/>
      <c r="E86" s="5" t="s">
        <v>22</v>
      </c>
      <c r="F86" s="5"/>
      <c r="G86" s="25">
        <v>526084</v>
      </c>
      <c r="H86" s="25">
        <v>1124181</v>
      </c>
      <c r="I86" s="14">
        <f t="shared" si="4"/>
        <v>-598097</v>
      </c>
      <c r="J86" s="10">
        <f t="shared" si="5"/>
        <v>-53.2</v>
      </c>
    </row>
    <row r="87" spans="2:10" ht="13.9" customHeight="1">
      <c r="B87" s="9">
        <v>81</v>
      </c>
      <c r="C87" s="36">
        <v>34</v>
      </c>
      <c r="D87" s="12"/>
      <c r="E87" s="12" t="s">
        <v>33</v>
      </c>
      <c r="F87" s="12"/>
      <c r="G87" s="25">
        <v>2197745</v>
      </c>
      <c r="H87" s="25">
        <v>2948141</v>
      </c>
      <c r="I87" s="14">
        <f t="shared" si="4"/>
        <v>-750396</v>
      </c>
      <c r="J87" s="10">
        <f t="shared" si="5"/>
        <v>-25.5</v>
      </c>
    </row>
    <row r="88" spans="2:10" ht="13.9" customHeight="1">
      <c r="B88" s="9">
        <v>82</v>
      </c>
      <c r="C88" s="36">
        <v>19</v>
      </c>
      <c r="D88" s="5"/>
      <c r="E88" s="5" t="s">
        <v>19</v>
      </c>
      <c r="F88" s="5"/>
      <c r="G88" s="25">
        <v>3784400</v>
      </c>
      <c r="H88" s="25">
        <v>5040583</v>
      </c>
      <c r="I88" s="14">
        <f t="shared" si="4"/>
        <v>-1256183</v>
      </c>
      <c r="J88" s="10">
        <f t="shared" si="5"/>
        <v>-24.9</v>
      </c>
    </row>
    <row r="89" spans="2:10" ht="13.9" customHeight="1">
      <c r="B89" s="9">
        <v>83</v>
      </c>
      <c r="C89" s="36">
        <v>4</v>
      </c>
      <c r="D89" s="12"/>
      <c r="E89" s="12" t="s">
        <v>4</v>
      </c>
      <c r="F89" s="12"/>
      <c r="G89" s="25">
        <v>29495</v>
      </c>
      <c r="H89" s="25">
        <v>1287120</v>
      </c>
      <c r="I89" s="14">
        <f t="shared" si="4"/>
        <v>-1257625</v>
      </c>
      <c r="J89" s="10">
        <f t="shared" si="5"/>
        <v>-97.7</v>
      </c>
    </row>
    <row r="90" spans="2:10" ht="13.9" customHeight="1">
      <c r="B90" s="9">
        <v>84</v>
      </c>
      <c r="C90" s="36">
        <v>18</v>
      </c>
      <c r="D90" s="5"/>
      <c r="E90" s="5" t="s">
        <v>18</v>
      </c>
      <c r="F90" s="5"/>
      <c r="G90" s="25">
        <v>1543141</v>
      </c>
      <c r="H90" s="25">
        <v>2846671</v>
      </c>
      <c r="I90" s="14">
        <f t="shared" si="4"/>
        <v>-1303530</v>
      </c>
      <c r="J90" s="10">
        <f t="shared" si="5"/>
        <v>-45.8</v>
      </c>
    </row>
    <row r="91" spans="2:10" ht="13.9" customHeight="1" thickBot="1">
      <c r="B91" s="9">
        <v>85</v>
      </c>
      <c r="C91" s="8">
        <v>2</v>
      </c>
      <c r="D91" s="4"/>
      <c r="E91" s="5" t="s">
        <v>2</v>
      </c>
      <c r="F91" s="5"/>
      <c r="G91" s="25">
        <v>501598</v>
      </c>
      <c r="H91" s="25">
        <v>2179084</v>
      </c>
      <c r="I91" s="14">
        <f t="shared" si="4"/>
        <v>-1677486</v>
      </c>
      <c r="J91" s="10">
        <f t="shared" si="5"/>
        <v>-77</v>
      </c>
    </row>
    <row r="92" spans="2:10" ht="15" customHeight="1" thickTop="1">
      <c r="B92" s="15" t="s">
        <v>39</v>
      </c>
      <c r="C92" s="16"/>
      <c r="D92" s="16"/>
      <c r="E92" s="17" t="s">
        <v>94</v>
      </c>
      <c r="F92" s="17"/>
      <c r="G92" s="18">
        <v>66276319</v>
      </c>
      <c r="H92" s="18">
        <v>75568218</v>
      </c>
      <c r="I92" s="18">
        <f t="shared" si="4"/>
        <v>-9291899</v>
      </c>
      <c r="J92" s="19">
        <f t="shared" si="5"/>
        <v>-12.3</v>
      </c>
    </row>
    <row r="93" spans="2:10" ht="13.9" customHeight="1">
      <c r="B93" s="7" t="s">
        <v>39</v>
      </c>
      <c r="C93" s="11"/>
      <c r="D93" s="11"/>
      <c r="E93" s="12" t="s">
        <v>83</v>
      </c>
      <c r="F93" s="12"/>
      <c r="G93" s="25">
        <v>41597949</v>
      </c>
      <c r="H93" s="25">
        <v>42077078</v>
      </c>
      <c r="I93" s="14">
        <f t="shared" si="4"/>
        <v>-479129</v>
      </c>
      <c r="J93" s="10">
        <f t="shared" si="5"/>
        <v>-1.1000000000000001</v>
      </c>
    </row>
    <row r="94" spans="2:10" ht="13.9" customHeight="1">
      <c r="B94" s="6" t="s">
        <v>39</v>
      </c>
      <c r="C94" s="4"/>
      <c r="D94" s="4"/>
      <c r="E94" s="5" t="s">
        <v>84</v>
      </c>
      <c r="F94" s="5"/>
      <c r="G94" s="22">
        <f>SUM(G7:G91)</f>
        <v>107874268</v>
      </c>
      <c r="H94" s="22">
        <f>SUM(H7:H91)</f>
        <v>117645296</v>
      </c>
      <c r="I94" s="22">
        <f t="shared" si="4"/>
        <v>-9771028</v>
      </c>
      <c r="J94" s="10">
        <f t="shared" si="5"/>
        <v>-8.3000000000000007</v>
      </c>
    </row>
    <row r="95" spans="2:10" ht="13.9" customHeight="1">
      <c r="G95" s="20"/>
      <c r="H95" s="20"/>
      <c r="I95" s="20"/>
      <c r="J95" s="21"/>
    </row>
  </sheetData>
  <mergeCells count="3">
    <mergeCell ref="B2:J2"/>
    <mergeCell ref="C4:C5"/>
    <mergeCell ref="B4:B6"/>
  </mergeCells>
  <phoneticPr fontId="4"/>
  <printOptions horizontalCentered="1"/>
  <pageMargins left="0.59055118110236227" right="0.59055118110236227" top="0.59055118110236227" bottom="0.78740157480314965" header="0.51181102362204722" footer="0.51181102362204722"/>
  <pageSetup paperSize="9" orientation="portrait" r:id="rId1"/>
  <headerFooter alignWithMargins="0"/>
  <rowBreaks count="1" manualBreakCount="1">
    <brk id="4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T95"/>
  <sheetViews>
    <sheetView view="pageBreakPreview" zoomScaleNormal="100" workbookViewId="0">
      <pane xSplit="2" ySplit="6" topLeftCell="C7" activePane="bottomRight" state="frozen"/>
      <selection pane="topRight"/>
      <selection pane="bottomLeft"/>
      <selection pane="bottomRight"/>
    </sheetView>
  </sheetViews>
  <sheetFormatPr defaultColWidth="10.58203125" defaultRowHeight="14"/>
  <cols>
    <col min="1" max="1" width="2.58203125" style="1" customWidth="1"/>
    <col min="2" max="3" width="5.58203125" style="1" customWidth="1"/>
    <col min="4" max="4" width="1.58203125" style="1" customWidth="1"/>
    <col min="5" max="5" width="10.25" style="1" customWidth="1"/>
    <col min="6" max="6" width="1.58203125" style="1" customWidth="1"/>
    <col min="7" max="8" width="14.58203125" style="1" customWidth="1"/>
    <col min="9" max="9" width="13.83203125" style="1" customWidth="1"/>
    <col min="10" max="10" width="12.58203125" style="1" customWidth="1"/>
    <col min="11" max="11" width="2.58203125" style="1" customWidth="1"/>
    <col min="12" max="16384" width="10.58203125" style="1"/>
  </cols>
  <sheetData>
    <row r="1" spans="2:20">
      <c r="B1" s="1" t="s">
        <v>100</v>
      </c>
    </row>
    <row r="2" spans="2:20">
      <c r="B2" s="226" t="s">
        <v>107</v>
      </c>
      <c r="C2" s="226"/>
      <c r="D2" s="226"/>
      <c r="E2" s="226"/>
      <c r="F2" s="226"/>
      <c r="G2" s="226"/>
      <c r="H2" s="226"/>
      <c r="I2" s="226"/>
      <c r="J2" s="226"/>
    </row>
    <row r="3" spans="2:20">
      <c r="I3" s="1" t="s">
        <v>97</v>
      </c>
    </row>
    <row r="4" spans="2:20">
      <c r="B4" s="227" t="s">
        <v>98</v>
      </c>
      <c r="C4" s="230" t="s">
        <v>104</v>
      </c>
      <c r="D4" s="27"/>
      <c r="E4" s="27"/>
      <c r="F4" s="27"/>
      <c r="G4" s="28" t="s">
        <v>101</v>
      </c>
      <c r="H4" s="28" t="s">
        <v>102</v>
      </c>
      <c r="I4" s="29" t="s">
        <v>85</v>
      </c>
      <c r="J4" s="30" t="s">
        <v>86</v>
      </c>
    </row>
    <row r="5" spans="2:20">
      <c r="B5" s="228"/>
      <c r="C5" s="231"/>
      <c r="E5" s="1" t="s">
        <v>0</v>
      </c>
      <c r="G5" s="2" t="s">
        <v>106</v>
      </c>
      <c r="H5" s="2" t="s">
        <v>108</v>
      </c>
      <c r="I5" s="3" t="s">
        <v>87</v>
      </c>
      <c r="J5" s="31" t="s">
        <v>88</v>
      </c>
    </row>
    <row r="6" spans="2:20">
      <c r="B6" s="229"/>
      <c r="C6" s="40" t="s">
        <v>105</v>
      </c>
      <c r="D6" s="24"/>
      <c r="E6" s="24"/>
      <c r="F6" s="24"/>
      <c r="G6" s="32" t="s">
        <v>1</v>
      </c>
      <c r="H6" s="33" t="s">
        <v>110</v>
      </c>
      <c r="I6" s="33" t="s">
        <v>89</v>
      </c>
      <c r="J6" s="34" t="s">
        <v>90</v>
      </c>
    </row>
    <row r="7" spans="2:20" ht="15" customHeight="1">
      <c r="B7" s="8">
        <v>1</v>
      </c>
      <c r="C7" s="36">
        <v>61</v>
      </c>
      <c r="D7" s="12"/>
      <c r="E7" s="12" t="s">
        <v>60</v>
      </c>
      <c r="F7" s="12"/>
      <c r="G7" s="22">
        <v>291584</v>
      </c>
      <c r="H7" s="22">
        <v>150331</v>
      </c>
      <c r="I7" s="14">
        <f t="shared" ref="I7:I38" si="0">G7-H7</f>
        <v>141253</v>
      </c>
      <c r="J7" s="10">
        <f t="shared" ref="J7:J38" si="1">IF(H7=0,IF(G7=0,"－　","皆増　"),IF(G7=0,"皆減　",ROUND(I7/H7*100,1)))</f>
        <v>94</v>
      </c>
      <c r="M7" s="36">
        <v>31</v>
      </c>
      <c r="N7" s="12"/>
      <c r="O7" s="12" t="s">
        <v>30</v>
      </c>
      <c r="P7" s="12"/>
      <c r="Q7" s="22">
        <v>0</v>
      </c>
      <c r="R7" s="22">
        <v>91565</v>
      </c>
      <c r="S7" s="14">
        <f t="shared" ref="S7:S13" si="2">Q7-R7</f>
        <v>-91565</v>
      </c>
      <c r="T7" s="10" t="str">
        <f t="shared" ref="T7:T13" si="3">IF(R7=0,IF(Q7=0,"－　","皆増　"),IF(Q7=0,"皆減　",ROUND(S7/R7*100,1)))</f>
        <v>皆減　</v>
      </c>
    </row>
    <row r="8" spans="2:20" ht="15" customHeight="1">
      <c r="B8" s="35">
        <v>2</v>
      </c>
      <c r="C8" s="36">
        <v>67</v>
      </c>
      <c r="D8" s="5"/>
      <c r="E8" s="5" t="s">
        <v>65</v>
      </c>
      <c r="F8" s="5"/>
      <c r="G8" s="22">
        <v>647375</v>
      </c>
      <c r="H8" s="22">
        <v>558404</v>
      </c>
      <c r="I8" s="14">
        <f t="shared" si="0"/>
        <v>88971</v>
      </c>
      <c r="J8" s="10">
        <f t="shared" si="1"/>
        <v>15.9</v>
      </c>
      <c r="M8" s="36">
        <v>7</v>
      </c>
      <c r="N8" s="5"/>
      <c r="O8" s="5" t="s">
        <v>7</v>
      </c>
      <c r="P8" s="5"/>
      <c r="Q8" s="22">
        <v>0</v>
      </c>
      <c r="R8" s="22">
        <v>0</v>
      </c>
      <c r="S8" s="14">
        <f t="shared" si="2"/>
        <v>0</v>
      </c>
      <c r="T8" s="10" t="str">
        <f t="shared" si="3"/>
        <v>－　</v>
      </c>
    </row>
    <row r="9" spans="2:20" ht="15" customHeight="1">
      <c r="B9" s="35">
        <v>3</v>
      </c>
      <c r="C9" s="36">
        <v>33</v>
      </c>
      <c r="D9" s="5"/>
      <c r="E9" s="5" t="s">
        <v>32</v>
      </c>
      <c r="F9" s="5"/>
      <c r="G9" s="22">
        <v>1594215</v>
      </c>
      <c r="H9" s="22">
        <v>1382748</v>
      </c>
      <c r="I9" s="14">
        <f t="shared" si="0"/>
        <v>211467</v>
      </c>
      <c r="J9" s="10">
        <f t="shared" si="1"/>
        <v>15.3</v>
      </c>
      <c r="M9" s="36">
        <v>13</v>
      </c>
      <c r="N9" s="5"/>
      <c r="O9" s="5" t="s">
        <v>13</v>
      </c>
      <c r="P9" s="5"/>
      <c r="Q9" s="22">
        <v>0</v>
      </c>
      <c r="R9" s="22">
        <v>0</v>
      </c>
      <c r="S9" s="14">
        <f t="shared" si="2"/>
        <v>0</v>
      </c>
      <c r="T9" s="10" t="str">
        <f t="shared" si="3"/>
        <v>－　</v>
      </c>
    </row>
    <row r="10" spans="2:20" ht="15" customHeight="1">
      <c r="B10" s="35">
        <v>4</v>
      </c>
      <c r="C10" s="36">
        <v>66</v>
      </c>
      <c r="D10" s="5"/>
      <c r="E10" s="5" t="s">
        <v>95</v>
      </c>
      <c r="F10" s="5"/>
      <c r="G10" s="22">
        <v>679658</v>
      </c>
      <c r="H10" s="22">
        <v>607602</v>
      </c>
      <c r="I10" s="14">
        <f t="shared" si="0"/>
        <v>72056</v>
      </c>
      <c r="J10" s="10">
        <f t="shared" si="1"/>
        <v>11.9</v>
      </c>
      <c r="M10" s="36">
        <v>21</v>
      </c>
      <c r="N10" s="5"/>
      <c r="O10" s="5" t="s">
        <v>21</v>
      </c>
      <c r="P10" s="5"/>
      <c r="Q10" s="22">
        <v>0</v>
      </c>
      <c r="R10" s="22">
        <v>0</v>
      </c>
      <c r="S10" s="14">
        <f t="shared" si="2"/>
        <v>0</v>
      </c>
      <c r="T10" s="10" t="str">
        <f t="shared" si="3"/>
        <v>－　</v>
      </c>
    </row>
    <row r="11" spans="2:20" ht="15" customHeight="1">
      <c r="B11" s="35">
        <v>5</v>
      </c>
      <c r="C11" s="36">
        <v>47</v>
      </c>
      <c r="D11" s="5"/>
      <c r="E11" s="5" t="s">
        <v>46</v>
      </c>
      <c r="F11" s="5"/>
      <c r="G11" s="22">
        <v>219820</v>
      </c>
      <c r="H11" s="22">
        <v>197456</v>
      </c>
      <c r="I11" s="14">
        <f t="shared" si="0"/>
        <v>22364</v>
      </c>
      <c r="J11" s="10">
        <f t="shared" si="1"/>
        <v>11.3</v>
      </c>
      <c r="M11" s="36">
        <v>24</v>
      </c>
      <c r="N11" s="5"/>
      <c r="O11" s="5" t="s">
        <v>23</v>
      </c>
      <c r="P11" s="5"/>
      <c r="Q11" s="22">
        <v>0</v>
      </c>
      <c r="R11" s="22">
        <v>0</v>
      </c>
      <c r="S11" s="14">
        <f t="shared" si="2"/>
        <v>0</v>
      </c>
      <c r="T11" s="10" t="str">
        <f t="shared" si="3"/>
        <v>－　</v>
      </c>
    </row>
    <row r="12" spans="2:20" ht="15" customHeight="1">
      <c r="B12" s="35">
        <v>6</v>
      </c>
      <c r="C12" s="36">
        <v>55</v>
      </c>
      <c r="D12" s="5"/>
      <c r="E12" s="5" t="s">
        <v>54</v>
      </c>
      <c r="F12" s="5"/>
      <c r="G12" s="22">
        <v>489977</v>
      </c>
      <c r="H12" s="22">
        <v>440060</v>
      </c>
      <c r="I12" s="14">
        <f t="shared" si="0"/>
        <v>49917</v>
      </c>
      <c r="J12" s="10">
        <f t="shared" si="1"/>
        <v>11.3</v>
      </c>
      <c r="M12" s="36">
        <v>26</v>
      </c>
      <c r="N12" s="5"/>
      <c r="O12" s="5" t="s">
        <v>25</v>
      </c>
      <c r="P12" s="5"/>
      <c r="Q12" s="22">
        <v>0</v>
      </c>
      <c r="R12" s="22">
        <v>0</v>
      </c>
      <c r="S12" s="14">
        <f t="shared" si="2"/>
        <v>0</v>
      </c>
      <c r="T12" s="10" t="str">
        <f t="shared" si="3"/>
        <v>－　</v>
      </c>
    </row>
    <row r="13" spans="2:20" ht="15" customHeight="1">
      <c r="B13" s="35">
        <v>7</v>
      </c>
      <c r="C13" s="36">
        <v>8</v>
      </c>
      <c r="D13" s="5"/>
      <c r="E13" s="5" t="s">
        <v>8</v>
      </c>
      <c r="F13" s="5"/>
      <c r="G13" s="22">
        <v>2576546</v>
      </c>
      <c r="H13" s="22">
        <v>2373064</v>
      </c>
      <c r="I13" s="14">
        <f t="shared" si="0"/>
        <v>203482</v>
      </c>
      <c r="J13" s="10">
        <f t="shared" si="1"/>
        <v>8.6</v>
      </c>
      <c r="M13" s="36">
        <v>44</v>
      </c>
      <c r="N13" s="5"/>
      <c r="O13" s="5" t="s">
        <v>43</v>
      </c>
      <c r="P13" s="5"/>
      <c r="Q13" s="22">
        <v>0</v>
      </c>
      <c r="R13" s="22">
        <v>0</v>
      </c>
      <c r="S13" s="14">
        <f t="shared" si="2"/>
        <v>0</v>
      </c>
      <c r="T13" s="10" t="str">
        <f t="shared" si="3"/>
        <v>－　</v>
      </c>
    </row>
    <row r="14" spans="2:20" ht="15" customHeight="1">
      <c r="B14" s="35">
        <v>8</v>
      </c>
      <c r="C14" s="36">
        <v>65</v>
      </c>
      <c r="D14" s="5"/>
      <c r="E14" s="5" t="s">
        <v>64</v>
      </c>
      <c r="F14" s="5"/>
      <c r="G14" s="22">
        <v>770373</v>
      </c>
      <c r="H14" s="22">
        <v>711231</v>
      </c>
      <c r="I14" s="14">
        <f t="shared" si="0"/>
        <v>59142</v>
      </c>
      <c r="J14" s="10">
        <f t="shared" si="1"/>
        <v>8.3000000000000007</v>
      </c>
    </row>
    <row r="15" spans="2:20" ht="15" customHeight="1">
      <c r="B15" s="35">
        <v>9</v>
      </c>
      <c r="C15" s="36">
        <v>54</v>
      </c>
      <c r="D15" s="5"/>
      <c r="E15" s="5" t="s">
        <v>53</v>
      </c>
      <c r="F15" s="5"/>
      <c r="G15" s="22">
        <v>702814</v>
      </c>
      <c r="H15" s="22">
        <v>655492</v>
      </c>
      <c r="I15" s="14">
        <f t="shared" si="0"/>
        <v>47322</v>
      </c>
      <c r="J15" s="10">
        <f t="shared" si="1"/>
        <v>7.2</v>
      </c>
    </row>
    <row r="16" spans="2:20" ht="15" customHeight="1">
      <c r="B16" s="35">
        <v>10</v>
      </c>
      <c r="C16" s="36">
        <v>17</v>
      </c>
      <c r="D16" s="5"/>
      <c r="E16" s="5" t="s">
        <v>17</v>
      </c>
      <c r="F16" s="5"/>
      <c r="G16" s="22">
        <v>1861784</v>
      </c>
      <c r="H16" s="22">
        <v>1739677</v>
      </c>
      <c r="I16" s="14">
        <f t="shared" si="0"/>
        <v>122107</v>
      </c>
      <c r="J16" s="10">
        <f t="shared" si="1"/>
        <v>7</v>
      </c>
    </row>
    <row r="17" spans="2:10" ht="15" customHeight="1">
      <c r="B17" s="35">
        <v>11</v>
      </c>
      <c r="C17" s="36">
        <v>69</v>
      </c>
      <c r="D17" s="12"/>
      <c r="E17" s="12" t="s">
        <v>67</v>
      </c>
      <c r="F17" s="12"/>
      <c r="G17" s="22">
        <v>1004374</v>
      </c>
      <c r="H17" s="22">
        <v>939048</v>
      </c>
      <c r="I17" s="14">
        <f t="shared" si="0"/>
        <v>65326</v>
      </c>
      <c r="J17" s="10">
        <f t="shared" si="1"/>
        <v>7</v>
      </c>
    </row>
    <row r="18" spans="2:10" ht="15" customHeight="1">
      <c r="B18" s="35">
        <v>12</v>
      </c>
      <c r="C18" s="36">
        <v>75</v>
      </c>
      <c r="D18" s="5"/>
      <c r="E18" s="5" t="s">
        <v>96</v>
      </c>
      <c r="F18" s="5"/>
      <c r="G18" s="22">
        <v>662746</v>
      </c>
      <c r="H18" s="22">
        <v>621844</v>
      </c>
      <c r="I18" s="14">
        <f t="shared" si="0"/>
        <v>40902</v>
      </c>
      <c r="J18" s="10">
        <f t="shared" si="1"/>
        <v>6.6</v>
      </c>
    </row>
    <row r="19" spans="2:10" ht="15" customHeight="1">
      <c r="B19" s="35">
        <v>13</v>
      </c>
      <c r="C19" s="36">
        <v>52</v>
      </c>
      <c r="D19" s="5"/>
      <c r="E19" s="5" t="s">
        <v>51</v>
      </c>
      <c r="F19" s="5"/>
      <c r="G19" s="22">
        <v>1278540</v>
      </c>
      <c r="H19" s="22">
        <v>1220431</v>
      </c>
      <c r="I19" s="14">
        <f t="shared" si="0"/>
        <v>58109</v>
      </c>
      <c r="J19" s="10">
        <f t="shared" si="1"/>
        <v>4.8</v>
      </c>
    </row>
    <row r="20" spans="2:10" ht="15" customHeight="1">
      <c r="B20" s="35">
        <v>14</v>
      </c>
      <c r="C20" s="36">
        <v>74</v>
      </c>
      <c r="D20" s="5"/>
      <c r="E20" s="5" t="s">
        <v>72</v>
      </c>
      <c r="F20" s="5"/>
      <c r="G20" s="22">
        <v>579047</v>
      </c>
      <c r="H20" s="22">
        <v>552793</v>
      </c>
      <c r="I20" s="14">
        <f t="shared" si="0"/>
        <v>26254</v>
      </c>
      <c r="J20" s="10">
        <f t="shared" si="1"/>
        <v>4.7</v>
      </c>
    </row>
    <row r="21" spans="2:10" ht="15" customHeight="1">
      <c r="B21" s="35">
        <v>15</v>
      </c>
      <c r="C21" s="36">
        <v>64</v>
      </c>
      <c r="D21" s="5"/>
      <c r="E21" s="5" t="s">
        <v>63</v>
      </c>
      <c r="F21" s="5"/>
      <c r="G21" s="22">
        <v>361258</v>
      </c>
      <c r="H21" s="22">
        <v>345513</v>
      </c>
      <c r="I21" s="14">
        <f t="shared" si="0"/>
        <v>15745</v>
      </c>
      <c r="J21" s="10">
        <f t="shared" si="1"/>
        <v>4.5999999999999996</v>
      </c>
    </row>
    <row r="22" spans="2:10" ht="15" customHeight="1">
      <c r="B22" s="35">
        <v>16</v>
      </c>
      <c r="C22" s="36">
        <v>73</v>
      </c>
      <c r="D22" s="5"/>
      <c r="E22" s="5" t="s">
        <v>71</v>
      </c>
      <c r="F22" s="5"/>
      <c r="G22" s="22">
        <v>1768480</v>
      </c>
      <c r="H22" s="22">
        <v>1690338</v>
      </c>
      <c r="I22" s="14">
        <f t="shared" si="0"/>
        <v>78142</v>
      </c>
      <c r="J22" s="10">
        <f t="shared" si="1"/>
        <v>4.5999999999999996</v>
      </c>
    </row>
    <row r="23" spans="2:10" ht="15" customHeight="1">
      <c r="B23" s="35">
        <v>17</v>
      </c>
      <c r="C23" s="36">
        <v>6</v>
      </c>
      <c r="D23" s="5"/>
      <c r="E23" s="5" t="s">
        <v>6</v>
      </c>
      <c r="F23" s="5"/>
      <c r="G23" s="22">
        <v>5635498</v>
      </c>
      <c r="H23" s="22">
        <v>5398581</v>
      </c>
      <c r="I23" s="14">
        <f t="shared" si="0"/>
        <v>236917</v>
      </c>
      <c r="J23" s="10">
        <f t="shared" si="1"/>
        <v>4.4000000000000004</v>
      </c>
    </row>
    <row r="24" spans="2:10" ht="15" customHeight="1">
      <c r="B24" s="35">
        <v>18</v>
      </c>
      <c r="C24" s="36">
        <v>45</v>
      </c>
      <c r="D24" s="5"/>
      <c r="E24" s="5" t="s">
        <v>44</v>
      </c>
      <c r="F24" s="5"/>
      <c r="G24" s="22">
        <v>1603567</v>
      </c>
      <c r="H24" s="22">
        <v>1547791</v>
      </c>
      <c r="I24" s="14">
        <f t="shared" si="0"/>
        <v>55776</v>
      </c>
      <c r="J24" s="10">
        <f t="shared" si="1"/>
        <v>3.6</v>
      </c>
    </row>
    <row r="25" spans="2:10" ht="15" customHeight="1">
      <c r="B25" s="35">
        <v>19</v>
      </c>
      <c r="C25" s="36">
        <v>60</v>
      </c>
      <c r="D25" s="5"/>
      <c r="E25" s="5" t="s">
        <v>59</v>
      </c>
      <c r="F25" s="5"/>
      <c r="G25" s="22">
        <v>833399</v>
      </c>
      <c r="H25" s="22">
        <v>805013</v>
      </c>
      <c r="I25" s="14">
        <f t="shared" si="0"/>
        <v>28386</v>
      </c>
      <c r="J25" s="10">
        <f t="shared" si="1"/>
        <v>3.5</v>
      </c>
    </row>
    <row r="26" spans="2:10" ht="15" customHeight="1">
      <c r="B26" s="35">
        <v>20</v>
      </c>
      <c r="C26" s="36">
        <v>49</v>
      </c>
      <c r="D26" s="5"/>
      <c r="E26" s="5" t="s">
        <v>48</v>
      </c>
      <c r="F26" s="5"/>
      <c r="G26" s="22">
        <v>1651088</v>
      </c>
      <c r="H26" s="22">
        <v>1598955</v>
      </c>
      <c r="I26" s="14">
        <f t="shared" si="0"/>
        <v>52133</v>
      </c>
      <c r="J26" s="10">
        <f t="shared" si="1"/>
        <v>3.3</v>
      </c>
    </row>
    <row r="27" spans="2:10" ht="15" customHeight="1">
      <c r="B27" s="35">
        <v>21</v>
      </c>
      <c r="C27" s="36">
        <v>71</v>
      </c>
      <c r="D27" s="5"/>
      <c r="E27" s="5" t="s">
        <v>69</v>
      </c>
      <c r="F27" s="5"/>
      <c r="G27" s="22">
        <v>778551</v>
      </c>
      <c r="H27" s="22">
        <v>755961</v>
      </c>
      <c r="I27" s="14">
        <f t="shared" si="0"/>
        <v>22590</v>
      </c>
      <c r="J27" s="10">
        <f t="shared" si="1"/>
        <v>3</v>
      </c>
    </row>
    <row r="28" spans="2:10" ht="15" customHeight="1">
      <c r="B28" s="35">
        <v>22</v>
      </c>
      <c r="C28" s="36">
        <v>29</v>
      </c>
      <c r="D28" s="5"/>
      <c r="E28" s="5" t="s">
        <v>28</v>
      </c>
      <c r="F28" s="5"/>
      <c r="G28" s="22">
        <v>873998</v>
      </c>
      <c r="H28" s="22">
        <v>853938</v>
      </c>
      <c r="I28" s="14">
        <f t="shared" si="0"/>
        <v>20060</v>
      </c>
      <c r="J28" s="10">
        <f t="shared" si="1"/>
        <v>2.2999999999999998</v>
      </c>
    </row>
    <row r="29" spans="2:10" ht="15" customHeight="1">
      <c r="B29" s="35">
        <v>23</v>
      </c>
      <c r="C29" s="36">
        <v>84</v>
      </c>
      <c r="D29" s="5"/>
      <c r="E29" s="5" t="s">
        <v>81</v>
      </c>
      <c r="F29" s="5"/>
      <c r="G29" s="22">
        <v>1571081</v>
      </c>
      <c r="H29" s="22">
        <v>1538465</v>
      </c>
      <c r="I29" s="14">
        <f t="shared" si="0"/>
        <v>32616</v>
      </c>
      <c r="J29" s="10">
        <f t="shared" si="1"/>
        <v>2.1</v>
      </c>
    </row>
    <row r="30" spans="2:10" ht="15" customHeight="1">
      <c r="B30" s="35">
        <v>24</v>
      </c>
      <c r="C30" s="36">
        <v>16</v>
      </c>
      <c r="D30" s="5"/>
      <c r="E30" s="5" t="s">
        <v>16</v>
      </c>
      <c r="F30" s="5"/>
      <c r="G30" s="22">
        <v>2483099</v>
      </c>
      <c r="H30" s="22">
        <v>2434370</v>
      </c>
      <c r="I30" s="14">
        <f t="shared" si="0"/>
        <v>48729</v>
      </c>
      <c r="J30" s="10">
        <f t="shared" si="1"/>
        <v>2</v>
      </c>
    </row>
    <row r="31" spans="2:10" ht="15" customHeight="1">
      <c r="B31" s="35">
        <v>25</v>
      </c>
      <c r="C31" s="36">
        <v>72</v>
      </c>
      <c r="D31" s="5"/>
      <c r="E31" s="5" t="s">
        <v>70</v>
      </c>
      <c r="F31" s="5"/>
      <c r="G31" s="22">
        <v>1249653</v>
      </c>
      <c r="H31" s="22">
        <v>1242384</v>
      </c>
      <c r="I31" s="14">
        <f t="shared" si="0"/>
        <v>7269</v>
      </c>
      <c r="J31" s="10">
        <f t="shared" si="1"/>
        <v>0.6</v>
      </c>
    </row>
    <row r="32" spans="2:10" ht="15" customHeight="1">
      <c r="B32" s="35">
        <v>26</v>
      </c>
      <c r="C32" s="36">
        <v>59</v>
      </c>
      <c r="D32" s="5"/>
      <c r="E32" s="5" t="s">
        <v>58</v>
      </c>
      <c r="F32" s="5"/>
      <c r="G32" s="22">
        <v>734323</v>
      </c>
      <c r="H32" s="22">
        <v>731685</v>
      </c>
      <c r="I32" s="14">
        <f t="shared" si="0"/>
        <v>2638</v>
      </c>
      <c r="J32" s="10">
        <f t="shared" si="1"/>
        <v>0.4</v>
      </c>
    </row>
    <row r="33" spans="2:10" ht="15" customHeight="1">
      <c r="B33" s="35">
        <v>27</v>
      </c>
      <c r="C33" s="36">
        <v>53</v>
      </c>
      <c r="D33" s="5"/>
      <c r="E33" s="5" t="s">
        <v>52</v>
      </c>
      <c r="F33" s="5"/>
      <c r="G33" s="22">
        <v>1231276</v>
      </c>
      <c r="H33" s="22">
        <v>1227922</v>
      </c>
      <c r="I33" s="14">
        <f t="shared" si="0"/>
        <v>3354</v>
      </c>
      <c r="J33" s="10">
        <f t="shared" si="1"/>
        <v>0.3</v>
      </c>
    </row>
    <row r="34" spans="2:10" ht="15" customHeight="1">
      <c r="B34" s="35">
        <v>28</v>
      </c>
      <c r="C34" s="36">
        <v>80</v>
      </c>
      <c r="D34" s="5"/>
      <c r="E34" s="5" t="s">
        <v>77</v>
      </c>
      <c r="F34" s="5"/>
      <c r="G34" s="22">
        <v>1363474</v>
      </c>
      <c r="H34" s="22">
        <v>1360059</v>
      </c>
      <c r="I34" s="14">
        <f t="shared" si="0"/>
        <v>3415</v>
      </c>
      <c r="J34" s="10">
        <f t="shared" si="1"/>
        <v>0.3</v>
      </c>
    </row>
    <row r="35" spans="2:10" ht="15" customHeight="1">
      <c r="B35" s="35">
        <v>29</v>
      </c>
      <c r="C35" s="36">
        <v>70</v>
      </c>
      <c r="D35" s="5"/>
      <c r="E35" s="5" t="s">
        <v>68</v>
      </c>
      <c r="F35" s="5"/>
      <c r="G35" s="22">
        <v>575794</v>
      </c>
      <c r="H35" s="22">
        <v>577558</v>
      </c>
      <c r="I35" s="14">
        <f t="shared" si="0"/>
        <v>-1764</v>
      </c>
      <c r="J35" s="10">
        <f t="shared" si="1"/>
        <v>-0.3</v>
      </c>
    </row>
    <row r="36" spans="2:10" ht="15" customHeight="1">
      <c r="B36" s="35">
        <v>30</v>
      </c>
      <c r="C36" s="36">
        <v>14</v>
      </c>
      <c r="D36" s="5"/>
      <c r="E36" s="5" t="s">
        <v>14</v>
      </c>
      <c r="F36" s="5"/>
      <c r="G36" s="22">
        <v>2141526</v>
      </c>
      <c r="H36" s="22">
        <v>2150177</v>
      </c>
      <c r="I36" s="14">
        <f t="shared" si="0"/>
        <v>-8651</v>
      </c>
      <c r="J36" s="10">
        <f t="shared" si="1"/>
        <v>-0.4</v>
      </c>
    </row>
    <row r="37" spans="2:10" ht="15" customHeight="1">
      <c r="B37" s="35">
        <v>31</v>
      </c>
      <c r="C37" s="36">
        <v>28</v>
      </c>
      <c r="D37" s="5"/>
      <c r="E37" s="5" t="s">
        <v>27</v>
      </c>
      <c r="F37" s="5"/>
      <c r="G37" s="22">
        <v>1630821</v>
      </c>
      <c r="H37" s="22">
        <v>1636899</v>
      </c>
      <c r="I37" s="14">
        <f t="shared" si="0"/>
        <v>-6078</v>
      </c>
      <c r="J37" s="10">
        <f t="shared" si="1"/>
        <v>-0.4</v>
      </c>
    </row>
    <row r="38" spans="2:10" ht="15" customHeight="1">
      <c r="B38" s="35">
        <v>32</v>
      </c>
      <c r="C38" s="36">
        <v>58</v>
      </c>
      <c r="D38" s="5"/>
      <c r="E38" s="5" t="s">
        <v>57</v>
      </c>
      <c r="F38" s="5"/>
      <c r="G38" s="22">
        <v>1227428</v>
      </c>
      <c r="H38" s="22">
        <v>1232045</v>
      </c>
      <c r="I38" s="14">
        <f t="shared" si="0"/>
        <v>-4617</v>
      </c>
      <c r="J38" s="10">
        <f t="shared" si="1"/>
        <v>-0.4</v>
      </c>
    </row>
    <row r="39" spans="2:10" ht="15" customHeight="1">
      <c r="B39" s="35">
        <v>33</v>
      </c>
      <c r="C39" s="36">
        <v>82</v>
      </c>
      <c r="D39" s="5"/>
      <c r="E39" s="5" t="s">
        <v>79</v>
      </c>
      <c r="F39" s="5"/>
      <c r="G39" s="22">
        <v>1406227</v>
      </c>
      <c r="H39" s="22">
        <v>1412017</v>
      </c>
      <c r="I39" s="14">
        <f t="shared" ref="I39:I70" si="4">G39-H39</f>
        <v>-5790</v>
      </c>
      <c r="J39" s="10">
        <f t="shared" ref="J39:J70" si="5">IF(H39=0,IF(G39=0,"－　","皆増　"),IF(G39=0,"皆減　",ROUND(I39/H39*100,1)))</f>
        <v>-0.4</v>
      </c>
    </row>
    <row r="40" spans="2:10" ht="15" customHeight="1">
      <c r="B40" s="35">
        <v>34</v>
      </c>
      <c r="C40" s="36">
        <v>76</v>
      </c>
      <c r="D40" s="5"/>
      <c r="E40" s="5" t="s">
        <v>73</v>
      </c>
      <c r="F40" s="5"/>
      <c r="G40" s="22">
        <v>906541</v>
      </c>
      <c r="H40" s="22">
        <v>911153</v>
      </c>
      <c r="I40" s="14">
        <f t="shared" si="4"/>
        <v>-4612</v>
      </c>
      <c r="J40" s="10">
        <f t="shared" si="5"/>
        <v>-0.5</v>
      </c>
    </row>
    <row r="41" spans="2:10" ht="15" customHeight="1">
      <c r="B41" s="35">
        <v>35</v>
      </c>
      <c r="C41" s="36">
        <v>68</v>
      </c>
      <c r="D41" s="12"/>
      <c r="E41" s="12" t="s">
        <v>66</v>
      </c>
      <c r="F41" s="12"/>
      <c r="G41" s="25">
        <v>1292270</v>
      </c>
      <c r="H41" s="25">
        <v>1299777</v>
      </c>
      <c r="I41" s="14">
        <f t="shared" si="4"/>
        <v>-7507</v>
      </c>
      <c r="J41" s="10">
        <f t="shared" si="5"/>
        <v>-0.6</v>
      </c>
    </row>
    <row r="42" spans="2:10" ht="15" customHeight="1">
      <c r="B42" s="35">
        <v>36</v>
      </c>
      <c r="C42" s="36">
        <v>62</v>
      </c>
      <c r="D42" s="5"/>
      <c r="E42" s="5" t="s">
        <v>61</v>
      </c>
      <c r="F42" s="5"/>
      <c r="G42" s="25">
        <v>857858</v>
      </c>
      <c r="H42" s="25">
        <v>863510</v>
      </c>
      <c r="I42" s="14">
        <f t="shared" si="4"/>
        <v>-5652</v>
      </c>
      <c r="J42" s="10">
        <f t="shared" si="5"/>
        <v>-0.7</v>
      </c>
    </row>
    <row r="43" spans="2:10" ht="15" customHeight="1">
      <c r="B43" s="35">
        <v>37</v>
      </c>
      <c r="C43" s="36">
        <v>57</v>
      </c>
      <c r="D43" s="5"/>
      <c r="E43" s="5" t="s">
        <v>56</v>
      </c>
      <c r="F43" s="5"/>
      <c r="G43" s="25">
        <v>846312</v>
      </c>
      <c r="H43" s="25">
        <v>853123</v>
      </c>
      <c r="I43" s="14">
        <f t="shared" si="4"/>
        <v>-6811</v>
      </c>
      <c r="J43" s="10">
        <f t="shared" si="5"/>
        <v>-0.8</v>
      </c>
    </row>
    <row r="44" spans="2:10" ht="15" customHeight="1">
      <c r="B44" s="35">
        <v>38</v>
      </c>
      <c r="C44" s="36">
        <v>85</v>
      </c>
      <c r="D44" s="5"/>
      <c r="E44" s="5" t="s">
        <v>82</v>
      </c>
      <c r="F44" s="5"/>
      <c r="G44" s="25">
        <v>1970753</v>
      </c>
      <c r="H44" s="25">
        <v>1991979</v>
      </c>
      <c r="I44" s="14">
        <f t="shared" si="4"/>
        <v>-21226</v>
      </c>
      <c r="J44" s="10">
        <f t="shared" si="5"/>
        <v>-1.1000000000000001</v>
      </c>
    </row>
    <row r="45" spans="2:10" ht="15" customHeight="1">
      <c r="B45" s="35">
        <v>39</v>
      </c>
      <c r="C45" s="37">
        <v>56</v>
      </c>
      <c r="D45" s="5"/>
      <c r="E45" s="5" t="s">
        <v>55</v>
      </c>
      <c r="F45" s="5"/>
      <c r="G45" s="25">
        <v>1131401</v>
      </c>
      <c r="H45" s="25">
        <v>1145793</v>
      </c>
      <c r="I45" s="14">
        <f t="shared" si="4"/>
        <v>-14392</v>
      </c>
      <c r="J45" s="10">
        <f t="shared" si="5"/>
        <v>-1.3</v>
      </c>
    </row>
    <row r="46" spans="2:10" ht="15" customHeight="1">
      <c r="B46" s="41">
        <v>40</v>
      </c>
      <c r="C46" s="36">
        <v>46</v>
      </c>
      <c r="D46" s="12"/>
      <c r="E46" s="12" t="s">
        <v>45</v>
      </c>
      <c r="F46" s="12"/>
      <c r="G46" s="25">
        <v>980662</v>
      </c>
      <c r="H46" s="25">
        <v>994447</v>
      </c>
      <c r="I46" s="14">
        <f t="shared" si="4"/>
        <v>-13785</v>
      </c>
      <c r="J46" s="10">
        <f t="shared" si="5"/>
        <v>-1.4</v>
      </c>
    </row>
    <row r="47" spans="2:10" ht="15" customHeight="1">
      <c r="B47" s="8">
        <v>41</v>
      </c>
      <c r="C47" s="38">
        <v>83</v>
      </c>
      <c r="D47" s="5"/>
      <c r="E47" s="5" t="s">
        <v>80</v>
      </c>
      <c r="F47" s="5"/>
      <c r="G47" s="25">
        <v>1735544</v>
      </c>
      <c r="H47" s="25">
        <v>1777179</v>
      </c>
      <c r="I47" s="14">
        <f t="shared" si="4"/>
        <v>-41635</v>
      </c>
      <c r="J47" s="10">
        <f t="shared" si="5"/>
        <v>-2.2999999999999998</v>
      </c>
    </row>
    <row r="48" spans="2:10" ht="13.9" customHeight="1">
      <c r="B48" s="35">
        <v>42</v>
      </c>
      <c r="C48" s="36">
        <v>5</v>
      </c>
      <c r="D48" s="5"/>
      <c r="E48" s="5" t="s">
        <v>5</v>
      </c>
      <c r="F48" s="5"/>
      <c r="G48" s="25">
        <v>3109156</v>
      </c>
      <c r="H48" s="25">
        <v>3185521</v>
      </c>
      <c r="I48" s="14">
        <f t="shared" si="4"/>
        <v>-76365</v>
      </c>
      <c r="J48" s="10">
        <f t="shared" si="5"/>
        <v>-2.4</v>
      </c>
    </row>
    <row r="49" spans="2:10" ht="13.9" customHeight="1">
      <c r="B49" s="35">
        <v>43</v>
      </c>
      <c r="C49" s="36">
        <v>50</v>
      </c>
      <c r="D49" s="5"/>
      <c r="E49" s="5" t="s">
        <v>49</v>
      </c>
      <c r="F49" s="5"/>
      <c r="G49" s="25">
        <v>967204</v>
      </c>
      <c r="H49" s="25">
        <v>990949</v>
      </c>
      <c r="I49" s="14">
        <f t="shared" si="4"/>
        <v>-23745</v>
      </c>
      <c r="J49" s="10">
        <f t="shared" si="5"/>
        <v>-2.4</v>
      </c>
    </row>
    <row r="50" spans="2:10" ht="13.9" customHeight="1">
      <c r="B50" s="35">
        <v>44</v>
      </c>
      <c r="C50" s="36">
        <v>30</v>
      </c>
      <c r="D50" s="5"/>
      <c r="E50" s="5" t="s">
        <v>29</v>
      </c>
      <c r="F50" s="5"/>
      <c r="G50" s="25">
        <v>1560688</v>
      </c>
      <c r="H50" s="25">
        <v>1600111</v>
      </c>
      <c r="I50" s="14">
        <f t="shared" si="4"/>
        <v>-39423</v>
      </c>
      <c r="J50" s="10">
        <f t="shared" si="5"/>
        <v>-2.5</v>
      </c>
    </row>
    <row r="51" spans="2:10" ht="13.9" customHeight="1">
      <c r="B51" s="35">
        <v>45</v>
      </c>
      <c r="C51" s="36">
        <v>78</v>
      </c>
      <c r="D51" s="12"/>
      <c r="E51" s="12" t="s">
        <v>75</v>
      </c>
      <c r="F51" s="12"/>
      <c r="G51" s="25">
        <v>1660014</v>
      </c>
      <c r="H51" s="25">
        <v>1703611</v>
      </c>
      <c r="I51" s="14">
        <f t="shared" si="4"/>
        <v>-43597</v>
      </c>
      <c r="J51" s="10">
        <f t="shared" si="5"/>
        <v>-2.6</v>
      </c>
    </row>
    <row r="52" spans="2:10" ht="13.9" customHeight="1">
      <c r="B52" s="35">
        <v>46</v>
      </c>
      <c r="C52" s="36">
        <v>10</v>
      </c>
      <c r="D52" s="5"/>
      <c r="E52" s="5" t="s">
        <v>10</v>
      </c>
      <c r="F52" s="5"/>
      <c r="G52" s="25">
        <v>2241195</v>
      </c>
      <c r="H52" s="25">
        <v>2317320</v>
      </c>
      <c r="I52" s="14">
        <f t="shared" si="4"/>
        <v>-76125</v>
      </c>
      <c r="J52" s="10">
        <f t="shared" si="5"/>
        <v>-3.3</v>
      </c>
    </row>
    <row r="53" spans="2:10" ht="13.9" customHeight="1">
      <c r="B53" s="35">
        <v>47</v>
      </c>
      <c r="C53" s="36">
        <v>36</v>
      </c>
      <c r="D53" s="12"/>
      <c r="E53" s="12" t="s">
        <v>35</v>
      </c>
      <c r="F53" s="12"/>
      <c r="G53" s="25">
        <v>1860540</v>
      </c>
      <c r="H53" s="25">
        <v>1931018</v>
      </c>
      <c r="I53" s="14">
        <f t="shared" si="4"/>
        <v>-70478</v>
      </c>
      <c r="J53" s="10">
        <f t="shared" si="5"/>
        <v>-3.6</v>
      </c>
    </row>
    <row r="54" spans="2:10" ht="13.9" customHeight="1">
      <c r="B54" s="35">
        <v>48</v>
      </c>
      <c r="C54" s="36">
        <v>32</v>
      </c>
      <c r="D54" s="5"/>
      <c r="E54" s="5" t="s">
        <v>31</v>
      </c>
      <c r="F54" s="5"/>
      <c r="G54" s="25">
        <v>3683845</v>
      </c>
      <c r="H54" s="25">
        <v>3824270</v>
      </c>
      <c r="I54" s="14">
        <f t="shared" si="4"/>
        <v>-140425</v>
      </c>
      <c r="J54" s="10">
        <f t="shared" si="5"/>
        <v>-3.7</v>
      </c>
    </row>
    <row r="55" spans="2:10" ht="13.9" customHeight="1">
      <c r="B55" s="35">
        <v>49</v>
      </c>
      <c r="C55" s="36">
        <v>12</v>
      </c>
      <c r="D55" s="5"/>
      <c r="E55" s="5" t="s">
        <v>12</v>
      </c>
      <c r="F55" s="5"/>
      <c r="G55" s="25">
        <v>5067145</v>
      </c>
      <c r="H55" s="25">
        <v>5295763</v>
      </c>
      <c r="I55" s="14">
        <f t="shared" si="4"/>
        <v>-228618</v>
      </c>
      <c r="J55" s="10">
        <f t="shared" si="5"/>
        <v>-4.3</v>
      </c>
    </row>
    <row r="56" spans="2:10" ht="13.9" customHeight="1">
      <c r="B56" s="35">
        <v>50</v>
      </c>
      <c r="C56" s="36">
        <v>40</v>
      </c>
      <c r="D56" s="5"/>
      <c r="E56" s="5" t="s">
        <v>38</v>
      </c>
      <c r="F56" s="5"/>
      <c r="G56" s="25">
        <v>1508300</v>
      </c>
      <c r="H56" s="25">
        <v>1575504</v>
      </c>
      <c r="I56" s="14">
        <f t="shared" si="4"/>
        <v>-67204</v>
      </c>
      <c r="J56" s="10">
        <f t="shared" si="5"/>
        <v>-4.3</v>
      </c>
    </row>
    <row r="57" spans="2:10" ht="13.9" customHeight="1">
      <c r="B57" s="35">
        <v>51</v>
      </c>
      <c r="C57" s="36">
        <v>15</v>
      </c>
      <c r="D57" s="12"/>
      <c r="E57" s="12" t="s">
        <v>15</v>
      </c>
      <c r="F57" s="12"/>
      <c r="G57" s="25">
        <v>2194649</v>
      </c>
      <c r="H57" s="25">
        <v>2302701</v>
      </c>
      <c r="I57" s="14">
        <f t="shared" si="4"/>
        <v>-108052</v>
      </c>
      <c r="J57" s="10">
        <f t="shared" si="5"/>
        <v>-4.7</v>
      </c>
    </row>
    <row r="58" spans="2:10" ht="13.9" customHeight="1">
      <c r="B58" s="35">
        <v>52</v>
      </c>
      <c r="C58" s="36">
        <v>35</v>
      </c>
      <c r="D58" s="5"/>
      <c r="E58" s="5" t="s">
        <v>34</v>
      </c>
      <c r="F58" s="5"/>
      <c r="G58" s="25">
        <v>1799645</v>
      </c>
      <c r="H58" s="25">
        <v>1901411</v>
      </c>
      <c r="I58" s="14">
        <f t="shared" si="4"/>
        <v>-101766</v>
      </c>
      <c r="J58" s="10">
        <f t="shared" si="5"/>
        <v>-5.4</v>
      </c>
    </row>
    <row r="59" spans="2:10" ht="13.9" customHeight="1">
      <c r="B59" s="35">
        <v>53</v>
      </c>
      <c r="C59" s="36">
        <v>39</v>
      </c>
      <c r="D59" s="5"/>
      <c r="E59" s="5" t="s">
        <v>37</v>
      </c>
      <c r="F59" s="5"/>
      <c r="G59" s="25">
        <v>1103221</v>
      </c>
      <c r="H59" s="25">
        <v>1180946</v>
      </c>
      <c r="I59" s="14">
        <f t="shared" si="4"/>
        <v>-77725</v>
      </c>
      <c r="J59" s="10">
        <f t="shared" si="5"/>
        <v>-6.6</v>
      </c>
    </row>
    <row r="60" spans="2:10" ht="13.9" customHeight="1">
      <c r="B60" s="35">
        <v>54</v>
      </c>
      <c r="C60" s="36">
        <v>38</v>
      </c>
      <c r="D60" s="5"/>
      <c r="E60" s="5" t="s">
        <v>93</v>
      </c>
      <c r="F60" s="5"/>
      <c r="G60" s="25">
        <v>894009</v>
      </c>
      <c r="H60" s="25">
        <v>975298</v>
      </c>
      <c r="I60" s="14">
        <f t="shared" si="4"/>
        <v>-81289</v>
      </c>
      <c r="J60" s="10">
        <f t="shared" si="5"/>
        <v>-8.3000000000000007</v>
      </c>
    </row>
    <row r="61" spans="2:10" ht="13.9" customHeight="1">
      <c r="B61" s="35">
        <v>55</v>
      </c>
      <c r="C61" s="36">
        <v>23</v>
      </c>
      <c r="D61" s="5"/>
      <c r="E61" s="5" t="s">
        <v>92</v>
      </c>
      <c r="F61" s="5"/>
      <c r="G61" s="25">
        <v>1707934</v>
      </c>
      <c r="H61" s="25">
        <v>1867138</v>
      </c>
      <c r="I61" s="14">
        <f t="shared" si="4"/>
        <v>-159204</v>
      </c>
      <c r="J61" s="10">
        <f t="shared" si="5"/>
        <v>-8.5</v>
      </c>
    </row>
    <row r="62" spans="2:10" ht="13.9" customHeight="1">
      <c r="B62" s="35">
        <v>56</v>
      </c>
      <c r="C62" s="36">
        <v>41</v>
      </c>
      <c r="D62" s="5"/>
      <c r="E62" s="5" t="s">
        <v>40</v>
      </c>
      <c r="F62" s="5"/>
      <c r="G62" s="25">
        <v>613071</v>
      </c>
      <c r="H62" s="25">
        <v>674303</v>
      </c>
      <c r="I62" s="14">
        <f t="shared" si="4"/>
        <v>-61232</v>
      </c>
      <c r="J62" s="10">
        <f t="shared" si="5"/>
        <v>-9.1</v>
      </c>
    </row>
    <row r="63" spans="2:10" ht="13.9" customHeight="1">
      <c r="B63" s="35">
        <v>57</v>
      </c>
      <c r="C63" s="36">
        <v>1</v>
      </c>
      <c r="D63" s="5"/>
      <c r="E63" s="5" t="s">
        <v>91</v>
      </c>
      <c r="F63" s="5"/>
      <c r="G63" s="25">
        <v>2779299</v>
      </c>
      <c r="H63" s="25">
        <v>3066078</v>
      </c>
      <c r="I63" s="14">
        <f t="shared" si="4"/>
        <v>-286779</v>
      </c>
      <c r="J63" s="10">
        <f t="shared" si="5"/>
        <v>-9.4</v>
      </c>
    </row>
    <row r="64" spans="2:10" ht="13.9" customHeight="1">
      <c r="B64" s="35">
        <v>58</v>
      </c>
      <c r="C64" s="36">
        <v>20</v>
      </c>
      <c r="D64" s="5"/>
      <c r="E64" s="5" t="s">
        <v>20</v>
      </c>
      <c r="F64" s="5"/>
      <c r="G64" s="25">
        <v>1319998</v>
      </c>
      <c r="H64" s="25">
        <v>1456337</v>
      </c>
      <c r="I64" s="14">
        <f t="shared" si="4"/>
        <v>-136339</v>
      </c>
      <c r="J64" s="10">
        <f t="shared" si="5"/>
        <v>-9.4</v>
      </c>
    </row>
    <row r="65" spans="2:10" ht="13.9" customHeight="1">
      <c r="B65" s="35">
        <v>59</v>
      </c>
      <c r="C65" s="36">
        <v>37</v>
      </c>
      <c r="D65" s="5"/>
      <c r="E65" s="5" t="s">
        <v>36</v>
      </c>
      <c r="F65" s="5"/>
      <c r="G65" s="25">
        <v>1847606</v>
      </c>
      <c r="H65" s="25">
        <v>2047190</v>
      </c>
      <c r="I65" s="14">
        <f t="shared" si="4"/>
        <v>-199584</v>
      </c>
      <c r="J65" s="10">
        <f t="shared" si="5"/>
        <v>-9.6999999999999993</v>
      </c>
    </row>
    <row r="66" spans="2:10" ht="13.9" customHeight="1">
      <c r="B66" s="35">
        <v>60</v>
      </c>
      <c r="C66" s="36">
        <v>51</v>
      </c>
      <c r="D66" s="5"/>
      <c r="E66" s="5" t="s">
        <v>50</v>
      </c>
      <c r="F66" s="5"/>
      <c r="G66" s="25">
        <v>419630</v>
      </c>
      <c r="H66" s="25">
        <v>466547</v>
      </c>
      <c r="I66" s="14">
        <f t="shared" si="4"/>
        <v>-46917</v>
      </c>
      <c r="J66" s="10">
        <f t="shared" si="5"/>
        <v>-10.1</v>
      </c>
    </row>
    <row r="67" spans="2:10" ht="13.9" customHeight="1">
      <c r="B67" s="35">
        <v>61</v>
      </c>
      <c r="C67" s="36">
        <v>9</v>
      </c>
      <c r="D67" s="5"/>
      <c r="E67" s="5" t="s">
        <v>9</v>
      </c>
      <c r="F67" s="5"/>
      <c r="G67" s="25">
        <v>2127726</v>
      </c>
      <c r="H67" s="25">
        <v>2371785</v>
      </c>
      <c r="I67" s="14">
        <f t="shared" si="4"/>
        <v>-244059</v>
      </c>
      <c r="J67" s="10">
        <f t="shared" si="5"/>
        <v>-10.3</v>
      </c>
    </row>
    <row r="68" spans="2:10" ht="13.9" customHeight="1">
      <c r="B68" s="35">
        <v>62</v>
      </c>
      <c r="C68" s="36">
        <v>79</v>
      </c>
      <c r="D68" s="12"/>
      <c r="E68" s="12" t="s">
        <v>76</v>
      </c>
      <c r="F68" s="12"/>
      <c r="G68" s="25">
        <v>1137455</v>
      </c>
      <c r="H68" s="25">
        <v>1281731</v>
      </c>
      <c r="I68" s="14">
        <f t="shared" si="4"/>
        <v>-144276</v>
      </c>
      <c r="J68" s="10">
        <f t="shared" si="5"/>
        <v>-11.3</v>
      </c>
    </row>
    <row r="69" spans="2:10" ht="13.9" customHeight="1">
      <c r="B69" s="35">
        <v>63</v>
      </c>
      <c r="C69" s="36">
        <v>42</v>
      </c>
      <c r="D69" s="5"/>
      <c r="E69" s="5" t="s">
        <v>41</v>
      </c>
      <c r="F69" s="5"/>
      <c r="G69" s="25">
        <v>959336</v>
      </c>
      <c r="H69" s="25">
        <v>1090019</v>
      </c>
      <c r="I69" s="14">
        <f t="shared" si="4"/>
        <v>-130683</v>
      </c>
      <c r="J69" s="10">
        <f t="shared" si="5"/>
        <v>-12</v>
      </c>
    </row>
    <row r="70" spans="2:10" ht="13.9" customHeight="1">
      <c r="B70" s="35">
        <v>64</v>
      </c>
      <c r="C70" s="36">
        <v>3</v>
      </c>
      <c r="D70" s="5"/>
      <c r="E70" s="5" t="s">
        <v>3</v>
      </c>
      <c r="F70" s="5"/>
      <c r="G70" s="25">
        <v>1257221</v>
      </c>
      <c r="H70" s="25">
        <v>1461671</v>
      </c>
      <c r="I70" s="14">
        <f t="shared" si="4"/>
        <v>-204450</v>
      </c>
      <c r="J70" s="10">
        <f t="shared" si="5"/>
        <v>-14</v>
      </c>
    </row>
    <row r="71" spans="2:10" ht="13.9" customHeight="1">
      <c r="B71" s="35">
        <v>65</v>
      </c>
      <c r="C71" s="36">
        <v>77</v>
      </c>
      <c r="D71" s="5"/>
      <c r="E71" s="5" t="s">
        <v>74</v>
      </c>
      <c r="F71" s="5"/>
      <c r="G71" s="25">
        <v>343438</v>
      </c>
      <c r="H71" s="25">
        <v>404136</v>
      </c>
      <c r="I71" s="14">
        <f t="shared" ref="I71:I94" si="6">G71-H71</f>
        <v>-60698</v>
      </c>
      <c r="J71" s="10">
        <f t="shared" ref="J71:J94" si="7">IF(H71=0,IF(G71=0,"－　","皆増　"),IF(G71=0,"皆減　",ROUND(I71/H71*100,1)))</f>
        <v>-15</v>
      </c>
    </row>
    <row r="72" spans="2:10" ht="13.9" customHeight="1">
      <c r="B72" s="35">
        <v>66</v>
      </c>
      <c r="C72" s="36">
        <v>81</v>
      </c>
      <c r="D72" s="5"/>
      <c r="E72" s="5" t="s">
        <v>78</v>
      </c>
      <c r="F72" s="5"/>
      <c r="G72" s="25">
        <v>1013887</v>
      </c>
      <c r="H72" s="25">
        <v>1195486</v>
      </c>
      <c r="I72" s="14">
        <f t="shared" si="6"/>
        <v>-181599</v>
      </c>
      <c r="J72" s="10">
        <f t="shared" si="7"/>
        <v>-15.2</v>
      </c>
    </row>
    <row r="73" spans="2:10" ht="13.9" customHeight="1">
      <c r="B73" s="35">
        <v>67</v>
      </c>
      <c r="C73" s="36">
        <v>11</v>
      </c>
      <c r="D73" s="5"/>
      <c r="E73" s="5" t="s">
        <v>11</v>
      </c>
      <c r="F73" s="5"/>
      <c r="G73" s="25">
        <v>1186575</v>
      </c>
      <c r="H73" s="25">
        <v>1556627</v>
      </c>
      <c r="I73" s="14">
        <f t="shared" si="6"/>
        <v>-370052</v>
      </c>
      <c r="J73" s="10">
        <f t="shared" si="7"/>
        <v>-23.8</v>
      </c>
    </row>
    <row r="74" spans="2:10" ht="13.9" customHeight="1">
      <c r="B74" s="35">
        <v>68</v>
      </c>
      <c r="C74" s="36">
        <v>25</v>
      </c>
      <c r="D74" s="5"/>
      <c r="E74" s="5" t="s">
        <v>24</v>
      </c>
      <c r="F74" s="5"/>
      <c r="G74" s="25">
        <v>503805</v>
      </c>
      <c r="H74" s="25">
        <v>661931</v>
      </c>
      <c r="I74" s="14">
        <f t="shared" si="6"/>
        <v>-158126</v>
      </c>
      <c r="J74" s="10">
        <f t="shared" si="7"/>
        <v>-23.9</v>
      </c>
    </row>
    <row r="75" spans="2:10" ht="13.9" customHeight="1">
      <c r="B75" s="35">
        <v>69</v>
      </c>
      <c r="C75" s="36">
        <v>27</v>
      </c>
      <c r="D75" s="5"/>
      <c r="E75" s="5" t="s">
        <v>26</v>
      </c>
      <c r="F75" s="5"/>
      <c r="G75" s="25">
        <v>1143812</v>
      </c>
      <c r="H75" s="25">
        <v>1502799</v>
      </c>
      <c r="I75" s="14">
        <f t="shared" si="6"/>
        <v>-358987</v>
      </c>
      <c r="J75" s="10">
        <f t="shared" si="7"/>
        <v>-23.9</v>
      </c>
    </row>
    <row r="76" spans="2:10" ht="13.9" customHeight="1">
      <c r="B76" s="35">
        <v>70</v>
      </c>
      <c r="C76" s="36">
        <v>19</v>
      </c>
      <c r="D76" s="5"/>
      <c r="E76" s="5" t="s">
        <v>19</v>
      </c>
      <c r="F76" s="5"/>
      <c r="G76" s="25">
        <v>3784400</v>
      </c>
      <c r="H76" s="25">
        <v>5040583</v>
      </c>
      <c r="I76" s="14">
        <f t="shared" si="6"/>
        <v>-1256183</v>
      </c>
      <c r="J76" s="10">
        <f t="shared" si="7"/>
        <v>-24.9</v>
      </c>
    </row>
    <row r="77" spans="2:10" ht="13.9" customHeight="1">
      <c r="B77" s="35">
        <v>71</v>
      </c>
      <c r="C77" s="36">
        <v>34</v>
      </c>
      <c r="D77" s="5"/>
      <c r="E77" s="5" t="s">
        <v>33</v>
      </c>
      <c r="F77" s="5"/>
      <c r="G77" s="25">
        <v>2197745</v>
      </c>
      <c r="H77" s="25">
        <v>2948141</v>
      </c>
      <c r="I77" s="14">
        <f t="shared" si="6"/>
        <v>-750396</v>
      </c>
      <c r="J77" s="10">
        <f t="shared" si="7"/>
        <v>-25.5</v>
      </c>
    </row>
    <row r="78" spans="2:10" ht="13.9" customHeight="1">
      <c r="B78" s="35">
        <v>72</v>
      </c>
      <c r="C78" s="36">
        <v>48</v>
      </c>
      <c r="D78" s="5"/>
      <c r="E78" s="5" t="s">
        <v>47</v>
      </c>
      <c r="F78" s="5"/>
      <c r="G78" s="25">
        <v>542538</v>
      </c>
      <c r="H78" s="25">
        <v>729382</v>
      </c>
      <c r="I78" s="14">
        <f t="shared" si="6"/>
        <v>-186844</v>
      </c>
      <c r="J78" s="10">
        <f t="shared" si="7"/>
        <v>-25.6</v>
      </c>
    </row>
    <row r="79" spans="2:10" ht="13.9" customHeight="1">
      <c r="B79" s="35">
        <v>73</v>
      </c>
      <c r="C79" s="36">
        <v>63</v>
      </c>
      <c r="D79" s="5"/>
      <c r="E79" s="5" t="s">
        <v>62</v>
      </c>
      <c r="F79" s="5"/>
      <c r="G79" s="25">
        <v>401039</v>
      </c>
      <c r="H79" s="25">
        <v>639510</v>
      </c>
      <c r="I79" s="14">
        <f t="shared" si="6"/>
        <v>-238471</v>
      </c>
      <c r="J79" s="10">
        <f t="shared" si="7"/>
        <v>-37.299999999999997</v>
      </c>
    </row>
    <row r="80" spans="2:10" ht="13.9" customHeight="1">
      <c r="B80" s="35">
        <v>74</v>
      </c>
      <c r="C80" s="36">
        <v>18</v>
      </c>
      <c r="D80" s="12"/>
      <c r="E80" s="12" t="s">
        <v>18</v>
      </c>
      <c r="F80" s="12"/>
      <c r="G80" s="25">
        <v>1543141</v>
      </c>
      <c r="H80" s="25">
        <v>2846671</v>
      </c>
      <c r="I80" s="14">
        <f t="shared" si="6"/>
        <v>-1303530</v>
      </c>
      <c r="J80" s="10">
        <f t="shared" si="7"/>
        <v>-45.8</v>
      </c>
    </row>
    <row r="81" spans="2:10" ht="13.9" customHeight="1">
      <c r="B81" s="35">
        <v>75</v>
      </c>
      <c r="C81" s="36">
        <v>22</v>
      </c>
      <c r="D81" s="5"/>
      <c r="E81" s="5" t="s">
        <v>22</v>
      </c>
      <c r="F81" s="5"/>
      <c r="G81" s="25">
        <v>526084</v>
      </c>
      <c r="H81" s="25">
        <v>1124181</v>
      </c>
      <c r="I81" s="14">
        <f t="shared" si="6"/>
        <v>-598097</v>
      </c>
      <c r="J81" s="10">
        <f t="shared" si="7"/>
        <v>-53.2</v>
      </c>
    </row>
    <row r="82" spans="2:10" ht="13.9" customHeight="1">
      <c r="B82" s="35">
        <v>76</v>
      </c>
      <c r="C82" s="36">
        <v>43</v>
      </c>
      <c r="D82" s="12"/>
      <c r="E82" s="12" t="s">
        <v>42</v>
      </c>
      <c r="F82" s="12"/>
      <c r="G82" s="25">
        <v>137089</v>
      </c>
      <c r="H82" s="25">
        <v>344045</v>
      </c>
      <c r="I82" s="14">
        <f t="shared" si="6"/>
        <v>-206956</v>
      </c>
      <c r="J82" s="10">
        <f t="shared" si="7"/>
        <v>-60.2</v>
      </c>
    </row>
    <row r="83" spans="2:10" ht="13.9" customHeight="1">
      <c r="B83" s="35">
        <v>77</v>
      </c>
      <c r="C83" s="36">
        <v>2</v>
      </c>
      <c r="D83" s="5"/>
      <c r="E83" s="5" t="s">
        <v>2</v>
      </c>
      <c r="F83" s="5"/>
      <c r="G83" s="25">
        <v>501598</v>
      </c>
      <c r="H83" s="25">
        <v>2179084</v>
      </c>
      <c r="I83" s="14">
        <f t="shared" si="6"/>
        <v>-1677486</v>
      </c>
      <c r="J83" s="10">
        <f t="shared" si="7"/>
        <v>-77</v>
      </c>
    </row>
    <row r="84" spans="2:10" ht="13.9" customHeight="1">
      <c r="B84" s="35">
        <v>78</v>
      </c>
      <c r="C84" s="8">
        <v>4</v>
      </c>
      <c r="D84" s="4"/>
      <c r="E84" s="5" t="s">
        <v>4</v>
      </c>
      <c r="F84" s="5"/>
      <c r="G84" s="25">
        <v>29495</v>
      </c>
      <c r="H84" s="25">
        <v>1287120</v>
      </c>
      <c r="I84" s="14">
        <f t="shared" si="6"/>
        <v>-1257625</v>
      </c>
      <c r="J84" s="10">
        <f t="shared" si="7"/>
        <v>-97.7</v>
      </c>
    </row>
    <row r="85" spans="2:10" ht="13.9" customHeight="1">
      <c r="B85" s="35">
        <v>79</v>
      </c>
      <c r="C85" s="36">
        <v>31</v>
      </c>
      <c r="D85" s="12"/>
      <c r="E85" s="12" t="s">
        <v>30</v>
      </c>
      <c r="F85" s="12"/>
      <c r="G85" s="22">
        <v>0</v>
      </c>
      <c r="H85" s="22">
        <v>91565</v>
      </c>
      <c r="I85" s="23">
        <f t="shared" si="6"/>
        <v>-91565</v>
      </c>
      <c r="J85" s="13" t="str">
        <f t="shared" si="7"/>
        <v>皆減　</v>
      </c>
    </row>
    <row r="86" spans="2:10" ht="13.9" customHeight="1">
      <c r="B86" s="35">
        <v>80</v>
      </c>
      <c r="C86" s="36">
        <v>7</v>
      </c>
      <c r="D86" s="12"/>
      <c r="E86" s="12" t="s">
        <v>7</v>
      </c>
      <c r="F86" s="12"/>
      <c r="G86" s="22">
        <v>0</v>
      </c>
      <c r="H86" s="22">
        <v>0</v>
      </c>
      <c r="I86" s="14">
        <f t="shared" si="6"/>
        <v>0</v>
      </c>
      <c r="J86" s="10" t="str">
        <f t="shared" si="7"/>
        <v>－　</v>
      </c>
    </row>
    <row r="87" spans="2:10" ht="13.9" customHeight="1">
      <c r="B87" s="35">
        <v>81</v>
      </c>
      <c r="C87" s="36">
        <v>13</v>
      </c>
      <c r="D87" s="5"/>
      <c r="E87" s="5" t="s">
        <v>13</v>
      </c>
      <c r="F87" s="5"/>
      <c r="G87" s="22">
        <v>0</v>
      </c>
      <c r="H87" s="22">
        <v>0</v>
      </c>
      <c r="I87" s="14">
        <f t="shared" si="6"/>
        <v>0</v>
      </c>
      <c r="J87" s="10" t="str">
        <f t="shared" si="7"/>
        <v>－　</v>
      </c>
    </row>
    <row r="88" spans="2:10" ht="13.9" customHeight="1">
      <c r="B88" s="35">
        <v>82</v>
      </c>
      <c r="C88" s="36">
        <v>21</v>
      </c>
      <c r="D88" s="5"/>
      <c r="E88" s="5" t="s">
        <v>21</v>
      </c>
      <c r="F88" s="5"/>
      <c r="G88" s="22">
        <v>0</v>
      </c>
      <c r="H88" s="22">
        <v>0</v>
      </c>
      <c r="I88" s="14">
        <f t="shared" si="6"/>
        <v>0</v>
      </c>
      <c r="J88" s="10" t="str">
        <f t="shared" si="7"/>
        <v>－　</v>
      </c>
    </row>
    <row r="89" spans="2:10" ht="13.9" customHeight="1">
      <c r="B89" s="35">
        <v>83</v>
      </c>
      <c r="C89" s="36">
        <v>24</v>
      </c>
      <c r="D89" s="5"/>
      <c r="E89" s="5" t="s">
        <v>23</v>
      </c>
      <c r="F89" s="5"/>
      <c r="G89" s="22">
        <v>0</v>
      </c>
      <c r="H89" s="22">
        <v>0</v>
      </c>
      <c r="I89" s="14">
        <f t="shared" si="6"/>
        <v>0</v>
      </c>
      <c r="J89" s="10" t="str">
        <f t="shared" si="7"/>
        <v>－　</v>
      </c>
    </row>
    <row r="90" spans="2:10" ht="13.9" customHeight="1">
      <c r="B90" s="35">
        <v>84</v>
      </c>
      <c r="C90" s="36">
        <v>26</v>
      </c>
      <c r="D90" s="5"/>
      <c r="E90" s="5" t="s">
        <v>25</v>
      </c>
      <c r="F90" s="5"/>
      <c r="G90" s="22">
        <v>0</v>
      </c>
      <c r="H90" s="22">
        <v>0</v>
      </c>
      <c r="I90" s="14">
        <f t="shared" si="6"/>
        <v>0</v>
      </c>
      <c r="J90" s="10" t="str">
        <f t="shared" si="7"/>
        <v>－　</v>
      </c>
    </row>
    <row r="91" spans="2:10" ht="13.9" customHeight="1" thickBot="1">
      <c r="B91" s="9">
        <v>85</v>
      </c>
      <c r="C91" s="36">
        <v>44</v>
      </c>
      <c r="E91" s="1" t="s">
        <v>43</v>
      </c>
      <c r="G91" s="22">
        <v>0</v>
      </c>
      <c r="H91" s="22">
        <v>0</v>
      </c>
      <c r="I91" s="22">
        <f t="shared" si="6"/>
        <v>0</v>
      </c>
      <c r="J91" s="13" t="str">
        <f t="shared" si="7"/>
        <v>－　</v>
      </c>
    </row>
    <row r="92" spans="2:10" ht="15" customHeight="1" thickTop="1">
      <c r="B92" s="15" t="s">
        <v>39</v>
      </c>
      <c r="C92" s="16"/>
      <c r="D92" s="16"/>
      <c r="E92" s="17" t="s">
        <v>94</v>
      </c>
      <c r="F92" s="17"/>
      <c r="G92" s="18">
        <v>66276319</v>
      </c>
      <c r="H92" s="18">
        <v>75568218</v>
      </c>
      <c r="I92" s="18">
        <f t="shared" si="6"/>
        <v>-9291899</v>
      </c>
      <c r="J92" s="19">
        <f t="shared" si="7"/>
        <v>-12.3</v>
      </c>
    </row>
    <row r="93" spans="2:10" ht="13.9" customHeight="1">
      <c r="B93" s="7" t="s">
        <v>39</v>
      </c>
      <c r="C93" s="11"/>
      <c r="D93" s="11"/>
      <c r="E93" s="12" t="s">
        <v>83</v>
      </c>
      <c r="F93" s="12"/>
      <c r="G93" s="25">
        <v>41597949</v>
      </c>
      <c r="H93" s="25">
        <v>42077078</v>
      </c>
      <c r="I93" s="14">
        <f t="shared" si="6"/>
        <v>-479129</v>
      </c>
      <c r="J93" s="10">
        <f t="shared" si="7"/>
        <v>-1.1000000000000001</v>
      </c>
    </row>
    <row r="94" spans="2:10" ht="13.9" customHeight="1">
      <c r="B94" s="6" t="s">
        <v>39</v>
      </c>
      <c r="C94" s="4"/>
      <c r="D94" s="4"/>
      <c r="E94" s="5" t="s">
        <v>84</v>
      </c>
      <c r="F94" s="5"/>
      <c r="G94" s="22">
        <f>SUM(G7:G91)</f>
        <v>107874268</v>
      </c>
      <c r="H94" s="22">
        <f>SUM(H7:H91)</f>
        <v>117645296</v>
      </c>
      <c r="I94" s="22">
        <f t="shared" si="6"/>
        <v>-9771028</v>
      </c>
      <c r="J94" s="10">
        <f t="shared" si="7"/>
        <v>-8.3000000000000007</v>
      </c>
    </row>
    <row r="95" spans="2:10" ht="13.9" customHeight="1">
      <c r="G95" s="20"/>
      <c r="H95" s="20"/>
      <c r="I95" s="20"/>
      <c r="J95" s="21"/>
    </row>
  </sheetData>
  <mergeCells count="3">
    <mergeCell ref="B2:J2"/>
    <mergeCell ref="B4:B6"/>
    <mergeCell ref="C4:C5"/>
  </mergeCells>
  <phoneticPr fontId="4"/>
  <printOptions horizontalCentered="1"/>
  <pageMargins left="0.59055118110236227" right="0.59055118110236227" top="0.59055118110236227" bottom="0.78740157480314965" header="0.51181102362204722" footer="0.51181102362204722"/>
  <pageSetup paperSize="9" orientation="portrait" r:id="rId1"/>
  <headerFooter alignWithMargins="0"/>
  <rowBreaks count="1" manualBreakCount="1">
    <brk id="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N77"/>
  <sheetViews>
    <sheetView view="pageBreakPreview" zoomScale="70" zoomScaleNormal="85" zoomScaleSheetLayoutView="70" workbookViewId="0">
      <pane xSplit="2" ySplit="5" topLeftCell="C6" activePane="bottomRight" state="frozen"/>
      <selection activeCell="L21" sqref="L21"/>
      <selection pane="topRight" activeCell="L21" sqref="L21"/>
      <selection pane="bottomLeft" activeCell="L21" sqref="L21"/>
      <selection pane="bottomRight" activeCell="C6" sqref="C6"/>
    </sheetView>
  </sheetViews>
  <sheetFormatPr defaultColWidth="9" defaultRowHeight="14"/>
  <cols>
    <col min="1" max="1" width="4" style="145" customWidth="1"/>
    <col min="2" max="2" width="14.58203125" style="145" customWidth="1"/>
    <col min="3" max="3" width="13.5" style="145" customWidth="1"/>
    <col min="4" max="5" width="5.5" style="145" customWidth="1"/>
    <col min="6" max="6" width="6.25" style="145" customWidth="1"/>
    <col min="7" max="8" width="17.58203125" style="145" customWidth="1"/>
    <col min="9" max="9" width="17.83203125" style="145" customWidth="1"/>
    <col min="10" max="10" width="17.58203125" style="145" customWidth="1"/>
    <col min="11" max="12" width="17.83203125" style="145" customWidth="1"/>
    <col min="13" max="13" width="16.58203125" style="215" customWidth="1"/>
    <col min="14" max="14" width="14.5" style="215" customWidth="1"/>
    <col min="15" max="16384" width="9" style="145"/>
  </cols>
  <sheetData>
    <row r="1" spans="1:14" ht="17.25" customHeight="1">
      <c r="A1" s="144" t="s">
        <v>298</v>
      </c>
      <c r="C1" s="144"/>
      <c r="D1" s="144"/>
      <c r="E1" s="144"/>
      <c r="F1" s="144"/>
      <c r="G1" s="144"/>
      <c r="H1" s="144"/>
      <c r="I1" s="144"/>
      <c r="J1" s="144"/>
      <c r="K1" s="144"/>
      <c r="L1" s="144"/>
      <c r="M1" s="146"/>
      <c r="N1" s="146"/>
    </row>
    <row r="2" spans="1:14" ht="14.5" thickBot="1">
      <c r="B2" s="144"/>
      <c r="C2" s="144"/>
      <c r="D2" s="144"/>
      <c r="E2" s="144"/>
      <c r="F2" s="144"/>
      <c r="G2" s="144"/>
      <c r="H2" s="144"/>
      <c r="I2" s="144"/>
      <c r="J2" s="144"/>
      <c r="K2" s="144"/>
      <c r="L2" s="144"/>
      <c r="M2" s="147"/>
      <c r="N2" s="147" t="s">
        <v>231</v>
      </c>
    </row>
    <row r="3" spans="1:14" s="154" customFormat="1" ht="17.25" customHeight="1">
      <c r="A3" s="247" t="s">
        <v>230</v>
      </c>
      <c r="B3" s="148"/>
      <c r="C3" s="149"/>
      <c r="D3" s="150"/>
      <c r="E3" s="149"/>
      <c r="F3" s="148"/>
      <c r="G3" s="148" t="s">
        <v>224</v>
      </c>
      <c r="H3" s="151" t="s">
        <v>225</v>
      </c>
      <c r="I3" s="152" t="s">
        <v>118</v>
      </c>
      <c r="J3" s="151" t="s">
        <v>121</v>
      </c>
      <c r="K3" s="152" t="s">
        <v>303</v>
      </c>
      <c r="L3" s="149" t="s">
        <v>293</v>
      </c>
      <c r="M3" s="153" t="s">
        <v>123</v>
      </c>
      <c r="N3" s="153" t="s">
        <v>227</v>
      </c>
    </row>
    <row r="4" spans="1:14" ht="17.25" customHeight="1">
      <c r="A4" s="248"/>
      <c r="B4" s="155" t="s">
        <v>125</v>
      </c>
      <c r="C4" s="156" t="s">
        <v>115</v>
      </c>
      <c r="D4" s="242" t="s">
        <v>113</v>
      </c>
      <c r="E4" s="243"/>
      <c r="F4" s="155" t="s">
        <v>114</v>
      </c>
      <c r="G4" s="155" t="s">
        <v>226</v>
      </c>
      <c r="H4" s="157" t="s">
        <v>226</v>
      </c>
      <c r="I4" s="158" t="s">
        <v>119</v>
      </c>
      <c r="J4" s="159">
        <v>0</v>
      </c>
      <c r="K4" s="158" t="s">
        <v>233</v>
      </c>
      <c r="L4" s="156"/>
      <c r="M4" s="160" t="s">
        <v>196</v>
      </c>
      <c r="N4" s="160" t="s">
        <v>228</v>
      </c>
    </row>
    <row r="5" spans="1:14" ht="17.25" customHeight="1">
      <c r="A5" s="249"/>
      <c r="B5" s="161"/>
      <c r="C5" s="162"/>
      <c r="D5" s="163"/>
      <c r="E5" s="162"/>
      <c r="F5" s="164"/>
      <c r="G5" s="165" t="s">
        <v>116</v>
      </c>
      <c r="H5" s="166" t="s">
        <v>117</v>
      </c>
      <c r="I5" s="167" t="s">
        <v>120</v>
      </c>
      <c r="J5" s="166" t="s">
        <v>124</v>
      </c>
      <c r="K5" s="167" t="s">
        <v>122</v>
      </c>
      <c r="L5" s="168" t="s">
        <v>194</v>
      </c>
      <c r="M5" s="169" t="s">
        <v>195</v>
      </c>
      <c r="N5" s="169" t="s">
        <v>229</v>
      </c>
    </row>
    <row r="6" spans="1:14" ht="17.25" customHeight="1">
      <c r="A6" s="170">
        <v>1</v>
      </c>
      <c r="B6" s="171" t="s">
        <v>268</v>
      </c>
      <c r="C6" s="172">
        <v>1324025</v>
      </c>
      <c r="D6" s="173">
        <v>1</v>
      </c>
      <c r="E6" s="174">
        <v>8</v>
      </c>
      <c r="F6" s="172">
        <v>898</v>
      </c>
      <c r="G6" s="175">
        <v>273778662</v>
      </c>
      <c r="H6" s="176">
        <v>257143543</v>
      </c>
      <c r="I6" s="177">
        <f>G6-H6</f>
        <v>16635119</v>
      </c>
      <c r="J6" s="176">
        <v>0</v>
      </c>
      <c r="K6" s="177">
        <f>IF((I6-J6)&lt;0,0,I6-J6)</f>
        <v>16635119</v>
      </c>
      <c r="L6" s="178">
        <v>11701410</v>
      </c>
      <c r="M6" s="175">
        <f>K6-L6</f>
        <v>4933709</v>
      </c>
      <c r="N6" s="179">
        <f>IF(L6=0,IF(K6=0,"－　","皆増　"),IF(K6=0,"皆減　",ROUND(M6/L6*100,10)))</f>
        <v>42.163371764600001</v>
      </c>
    </row>
    <row r="7" spans="1:14" ht="17.25" customHeight="1">
      <c r="A7" s="170">
        <v>2</v>
      </c>
      <c r="B7" s="171" t="s">
        <v>2</v>
      </c>
      <c r="C7" s="172">
        <v>354571</v>
      </c>
      <c r="D7" s="180">
        <v>1</v>
      </c>
      <c r="E7" s="181">
        <v>6</v>
      </c>
      <c r="F7" s="172">
        <v>704</v>
      </c>
      <c r="G7" s="175">
        <v>55910079</v>
      </c>
      <c r="H7" s="176">
        <v>51518810</v>
      </c>
      <c r="I7" s="177">
        <f t="shared" ref="I7:I44" si="0">G7-H7</f>
        <v>4391269</v>
      </c>
      <c r="J7" s="176">
        <v>0</v>
      </c>
      <c r="K7" s="177">
        <f t="shared" ref="K7:K44" si="1">IF((I7-J7)&lt;0,0,I7-J7)</f>
        <v>4391269</v>
      </c>
      <c r="L7" s="178">
        <v>2936597</v>
      </c>
      <c r="M7" s="175">
        <f t="shared" ref="M7:M44" si="2">K7-L7</f>
        <v>1454672</v>
      </c>
      <c r="N7" s="182">
        <f t="shared" ref="N7:N45" si="3">IF(L7=0,IF(K7=0,"－　","皆増　"),IF(K7=0,"皆減　",ROUND(M7/L7*100,10)))</f>
        <v>49.535976506099999</v>
      </c>
    </row>
    <row r="8" spans="1:14" ht="17.25" customHeight="1">
      <c r="A8" s="170">
        <v>3</v>
      </c>
      <c r="B8" s="171" t="s">
        <v>269</v>
      </c>
      <c r="C8" s="172">
        <v>194415</v>
      </c>
      <c r="D8" s="180">
        <v>1</v>
      </c>
      <c r="E8" s="181">
        <v>5</v>
      </c>
      <c r="F8" s="172">
        <v>587</v>
      </c>
      <c r="G8" s="175">
        <v>34927785</v>
      </c>
      <c r="H8" s="176">
        <v>27994429</v>
      </c>
      <c r="I8" s="177">
        <f t="shared" si="0"/>
        <v>6933356</v>
      </c>
      <c r="J8" s="176">
        <v>0</v>
      </c>
      <c r="K8" s="177">
        <f t="shared" si="1"/>
        <v>6933356</v>
      </c>
      <c r="L8" s="178">
        <v>6186232</v>
      </c>
      <c r="M8" s="175">
        <f t="shared" si="2"/>
        <v>747124</v>
      </c>
      <c r="N8" s="182">
        <f t="shared" si="3"/>
        <v>12.077206286499999</v>
      </c>
    </row>
    <row r="9" spans="1:14" ht="17.25" customHeight="1">
      <c r="A9" s="170">
        <v>4</v>
      </c>
      <c r="B9" s="171" t="s">
        <v>282</v>
      </c>
      <c r="C9" s="172">
        <v>594274</v>
      </c>
      <c r="D9" s="180">
        <v>1</v>
      </c>
      <c r="E9" s="181">
        <v>7</v>
      </c>
      <c r="F9" s="172">
        <v>776</v>
      </c>
      <c r="G9" s="175">
        <v>94412225</v>
      </c>
      <c r="H9" s="176">
        <v>87360043</v>
      </c>
      <c r="I9" s="177">
        <f t="shared" si="0"/>
        <v>7052182</v>
      </c>
      <c r="J9" s="176">
        <v>0</v>
      </c>
      <c r="K9" s="177">
        <f t="shared" si="1"/>
        <v>7052182</v>
      </c>
      <c r="L9" s="178">
        <v>5657406</v>
      </c>
      <c r="M9" s="175">
        <f t="shared" si="2"/>
        <v>1394776</v>
      </c>
      <c r="N9" s="182">
        <f t="shared" si="3"/>
        <v>24.653984529300001</v>
      </c>
    </row>
    <row r="10" spans="1:14" ht="17.25" customHeight="1">
      <c r="A10" s="183">
        <v>5</v>
      </c>
      <c r="B10" s="184" t="s">
        <v>270</v>
      </c>
      <c r="C10" s="172">
        <v>78617</v>
      </c>
      <c r="D10" s="180">
        <v>1</v>
      </c>
      <c r="E10" s="181">
        <v>4</v>
      </c>
      <c r="F10" s="172">
        <v>475</v>
      </c>
      <c r="G10" s="185">
        <v>15481178</v>
      </c>
      <c r="H10" s="186">
        <v>10002745</v>
      </c>
      <c r="I10" s="187">
        <f t="shared" si="0"/>
        <v>5478433</v>
      </c>
      <c r="J10" s="186">
        <v>0</v>
      </c>
      <c r="K10" s="187">
        <f t="shared" si="1"/>
        <v>5478433</v>
      </c>
      <c r="L10" s="188">
        <v>5216350</v>
      </c>
      <c r="M10" s="185">
        <f t="shared" si="2"/>
        <v>262083</v>
      </c>
      <c r="N10" s="189">
        <f t="shared" si="3"/>
        <v>5.0242602586</v>
      </c>
    </row>
    <row r="11" spans="1:14" ht="17.25" customHeight="1">
      <c r="A11" s="170">
        <v>6</v>
      </c>
      <c r="B11" s="171" t="s">
        <v>271</v>
      </c>
      <c r="C11" s="190">
        <v>59674</v>
      </c>
      <c r="D11" s="173">
        <v>1</v>
      </c>
      <c r="E11" s="174">
        <v>3</v>
      </c>
      <c r="F11" s="191">
        <v>391</v>
      </c>
      <c r="G11" s="175">
        <v>14969200</v>
      </c>
      <c r="H11" s="176">
        <v>8398076</v>
      </c>
      <c r="I11" s="177">
        <f t="shared" si="0"/>
        <v>6571124</v>
      </c>
      <c r="J11" s="176">
        <v>0</v>
      </c>
      <c r="K11" s="177">
        <f t="shared" si="1"/>
        <v>6571124</v>
      </c>
      <c r="L11" s="178">
        <v>6635530</v>
      </c>
      <c r="M11" s="175">
        <f t="shared" si="2"/>
        <v>-64406</v>
      </c>
      <c r="N11" s="179">
        <f t="shared" si="3"/>
        <v>-0.97062329609999998</v>
      </c>
    </row>
    <row r="12" spans="1:14" ht="17.25" customHeight="1">
      <c r="A12" s="170">
        <v>7</v>
      </c>
      <c r="B12" s="171" t="s">
        <v>7</v>
      </c>
      <c r="C12" s="172">
        <v>342464</v>
      </c>
      <c r="D12" s="180">
        <v>2</v>
      </c>
      <c r="E12" s="181">
        <v>9</v>
      </c>
      <c r="F12" s="192">
        <v>949</v>
      </c>
      <c r="G12" s="175">
        <v>52143910</v>
      </c>
      <c r="H12" s="176">
        <v>48226130</v>
      </c>
      <c r="I12" s="177">
        <f t="shared" si="0"/>
        <v>3917780</v>
      </c>
      <c r="J12" s="176">
        <v>0</v>
      </c>
      <c r="K12" s="177">
        <f t="shared" si="1"/>
        <v>3917780</v>
      </c>
      <c r="L12" s="178">
        <v>2737821</v>
      </c>
      <c r="M12" s="175">
        <f t="shared" si="2"/>
        <v>1179959</v>
      </c>
      <c r="N12" s="182">
        <f t="shared" si="3"/>
        <v>43.098471375599999</v>
      </c>
    </row>
    <row r="13" spans="1:14" ht="17.25" customHeight="1">
      <c r="A13" s="170">
        <v>8</v>
      </c>
      <c r="B13" s="171" t="s">
        <v>262</v>
      </c>
      <c r="C13" s="172">
        <v>80361</v>
      </c>
      <c r="D13" s="180">
        <v>1</v>
      </c>
      <c r="E13" s="181">
        <v>4</v>
      </c>
      <c r="F13" s="192">
        <v>498</v>
      </c>
      <c r="G13" s="175">
        <v>16344498</v>
      </c>
      <c r="H13" s="176">
        <v>11347327</v>
      </c>
      <c r="I13" s="177">
        <f t="shared" si="0"/>
        <v>4997171</v>
      </c>
      <c r="J13" s="176">
        <v>0</v>
      </c>
      <c r="K13" s="177">
        <f t="shared" si="1"/>
        <v>4997171</v>
      </c>
      <c r="L13" s="178">
        <v>4735108</v>
      </c>
      <c r="M13" s="175">
        <f t="shared" si="2"/>
        <v>262063</v>
      </c>
      <c r="N13" s="182">
        <f t="shared" si="3"/>
        <v>5.5344672180999996</v>
      </c>
    </row>
    <row r="14" spans="1:14" ht="17.25" customHeight="1">
      <c r="A14" s="170">
        <v>9</v>
      </c>
      <c r="B14" s="171" t="s">
        <v>263</v>
      </c>
      <c r="C14" s="172">
        <v>111623</v>
      </c>
      <c r="D14" s="180">
        <v>1</v>
      </c>
      <c r="E14" s="181">
        <v>4</v>
      </c>
      <c r="F14" s="192">
        <v>468</v>
      </c>
      <c r="G14" s="175">
        <v>22595596</v>
      </c>
      <c r="H14" s="176">
        <v>16347591</v>
      </c>
      <c r="I14" s="177">
        <f t="shared" si="0"/>
        <v>6248005</v>
      </c>
      <c r="J14" s="176">
        <v>0</v>
      </c>
      <c r="K14" s="177">
        <f t="shared" si="1"/>
        <v>6248005</v>
      </c>
      <c r="L14" s="178">
        <v>6011085</v>
      </c>
      <c r="M14" s="175">
        <f t="shared" si="2"/>
        <v>236920</v>
      </c>
      <c r="N14" s="182">
        <f t="shared" si="3"/>
        <v>3.941384958</v>
      </c>
    </row>
    <row r="15" spans="1:14" ht="17.25" customHeight="1">
      <c r="A15" s="183">
        <v>10</v>
      </c>
      <c r="B15" s="184" t="s">
        <v>272</v>
      </c>
      <c r="C15" s="193">
        <v>78569</v>
      </c>
      <c r="D15" s="194">
        <v>1</v>
      </c>
      <c r="E15" s="195">
        <v>4</v>
      </c>
      <c r="F15" s="196">
        <v>483</v>
      </c>
      <c r="G15" s="185">
        <v>15655019</v>
      </c>
      <c r="H15" s="186">
        <v>11049077</v>
      </c>
      <c r="I15" s="187">
        <f t="shared" si="0"/>
        <v>4605942</v>
      </c>
      <c r="J15" s="186">
        <v>0</v>
      </c>
      <c r="K15" s="187">
        <f t="shared" si="1"/>
        <v>4605942</v>
      </c>
      <c r="L15" s="188">
        <v>4047750</v>
      </c>
      <c r="M15" s="185">
        <f t="shared" si="2"/>
        <v>558192</v>
      </c>
      <c r="N15" s="182">
        <f t="shared" si="3"/>
        <v>13.7901797295</v>
      </c>
    </row>
    <row r="16" spans="1:14" ht="17.25" customHeight="1">
      <c r="A16" s="170">
        <v>11</v>
      </c>
      <c r="B16" s="171" t="s">
        <v>11</v>
      </c>
      <c r="C16" s="172">
        <v>91791</v>
      </c>
      <c r="D16" s="180">
        <v>1</v>
      </c>
      <c r="E16" s="181">
        <v>4</v>
      </c>
      <c r="F16" s="172">
        <v>504</v>
      </c>
      <c r="G16" s="175">
        <v>16698563</v>
      </c>
      <c r="H16" s="176">
        <v>12983403</v>
      </c>
      <c r="I16" s="177">
        <f t="shared" si="0"/>
        <v>3715160</v>
      </c>
      <c r="J16" s="176">
        <v>0</v>
      </c>
      <c r="K16" s="177">
        <f t="shared" si="1"/>
        <v>3715160</v>
      </c>
      <c r="L16" s="178">
        <v>3274649</v>
      </c>
      <c r="M16" s="175">
        <f t="shared" si="2"/>
        <v>440511</v>
      </c>
      <c r="N16" s="179">
        <f t="shared" si="3"/>
        <v>13.4521593001</v>
      </c>
    </row>
    <row r="17" spans="1:14" ht="17.25" customHeight="1">
      <c r="A17" s="170">
        <v>12</v>
      </c>
      <c r="B17" s="171" t="s">
        <v>273</v>
      </c>
      <c r="C17" s="172">
        <v>229792</v>
      </c>
      <c r="D17" s="180">
        <v>2</v>
      </c>
      <c r="E17" s="181">
        <v>8</v>
      </c>
      <c r="F17" s="172">
        <v>853</v>
      </c>
      <c r="G17" s="175">
        <v>40427330</v>
      </c>
      <c r="H17" s="176">
        <v>27770289</v>
      </c>
      <c r="I17" s="177">
        <f t="shared" si="0"/>
        <v>12657041</v>
      </c>
      <c r="J17" s="176">
        <v>0</v>
      </c>
      <c r="K17" s="177">
        <f t="shared" si="1"/>
        <v>12657041</v>
      </c>
      <c r="L17" s="178">
        <v>11412132</v>
      </c>
      <c r="M17" s="175">
        <f t="shared" si="2"/>
        <v>1244909</v>
      </c>
      <c r="N17" s="182">
        <f t="shared" si="3"/>
        <v>10.908645290799999</v>
      </c>
    </row>
    <row r="18" spans="1:14" ht="17.25" customHeight="1">
      <c r="A18" s="170">
        <v>13</v>
      </c>
      <c r="B18" s="171" t="s">
        <v>13</v>
      </c>
      <c r="C18" s="172">
        <v>148699</v>
      </c>
      <c r="D18" s="180">
        <v>1</v>
      </c>
      <c r="E18" s="181">
        <v>5</v>
      </c>
      <c r="F18" s="172">
        <v>601</v>
      </c>
      <c r="G18" s="175">
        <v>24997311</v>
      </c>
      <c r="H18" s="176">
        <v>20368878</v>
      </c>
      <c r="I18" s="177">
        <f t="shared" si="0"/>
        <v>4628433</v>
      </c>
      <c r="J18" s="176">
        <v>0</v>
      </c>
      <c r="K18" s="177">
        <f t="shared" si="1"/>
        <v>4628433</v>
      </c>
      <c r="L18" s="178">
        <v>3964323</v>
      </c>
      <c r="M18" s="175">
        <f t="shared" si="2"/>
        <v>664110</v>
      </c>
      <c r="N18" s="182">
        <f t="shared" si="3"/>
        <v>16.752166763400002</v>
      </c>
    </row>
    <row r="19" spans="1:14" ht="17.25" customHeight="1">
      <c r="A19" s="170">
        <v>14</v>
      </c>
      <c r="B19" s="171" t="s">
        <v>14</v>
      </c>
      <c r="C19" s="172">
        <v>52862</v>
      </c>
      <c r="D19" s="180">
        <v>1</v>
      </c>
      <c r="E19" s="181">
        <v>3</v>
      </c>
      <c r="F19" s="172">
        <v>382</v>
      </c>
      <c r="G19" s="175">
        <v>10388485</v>
      </c>
      <c r="H19" s="176">
        <v>7839625</v>
      </c>
      <c r="I19" s="177">
        <f t="shared" si="0"/>
        <v>2548860</v>
      </c>
      <c r="J19" s="176">
        <v>0</v>
      </c>
      <c r="K19" s="177">
        <f t="shared" si="1"/>
        <v>2548860</v>
      </c>
      <c r="L19" s="178">
        <v>2308350</v>
      </c>
      <c r="M19" s="175">
        <f t="shared" si="2"/>
        <v>240510</v>
      </c>
      <c r="N19" s="182">
        <f t="shared" si="3"/>
        <v>10.4191305478</v>
      </c>
    </row>
    <row r="20" spans="1:14" ht="17.25" customHeight="1">
      <c r="A20" s="183">
        <v>15</v>
      </c>
      <c r="B20" s="184" t="s">
        <v>274</v>
      </c>
      <c r="C20" s="172">
        <v>116828</v>
      </c>
      <c r="D20" s="180">
        <v>1</v>
      </c>
      <c r="E20" s="181">
        <v>4</v>
      </c>
      <c r="F20" s="172">
        <v>526</v>
      </c>
      <c r="G20" s="185">
        <v>22589008</v>
      </c>
      <c r="H20" s="186">
        <v>14315790</v>
      </c>
      <c r="I20" s="187">
        <f t="shared" si="0"/>
        <v>8273218</v>
      </c>
      <c r="J20" s="186">
        <v>0</v>
      </c>
      <c r="K20" s="187">
        <f t="shared" si="1"/>
        <v>8273218</v>
      </c>
      <c r="L20" s="188">
        <v>7541904</v>
      </c>
      <c r="M20" s="185">
        <f t="shared" si="2"/>
        <v>731314</v>
      </c>
      <c r="N20" s="189">
        <f t="shared" si="3"/>
        <v>9.6966760648000001</v>
      </c>
    </row>
    <row r="21" spans="1:14" ht="17.25" customHeight="1">
      <c r="A21" s="170">
        <v>16</v>
      </c>
      <c r="B21" s="171" t="s">
        <v>275</v>
      </c>
      <c r="C21" s="190">
        <v>141268</v>
      </c>
      <c r="D21" s="173">
        <v>1</v>
      </c>
      <c r="E21" s="174">
        <v>4</v>
      </c>
      <c r="F21" s="191">
        <v>512</v>
      </c>
      <c r="G21" s="175">
        <v>27758701</v>
      </c>
      <c r="H21" s="176">
        <v>19280152</v>
      </c>
      <c r="I21" s="177">
        <f t="shared" si="0"/>
        <v>8478549</v>
      </c>
      <c r="J21" s="176">
        <v>0</v>
      </c>
      <c r="K21" s="177">
        <f t="shared" si="1"/>
        <v>8478549</v>
      </c>
      <c r="L21" s="178">
        <v>7756337</v>
      </c>
      <c r="M21" s="175">
        <f t="shared" si="2"/>
        <v>722212</v>
      </c>
      <c r="N21" s="179">
        <f t="shared" si="3"/>
        <v>9.3112509165000006</v>
      </c>
    </row>
    <row r="22" spans="1:14" ht="17.25" customHeight="1">
      <c r="A22" s="170">
        <v>17</v>
      </c>
      <c r="B22" s="171" t="s">
        <v>17</v>
      </c>
      <c r="C22" s="172">
        <v>226940</v>
      </c>
      <c r="D22" s="180">
        <v>2</v>
      </c>
      <c r="E22" s="181">
        <v>8</v>
      </c>
      <c r="F22" s="192">
        <v>877</v>
      </c>
      <c r="G22" s="175">
        <v>35449728</v>
      </c>
      <c r="H22" s="176">
        <v>29542322</v>
      </c>
      <c r="I22" s="177">
        <f t="shared" si="0"/>
        <v>5907406</v>
      </c>
      <c r="J22" s="176">
        <v>0</v>
      </c>
      <c r="K22" s="177">
        <f t="shared" si="1"/>
        <v>5907406</v>
      </c>
      <c r="L22" s="178">
        <v>5109920</v>
      </c>
      <c r="M22" s="175">
        <f t="shared" si="2"/>
        <v>797486</v>
      </c>
      <c r="N22" s="182">
        <f t="shared" si="3"/>
        <v>15.6066239785</v>
      </c>
    </row>
    <row r="23" spans="1:14" ht="17.25" customHeight="1">
      <c r="A23" s="170">
        <v>18</v>
      </c>
      <c r="B23" s="171" t="s">
        <v>18</v>
      </c>
      <c r="C23" s="172">
        <v>248304</v>
      </c>
      <c r="D23" s="180">
        <v>2</v>
      </c>
      <c r="E23" s="181">
        <v>9</v>
      </c>
      <c r="F23" s="192">
        <v>917</v>
      </c>
      <c r="G23" s="175">
        <v>39238972</v>
      </c>
      <c r="H23" s="176">
        <v>34769133</v>
      </c>
      <c r="I23" s="177">
        <f t="shared" si="0"/>
        <v>4469839</v>
      </c>
      <c r="J23" s="176">
        <v>0</v>
      </c>
      <c r="K23" s="177">
        <f t="shared" si="1"/>
        <v>4469839</v>
      </c>
      <c r="L23" s="178">
        <v>4029092</v>
      </c>
      <c r="M23" s="175">
        <f t="shared" si="2"/>
        <v>440747</v>
      </c>
      <c r="N23" s="182">
        <f t="shared" si="3"/>
        <v>10.9391148179</v>
      </c>
    </row>
    <row r="24" spans="1:14" ht="17.25" customHeight="1">
      <c r="A24" s="170">
        <v>19</v>
      </c>
      <c r="B24" s="171" t="s">
        <v>19</v>
      </c>
      <c r="C24" s="172">
        <v>341621</v>
      </c>
      <c r="D24" s="180">
        <v>2</v>
      </c>
      <c r="E24" s="181">
        <v>9</v>
      </c>
      <c r="F24" s="192">
        <v>946</v>
      </c>
      <c r="G24" s="175">
        <v>55204775</v>
      </c>
      <c r="H24" s="176">
        <v>46565973</v>
      </c>
      <c r="I24" s="177">
        <f t="shared" si="0"/>
        <v>8638802</v>
      </c>
      <c r="J24" s="176">
        <v>0</v>
      </c>
      <c r="K24" s="177">
        <f t="shared" si="1"/>
        <v>8638802</v>
      </c>
      <c r="L24" s="178">
        <v>6695670</v>
      </c>
      <c r="M24" s="175">
        <f t="shared" si="2"/>
        <v>1943132</v>
      </c>
      <c r="N24" s="182">
        <f t="shared" si="3"/>
        <v>29.020725334400002</v>
      </c>
    </row>
    <row r="25" spans="1:14" ht="17.25" customHeight="1">
      <c r="A25" s="183">
        <v>20</v>
      </c>
      <c r="B25" s="184" t="s">
        <v>20</v>
      </c>
      <c r="C25" s="193">
        <v>74283</v>
      </c>
      <c r="D25" s="194">
        <v>2</v>
      </c>
      <c r="E25" s="195">
        <v>9</v>
      </c>
      <c r="F25" s="196">
        <v>924</v>
      </c>
      <c r="G25" s="185">
        <v>13456502</v>
      </c>
      <c r="H25" s="186">
        <v>10462435</v>
      </c>
      <c r="I25" s="187">
        <f t="shared" si="0"/>
        <v>2994067</v>
      </c>
      <c r="J25" s="186">
        <v>0</v>
      </c>
      <c r="K25" s="187">
        <f t="shared" si="1"/>
        <v>2994067</v>
      </c>
      <c r="L25" s="188">
        <v>2546168</v>
      </c>
      <c r="M25" s="185">
        <f t="shared" si="2"/>
        <v>447899</v>
      </c>
      <c r="N25" s="182">
        <f t="shared" si="3"/>
        <v>17.591101608399999</v>
      </c>
    </row>
    <row r="26" spans="1:14" ht="17.25" customHeight="1">
      <c r="A26" s="170">
        <v>21</v>
      </c>
      <c r="B26" s="171" t="s">
        <v>21</v>
      </c>
      <c r="C26" s="190">
        <v>140899</v>
      </c>
      <c r="D26" s="173">
        <v>2</v>
      </c>
      <c r="E26" s="174">
        <v>10</v>
      </c>
      <c r="F26" s="191">
        <v>953</v>
      </c>
      <c r="G26" s="175">
        <v>21056982</v>
      </c>
      <c r="H26" s="176">
        <v>25642909</v>
      </c>
      <c r="I26" s="177">
        <f t="shared" si="0"/>
        <v>-4585927</v>
      </c>
      <c r="J26" s="176">
        <v>0</v>
      </c>
      <c r="K26" s="177">
        <f t="shared" si="1"/>
        <v>0</v>
      </c>
      <c r="L26" s="178">
        <v>0</v>
      </c>
      <c r="M26" s="175">
        <f t="shared" si="2"/>
        <v>0</v>
      </c>
      <c r="N26" s="179" t="str">
        <f t="shared" si="3"/>
        <v>－　</v>
      </c>
    </row>
    <row r="27" spans="1:14" ht="17.25" customHeight="1">
      <c r="A27" s="170">
        <v>22</v>
      </c>
      <c r="B27" s="171" t="s">
        <v>22</v>
      </c>
      <c r="C27" s="172">
        <v>145651</v>
      </c>
      <c r="D27" s="180">
        <v>2</v>
      </c>
      <c r="E27" s="181">
        <v>7</v>
      </c>
      <c r="F27" s="192">
        <v>842</v>
      </c>
      <c r="G27" s="175">
        <v>23067193</v>
      </c>
      <c r="H27" s="176">
        <v>19588661</v>
      </c>
      <c r="I27" s="177">
        <f t="shared" si="0"/>
        <v>3478532</v>
      </c>
      <c r="J27" s="176">
        <v>0</v>
      </c>
      <c r="K27" s="177">
        <f t="shared" si="1"/>
        <v>3478532</v>
      </c>
      <c r="L27" s="178">
        <v>2993723</v>
      </c>
      <c r="M27" s="175">
        <f t="shared" si="2"/>
        <v>484809</v>
      </c>
      <c r="N27" s="182">
        <f t="shared" si="3"/>
        <v>16.194183630200001</v>
      </c>
    </row>
    <row r="28" spans="1:14" ht="17.25" customHeight="1">
      <c r="A28" s="170">
        <v>23</v>
      </c>
      <c r="B28" s="171" t="s">
        <v>23</v>
      </c>
      <c r="C28" s="172">
        <v>141083</v>
      </c>
      <c r="D28" s="180">
        <v>2</v>
      </c>
      <c r="E28" s="181">
        <v>10</v>
      </c>
      <c r="F28" s="192">
        <v>953</v>
      </c>
      <c r="G28" s="175">
        <v>22253500</v>
      </c>
      <c r="H28" s="176">
        <v>21992841</v>
      </c>
      <c r="I28" s="177">
        <f t="shared" si="0"/>
        <v>260659</v>
      </c>
      <c r="J28" s="176">
        <v>0</v>
      </c>
      <c r="K28" s="177">
        <f t="shared" si="1"/>
        <v>260659</v>
      </c>
      <c r="L28" s="178">
        <v>309430</v>
      </c>
      <c r="M28" s="175">
        <f t="shared" si="2"/>
        <v>-48771</v>
      </c>
      <c r="N28" s="182">
        <f t="shared" si="3"/>
        <v>-15.761561581</v>
      </c>
    </row>
    <row r="29" spans="1:14" ht="17.25" customHeight="1">
      <c r="A29" s="170">
        <v>24</v>
      </c>
      <c r="B29" s="171" t="s">
        <v>24</v>
      </c>
      <c r="C29" s="172">
        <v>75346</v>
      </c>
      <c r="D29" s="180">
        <v>2</v>
      </c>
      <c r="E29" s="181">
        <v>9</v>
      </c>
      <c r="F29" s="192">
        <v>917</v>
      </c>
      <c r="G29" s="175">
        <v>13209014</v>
      </c>
      <c r="H29" s="176">
        <v>10184905</v>
      </c>
      <c r="I29" s="177">
        <f t="shared" si="0"/>
        <v>3024109</v>
      </c>
      <c r="J29" s="176">
        <v>0</v>
      </c>
      <c r="K29" s="177">
        <f t="shared" si="1"/>
        <v>3024109</v>
      </c>
      <c r="L29" s="178">
        <v>2804382</v>
      </c>
      <c r="M29" s="175">
        <f t="shared" si="2"/>
        <v>219727</v>
      </c>
      <c r="N29" s="182">
        <f t="shared" si="3"/>
        <v>7.8351308773000001</v>
      </c>
    </row>
    <row r="30" spans="1:14" ht="17.25" customHeight="1">
      <c r="A30" s="170">
        <v>25</v>
      </c>
      <c r="B30" s="184" t="s">
        <v>25</v>
      </c>
      <c r="C30" s="193">
        <v>83989</v>
      </c>
      <c r="D30" s="194">
        <v>2</v>
      </c>
      <c r="E30" s="195">
        <v>9</v>
      </c>
      <c r="F30" s="196">
        <v>918</v>
      </c>
      <c r="G30" s="185">
        <v>13014561</v>
      </c>
      <c r="H30" s="186">
        <v>14198320</v>
      </c>
      <c r="I30" s="187">
        <f t="shared" si="0"/>
        <v>-1183759</v>
      </c>
      <c r="J30" s="186">
        <v>0</v>
      </c>
      <c r="K30" s="187">
        <f t="shared" si="1"/>
        <v>0</v>
      </c>
      <c r="L30" s="188">
        <v>0</v>
      </c>
      <c r="M30" s="185">
        <f t="shared" si="2"/>
        <v>0</v>
      </c>
      <c r="N30" s="182" t="str">
        <f t="shared" si="3"/>
        <v>－　</v>
      </c>
    </row>
    <row r="31" spans="1:14" ht="17.25" customHeight="1">
      <c r="A31" s="197">
        <v>26</v>
      </c>
      <c r="B31" s="171" t="s">
        <v>26</v>
      </c>
      <c r="C31" s="172">
        <v>166017</v>
      </c>
      <c r="D31" s="180">
        <v>2</v>
      </c>
      <c r="E31" s="181">
        <v>9</v>
      </c>
      <c r="F31" s="172">
        <v>936</v>
      </c>
      <c r="G31" s="175">
        <v>26782974</v>
      </c>
      <c r="H31" s="176">
        <v>22802880</v>
      </c>
      <c r="I31" s="177">
        <f t="shared" si="0"/>
        <v>3980094</v>
      </c>
      <c r="J31" s="176">
        <v>0</v>
      </c>
      <c r="K31" s="177">
        <f t="shared" si="1"/>
        <v>3980094</v>
      </c>
      <c r="L31" s="178">
        <v>3262613</v>
      </c>
      <c r="M31" s="175">
        <f t="shared" si="2"/>
        <v>717481</v>
      </c>
      <c r="N31" s="179">
        <f t="shared" si="3"/>
        <v>21.9909931089</v>
      </c>
    </row>
    <row r="32" spans="1:14" ht="17.25" customHeight="1">
      <c r="A32" s="170">
        <v>27</v>
      </c>
      <c r="B32" s="171" t="s">
        <v>27</v>
      </c>
      <c r="C32" s="172">
        <v>74748</v>
      </c>
      <c r="D32" s="180">
        <v>2</v>
      </c>
      <c r="E32" s="181">
        <v>7</v>
      </c>
      <c r="F32" s="172">
        <v>817</v>
      </c>
      <c r="G32" s="175">
        <v>13638472</v>
      </c>
      <c r="H32" s="176">
        <v>9627076</v>
      </c>
      <c r="I32" s="177">
        <f t="shared" si="0"/>
        <v>4011396</v>
      </c>
      <c r="J32" s="176">
        <v>0</v>
      </c>
      <c r="K32" s="177">
        <f t="shared" si="1"/>
        <v>4011396</v>
      </c>
      <c r="L32" s="178">
        <v>3548175</v>
      </c>
      <c r="M32" s="175">
        <f t="shared" si="2"/>
        <v>463221</v>
      </c>
      <c r="N32" s="182">
        <f t="shared" si="3"/>
        <v>13.0551903443</v>
      </c>
    </row>
    <row r="33" spans="1:14" ht="17.25" customHeight="1">
      <c r="A33" s="170">
        <v>28</v>
      </c>
      <c r="B33" s="171" t="s">
        <v>264</v>
      </c>
      <c r="C33" s="172">
        <v>150582</v>
      </c>
      <c r="D33" s="180">
        <v>1</v>
      </c>
      <c r="E33" s="181">
        <v>5</v>
      </c>
      <c r="F33" s="172">
        <v>579</v>
      </c>
      <c r="G33" s="175">
        <v>27557803</v>
      </c>
      <c r="H33" s="176">
        <v>21559301</v>
      </c>
      <c r="I33" s="177">
        <f t="shared" si="0"/>
        <v>5998502</v>
      </c>
      <c r="J33" s="176">
        <v>0</v>
      </c>
      <c r="K33" s="177">
        <f t="shared" si="1"/>
        <v>5998502</v>
      </c>
      <c r="L33" s="178">
        <v>5354666</v>
      </c>
      <c r="M33" s="175">
        <f t="shared" si="2"/>
        <v>643836</v>
      </c>
      <c r="N33" s="182">
        <f t="shared" si="3"/>
        <v>12.0238311783</v>
      </c>
    </row>
    <row r="34" spans="1:14" ht="17.25" customHeight="1">
      <c r="A34" s="170">
        <v>29</v>
      </c>
      <c r="B34" s="171" t="s">
        <v>29</v>
      </c>
      <c r="C34" s="172">
        <v>65201</v>
      </c>
      <c r="D34" s="180">
        <v>2</v>
      </c>
      <c r="E34" s="181">
        <v>6</v>
      </c>
      <c r="F34" s="172">
        <v>784</v>
      </c>
      <c r="G34" s="175">
        <v>11675683</v>
      </c>
      <c r="H34" s="176">
        <v>8315501</v>
      </c>
      <c r="I34" s="177">
        <f t="shared" si="0"/>
        <v>3360182</v>
      </c>
      <c r="J34" s="176">
        <v>0</v>
      </c>
      <c r="K34" s="177">
        <f t="shared" si="1"/>
        <v>3360182</v>
      </c>
      <c r="L34" s="178">
        <v>3155287</v>
      </c>
      <c r="M34" s="175">
        <f t="shared" si="2"/>
        <v>204895</v>
      </c>
      <c r="N34" s="182">
        <f t="shared" si="3"/>
        <v>6.4937040592999997</v>
      </c>
    </row>
    <row r="35" spans="1:14" ht="17.25" customHeight="1">
      <c r="A35" s="184">
        <v>30</v>
      </c>
      <c r="B35" s="184" t="s">
        <v>30</v>
      </c>
      <c r="C35" s="172">
        <v>93363</v>
      </c>
      <c r="D35" s="180">
        <v>2</v>
      </c>
      <c r="E35" s="181">
        <v>8</v>
      </c>
      <c r="F35" s="172">
        <v>852</v>
      </c>
      <c r="G35" s="185">
        <v>15330040</v>
      </c>
      <c r="H35" s="186">
        <v>15857772</v>
      </c>
      <c r="I35" s="187">
        <f t="shared" si="0"/>
        <v>-527732</v>
      </c>
      <c r="J35" s="186">
        <v>0</v>
      </c>
      <c r="K35" s="187">
        <f t="shared" si="1"/>
        <v>0</v>
      </c>
      <c r="L35" s="188">
        <v>0</v>
      </c>
      <c r="M35" s="185">
        <f t="shared" si="2"/>
        <v>0</v>
      </c>
      <c r="N35" s="189" t="str">
        <f t="shared" si="3"/>
        <v>－　</v>
      </c>
    </row>
    <row r="36" spans="1:14" ht="17.25" customHeight="1">
      <c r="A36" s="170">
        <v>31</v>
      </c>
      <c r="B36" s="171" t="s">
        <v>31</v>
      </c>
      <c r="C36" s="190">
        <v>111859</v>
      </c>
      <c r="D36" s="173">
        <v>2</v>
      </c>
      <c r="E36" s="174">
        <v>8</v>
      </c>
      <c r="F36" s="191">
        <v>898</v>
      </c>
      <c r="G36" s="175">
        <v>19000739</v>
      </c>
      <c r="H36" s="176">
        <v>14694550</v>
      </c>
      <c r="I36" s="177">
        <f t="shared" si="0"/>
        <v>4306189</v>
      </c>
      <c r="J36" s="176">
        <v>0</v>
      </c>
      <c r="K36" s="177">
        <f t="shared" si="1"/>
        <v>4306189</v>
      </c>
      <c r="L36" s="178">
        <v>4019615</v>
      </c>
      <c r="M36" s="175">
        <f t="shared" si="2"/>
        <v>286574</v>
      </c>
      <c r="N36" s="179">
        <f t="shared" si="3"/>
        <v>7.1293892573999997</v>
      </c>
    </row>
    <row r="37" spans="1:14" ht="17.25" customHeight="1">
      <c r="A37" s="170">
        <v>32</v>
      </c>
      <c r="B37" s="171" t="s">
        <v>33</v>
      </c>
      <c r="C37" s="172">
        <v>142145</v>
      </c>
      <c r="D37" s="180">
        <v>2</v>
      </c>
      <c r="E37" s="181">
        <v>7</v>
      </c>
      <c r="F37" s="192">
        <v>847</v>
      </c>
      <c r="G37" s="175">
        <v>23492660</v>
      </c>
      <c r="H37" s="176">
        <v>21130370</v>
      </c>
      <c r="I37" s="177">
        <f t="shared" si="0"/>
        <v>2362290</v>
      </c>
      <c r="J37" s="176">
        <v>0</v>
      </c>
      <c r="K37" s="177">
        <f t="shared" si="1"/>
        <v>2362290</v>
      </c>
      <c r="L37" s="178">
        <v>2289406</v>
      </c>
      <c r="M37" s="175">
        <f t="shared" si="2"/>
        <v>72884</v>
      </c>
      <c r="N37" s="182">
        <f t="shared" si="3"/>
        <v>3.1835331958999999</v>
      </c>
    </row>
    <row r="38" spans="1:14" ht="17.25" customHeight="1">
      <c r="A38" s="170">
        <v>33</v>
      </c>
      <c r="B38" s="171" t="s">
        <v>34</v>
      </c>
      <c r="C38" s="172">
        <v>61499</v>
      </c>
      <c r="D38" s="180">
        <v>2</v>
      </c>
      <c r="E38" s="181">
        <v>7</v>
      </c>
      <c r="F38" s="192">
        <v>805</v>
      </c>
      <c r="G38" s="175">
        <v>11696633</v>
      </c>
      <c r="H38" s="176">
        <v>8140109</v>
      </c>
      <c r="I38" s="177">
        <f t="shared" si="0"/>
        <v>3556524</v>
      </c>
      <c r="J38" s="176">
        <v>0</v>
      </c>
      <c r="K38" s="177">
        <f t="shared" si="1"/>
        <v>3556524</v>
      </c>
      <c r="L38" s="178">
        <v>3206729</v>
      </c>
      <c r="M38" s="175">
        <f t="shared" si="2"/>
        <v>349795</v>
      </c>
      <c r="N38" s="182">
        <f t="shared" si="3"/>
        <v>10.908155943300001</v>
      </c>
    </row>
    <row r="39" spans="1:14" ht="17.25" customHeight="1">
      <c r="A39" s="170">
        <v>34</v>
      </c>
      <c r="B39" s="171" t="s">
        <v>35</v>
      </c>
      <c r="C39" s="172">
        <v>100275</v>
      </c>
      <c r="D39" s="180">
        <v>2</v>
      </c>
      <c r="E39" s="181">
        <v>6</v>
      </c>
      <c r="F39" s="192">
        <v>791</v>
      </c>
      <c r="G39" s="175">
        <v>16998257</v>
      </c>
      <c r="H39" s="176">
        <v>13061895</v>
      </c>
      <c r="I39" s="177">
        <f t="shared" si="0"/>
        <v>3936362</v>
      </c>
      <c r="J39" s="176">
        <v>0</v>
      </c>
      <c r="K39" s="177">
        <f t="shared" si="1"/>
        <v>3936362</v>
      </c>
      <c r="L39" s="178">
        <v>3604800</v>
      </c>
      <c r="M39" s="175">
        <f t="shared" si="2"/>
        <v>331562</v>
      </c>
      <c r="N39" s="182">
        <f t="shared" si="3"/>
        <v>9.1977918331000001</v>
      </c>
    </row>
    <row r="40" spans="1:14" ht="17.25" customHeight="1">
      <c r="A40" s="170">
        <v>35</v>
      </c>
      <c r="B40" s="171" t="s">
        <v>36</v>
      </c>
      <c r="C40" s="193">
        <v>50066</v>
      </c>
      <c r="D40" s="194">
        <v>2</v>
      </c>
      <c r="E40" s="195">
        <v>5</v>
      </c>
      <c r="F40" s="196">
        <v>711</v>
      </c>
      <c r="G40" s="185">
        <v>9575946</v>
      </c>
      <c r="H40" s="198">
        <v>6343828</v>
      </c>
      <c r="I40" s="187">
        <f t="shared" si="0"/>
        <v>3232118</v>
      </c>
      <c r="J40" s="186">
        <v>0</v>
      </c>
      <c r="K40" s="187">
        <f t="shared" si="1"/>
        <v>3232118</v>
      </c>
      <c r="L40" s="178">
        <v>2981976</v>
      </c>
      <c r="M40" s="185">
        <f t="shared" si="2"/>
        <v>250142</v>
      </c>
      <c r="N40" s="182">
        <f t="shared" si="3"/>
        <v>8.3884645617999993</v>
      </c>
    </row>
    <row r="41" spans="1:14" ht="17.25" customHeight="1">
      <c r="A41" s="197">
        <v>36</v>
      </c>
      <c r="B41" s="197" t="s">
        <v>112</v>
      </c>
      <c r="C41" s="172">
        <v>70117</v>
      </c>
      <c r="D41" s="180">
        <v>2</v>
      </c>
      <c r="E41" s="181">
        <v>7</v>
      </c>
      <c r="F41" s="172">
        <v>803</v>
      </c>
      <c r="G41" s="175">
        <v>12032740</v>
      </c>
      <c r="H41" s="176">
        <v>9347099</v>
      </c>
      <c r="I41" s="177">
        <f t="shared" si="0"/>
        <v>2685641</v>
      </c>
      <c r="J41" s="176">
        <v>0</v>
      </c>
      <c r="K41" s="177">
        <f t="shared" si="1"/>
        <v>2685641</v>
      </c>
      <c r="L41" s="199">
        <v>2380144</v>
      </c>
      <c r="M41" s="175">
        <f t="shared" si="2"/>
        <v>305497</v>
      </c>
      <c r="N41" s="179">
        <f t="shared" si="3"/>
        <v>12.8352318179</v>
      </c>
    </row>
    <row r="42" spans="1:14" ht="17.25" customHeight="1">
      <c r="A42" s="170">
        <v>37</v>
      </c>
      <c r="B42" s="171" t="s">
        <v>37</v>
      </c>
      <c r="C42" s="172">
        <v>54571</v>
      </c>
      <c r="D42" s="180">
        <v>2</v>
      </c>
      <c r="E42" s="181">
        <v>5</v>
      </c>
      <c r="F42" s="172">
        <v>708</v>
      </c>
      <c r="G42" s="175">
        <v>10159757</v>
      </c>
      <c r="H42" s="176">
        <v>7887812</v>
      </c>
      <c r="I42" s="177">
        <f t="shared" si="0"/>
        <v>2271945</v>
      </c>
      <c r="J42" s="176">
        <v>0</v>
      </c>
      <c r="K42" s="177">
        <f t="shared" si="1"/>
        <v>2271945</v>
      </c>
      <c r="L42" s="178">
        <v>1900222</v>
      </c>
      <c r="M42" s="175">
        <f t="shared" si="2"/>
        <v>371723</v>
      </c>
      <c r="N42" s="182">
        <f t="shared" si="3"/>
        <v>19.5620827461</v>
      </c>
    </row>
    <row r="43" spans="1:14" ht="17.25" customHeight="1">
      <c r="A43" s="170">
        <v>38</v>
      </c>
      <c r="B43" s="171" t="s">
        <v>38</v>
      </c>
      <c r="C43" s="172">
        <v>71979</v>
      </c>
      <c r="D43" s="180">
        <v>2</v>
      </c>
      <c r="E43" s="181">
        <v>7</v>
      </c>
      <c r="F43" s="172">
        <v>846</v>
      </c>
      <c r="G43" s="175">
        <v>12565488</v>
      </c>
      <c r="H43" s="176">
        <v>9583582</v>
      </c>
      <c r="I43" s="177">
        <f t="shared" si="0"/>
        <v>2981906</v>
      </c>
      <c r="J43" s="176">
        <v>0</v>
      </c>
      <c r="K43" s="177">
        <f t="shared" si="1"/>
        <v>2981906</v>
      </c>
      <c r="L43" s="178">
        <v>2555052</v>
      </c>
      <c r="M43" s="175">
        <f t="shared" si="2"/>
        <v>426854</v>
      </c>
      <c r="N43" s="182">
        <f t="shared" si="3"/>
        <v>16.706274471099999</v>
      </c>
    </row>
    <row r="44" spans="1:14" ht="17.25" customHeight="1">
      <c r="A44" s="170">
        <v>39</v>
      </c>
      <c r="B44" s="171" t="s">
        <v>276</v>
      </c>
      <c r="C44" s="172">
        <v>113597</v>
      </c>
      <c r="D44" s="180">
        <v>2</v>
      </c>
      <c r="E44" s="181">
        <v>8</v>
      </c>
      <c r="F44" s="172">
        <v>888</v>
      </c>
      <c r="G44" s="175">
        <v>20626052</v>
      </c>
      <c r="H44" s="176">
        <v>15486745</v>
      </c>
      <c r="I44" s="177">
        <f t="shared" si="0"/>
        <v>5139307</v>
      </c>
      <c r="J44" s="176">
        <v>0</v>
      </c>
      <c r="K44" s="177">
        <f t="shared" si="1"/>
        <v>5139307</v>
      </c>
      <c r="L44" s="178">
        <v>4890262</v>
      </c>
      <c r="M44" s="175">
        <f t="shared" si="2"/>
        <v>249045</v>
      </c>
      <c r="N44" s="182">
        <f t="shared" si="3"/>
        <v>5.0926719264000004</v>
      </c>
    </row>
    <row r="45" spans="1:14" ht="17.25" customHeight="1" thickBot="1">
      <c r="A45" s="200">
        <v>40</v>
      </c>
      <c r="B45" s="200" t="s">
        <v>248</v>
      </c>
      <c r="C45" s="201">
        <v>52214</v>
      </c>
      <c r="D45" s="202">
        <v>2</v>
      </c>
      <c r="E45" s="203">
        <v>6</v>
      </c>
      <c r="F45" s="201">
        <v>798</v>
      </c>
      <c r="G45" s="204">
        <v>9474271</v>
      </c>
      <c r="H45" s="205">
        <v>7014673</v>
      </c>
      <c r="I45" s="206">
        <f>G45-H45</f>
        <v>2459598</v>
      </c>
      <c r="J45" s="207">
        <v>0</v>
      </c>
      <c r="K45" s="206">
        <f>IF((I45-J45)&lt;0,0,I45-J45)</f>
        <v>2459598</v>
      </c>
      <c r="L45" s="208">
        <v>2127969</v>
      </c>
      <c r="M45" s="204">
        <f>K45-L45</f>
        <v>331629</v>
      </c>
      <c r="N45" s="182">
        <f t="shared" si="3"/>
        <v>15.5842965757</v>
      </c>
    </row>
    <row r="46" spans="1:14" ht="20.25" customHeight="1" thickTop="1">
      <c r="A46" s="250" t="s">
        <v>223</v>
      </c>
      <c r="B46" s="250"/>
      <c r="C46" s="252">
        <f>SUM(C6:C45)</f>
        <v>6856182</v>
      </c>
      <c r="D46" s="265"/>
      <c r="E46" s="267"/>
      <c r="F46" s="254"/>
      <c r="G46" s="232">
        <f t="shared" ref="G46:M46" si="4">SUM(G6:G45)</f>
        <v>1215636292</v>
      </c>
      <c r="H46" s="234">
        <f t="shared" si="4"/>
        <v>1035746600</v>
      </c>
      <c r="I46" s="209">
        <f>SUM(I6:I45)-I47</f>
        <v>186187110</v>
      </c>
      <c r="J46" s="236">
        <f t="shared" si="4"/>
        <v>0</v>
      </c>
      <c r="K46" s="238">
        <f t="shared" si="4"/>
        <v>186187110</v>
      </c>
      <c r="L46" s="240">
        <f>SUM(L6:L45)</f>
        <v>161888285</v>
      </c>
      <c r="M46" s="269">
        <f t="shared" si="4"/>
        <v>24298825</v>
      </c>
      <c r="N46" s="271">
        <f>IF(L46=0,IF(K46=0,"－　","皆増　"),IF(K46=0,"皆減　",ROUND(M46/L46*100,10)))</f>
        <v>15.009625310400001</v>
      </c>
    </row>
    <row r="47" spans="1:14" ht="20.25" customHeight="1">
      <c r="A47" s="251"/>
      <c r="B47" s="251"/>
      <c r="C47" s="253"/>
      <c r="D47" s="266"/>
      <c r="E47" s="268"/>
      <c r="F47" s="255"/>
      <c r="G47" s="233"/>
      <c r="H47" s="235"/>
      <c r="I47" s="210">
        <f>I26+I30+I35</f>
        <v>-6297418</v>
      </c>
      <c r="J47" s="237"/>
      <c r="K47" s="239"/>
      <c r="L47" s="241"/>
      <c r="M47" s="270"/>
      <c r="N47" s="272"/>
    </row>
    <row r="48" spans="1:14" ht="17.25" customHeight="1">
      <c r="A48" s="171">
        <v>41</v>
      </c>
      <c r="B48" s="171" t="s">
        <v>40</v>
      </c>
      <c r="C48" s="172">
        <v>44841</v>
      </c>
      <c r="D48" s="180">
        <v>2</v>
      </c>
      <c r="E48" s="181">
        <v>7</v>
      </c>
      <c r="F48" s="172">
        <v>814</v>
      </c>
      <c r="G48" s="175">
        <v>7593050</v>
      </c>
      <c r="H48" s="211">
        <v>5835766</v>
      </c>
      <c r="I48" s="177">
        <f t="shared" ref="I48:I70" si="5">G48-H48</f>
        <v>1757284</v>
      </c>
      <c r="J48" s="176">
        <v>0</v>
      </c>
      <c r="K48" s="177">
        <f t="shared" ref="K48:K70" si="6">IF((I48-J48)&lt;0,0,I48-J48)</f>
        <v>1757284</v>
      </c>
      <c r="L48" s="178">
        <v>1409553</v>
      </c>
      <c r="M48" s="175">
        <f t="shared" ref="M48:M70" si="7">K48-L48</f>
        <v>347731</v>
      </c>
      <c r="N48" s="182">
        <f>IF(L48=0,IF(K48=0,"－　","皆増　"),IF(K48=0,"皆減　",ROUND(M48/L48*100,10)))</f>
        <v>24.669593835800001</v>
      </c>
    </row>
    <row r="49" spans="1:14" ht="17.25" customHeight="1">
      <c r="A49" s="171">
        <v>42</v>
      </c>
      <c r="B49" s="171" t="s">
        <v>43</v>
      </c>
      <c r="C49" s="172">
        <v>38434</v>
      </c>
      <c r="D49" s="180">
        <v>2</v>
      </c>
      <c r="E49" s="181">
        <v>7</v>
      </c>
      <c r="F49" s="172">
        <v>846</v>
      </c>
      <c r="G49" s="175">
        <v>6632876</v>
      </c>
      <c r="H49" s="211">
        <v>7201377</v>
      </c>
      <c r="I49" s="177">
        <f t="shared" si="5"/>
        <v>-568501</v>
      </c>
      <c r="J49" s="176">
        <v>0</v>
      </c>
      <c r="K49" s="177">
        <f t="shared" si="6"/>
        <v>0</v>
      </c>
      <c r="L49" s="178">
        <v>0</v>
      </c>
      <c r="M49" s="175">
        <f t="shared" si="7"/>
        <v>0</v>
      </c>
      <c r="N49" s="182" t="str">
        <f t="shared" ref="N49:N70" si="8">IF(L49=0,IF(K49=0,"－　","皆増　"),IF(K49=0,"皆減　",ROUND(M49/L49*100,10)))</f>
        <v>－　</v>
      </c>
    </row>
    <row r="50" spans="1:14" ht="17.25" customHeight="1">
      <c r="A50" s="171">
        <v>43</v>
      </c>
      <c r="B50" s="171" t="s">
        <v>44</v>
      </c>
      <c r="C50" s="172">
        <v>35366</v>
      </c>
      <c r="D50" s="180">
        <v>2</v>
      </c>
      <c r="E50" s="181">
        <v>4</v>
      </c>
      <c r="F50" s="172">
        <v>684</v>
      </c>
      <c r="G50" s="175">
        <v>6594531</v>
      </c>
      <c r="H50" s="211">
        <v>3845741</v>
      </c>
      <c r="I50" s="177">
        <f t="shared" si="5"/>
        <v>2748790</v>
      </c>
      <c r="J50" s="176">
        <v>0</v>
      </c>
      <c r="K50" s="177">
        <f t="shared" si="6"/>
        <v>2748790</v>
      </c>
      <c r="L50" s="178">
        <v>2673397</v>
      </c>
      <c r="M50" s="175">
        <f t="shared" si="7"/>
        <v>75393</v>
      </c>
      <c r="N50" s="182">
        <f t="shared" si="8"/>
        <v>2.8201198700000001</v>
      </c>
    </row>
    <row r="51" spans="1:14" ht="17.25" customHeight="1">
      <c r="A51" s="171">
        <v>44</v>
      </c>
      <c r="B51" s="171" t="s">
        <v>45</v>
      </c>
      <c r="C51" s="172">
        <v>11029</v>
      </c>
      <c r="D51" s="180">
        <v>2</v>
      </c>
      <c r="E51" s="181">
        <v>4</v>
      </c>
      <c r="F51" s="172">
        <v>690</v>
      </c>
      <c r="G51" s="175">
        <v>3061772</v>
      </c>
      <c r="H51" s="211">
        <v>1387408</v>
      </c>
      <c r="I51" s="177">
        <f t="shared" si="5"/>
        <v>1674364</v>
      </c>
      <c r="J51" s="176">
        <v>0</v>
      </c>
      <c r="K51" s="177">
        <f t="shared" si="6"/>
        <v>1674364</v>
      </c>
      <c r="L51" s="178">
        <v>1598014</v>
      </c>
      <c r="M51" s="175">
        <f t="shared" si="7"/>
        <v>76350</v>
      </c>
      <c r="N51" s="182">
        <f t="shared" si="8"/>
        <v>4.7778054509999999</v>
      </c>
    </row>
    <row r="52" spans="1:14" ht="17.25" customHeight="1">
      <c r="A52" s="184">
        <v>45</v>
      </c>
      <c r="B52" s="184" t="s">
        <v>46</v>
      </c>
      <c r="C52" s="172">
        <v>19732</v>
      </c>
      <c r="D52" s="180">
        <v>2</v>
      </c>
      <c r="E52" s="181">
        <v>4</v>
      </c>
      <c r="F52" s="172">
        <v>668</v>
      </c>
      <c r="G52" s="185">
        <v>4195367</v>
      </c>
      <c r="H52" s="198">
        <v>3197719</v>
      </c>
      <c r="I52" s="187">
        <f t="shared" si="5"/>
        <v>997648</v>
      </c>
      <c r="J52" s="186">
        <v>0</v>
      </c>
      <c r="K52" s="187">
        <f t="shared" si="6"/>
        <v>997648</v>
      </c>
      <c r="L52" s="188">
        <v>755189</v>
      </c>
      <c r="M52" s="185">
        <f t="shared" si="7"/>
        <v>242459</v>
      </c>
      <c r="N52" s="189">
        <f t="shared" si="8"/>
        <v>32.105737769000001</v>
      </c>
    </row>
    <row r="53" spans="1:14" ht="17.25" customHeight="1">
      <c r="A53" s="197">
        <v>46</v>
      </c>
      <c r="B53" s="171" t="s">
        <v>47</v>
      </c>
      <c r="C53" s="190">
        <v>17889</v>
      </c>
      <c r="D53" s="173">
        <v>2</v>
      </c>
      <c r="E53" s="174">
        <v>4</v>
      </c>
      <c r="F53" s="191">
        <v>629</v>
      </c>
      <c r="G53" s="175">
        <v>4036234</v>
      </c>
      <c r="H53" s="211">
        <v>2928403</v>
      </c>
      <c r="I53" s="177">
        <f t="shared" si="5"/>
        <v>1107831</v>
      </c>
      <c r="J53" s="176">
        <v>0</v>
      </c>
      <c r="K53" s="177">
        <f t="shared" si="6"/>
        <v>1107831</v>
      </c>
      <c r="L53" s="178">
        <v>969709</v>
      </c>
      <c r="M53" s="175">
        <f t="shared" si="7"/>
        <v>138122</v>
      </c>
      <c r="N53" s="182">
        <f t="shared" si="8"/>
        <v>14.2436545397</v>
      </c>
    </row>
    <row r="54" spans="1:14" ht="17.25" customHeight="1">
      <c r="A54" s="171">
        <v>47</v>
      </c>
      <c r="B54" s="171" t="s">
        <v>48</v>
      </c>
      <c r="C54" s="172">
        <v>28524</v>
      </c>
      <c r="D54" s="180">
        <v>2</v>
      </c>
      <c r="E54" s="181">
        <v>3</v>
      </c>
      <c r="F54" s="192">
        <v>577</v>
      </c>
      <c r="G54" s="175">
        <v>6073610</v>
      </c>
      <c r="H54" s="211">
        <v>3448255</v>
      </c>
      <c r="I54" s="177">
        <f t="shared" si="5"/>
        <v>2625355</v>
      </c>
      <c r="J54" s="176">
        <v>0</v>
      </c>
      <c r="K54" s="177">
        <f t="shared" si="6"/>
        <v>2625355</v>
      </c>
      <c r="L54" s="178">
        <v>2392829</v>
      </c>
      <c r="M54" s="175">
        <f t="shared" si="7"/>
        <v>232526</v>
      </c>
      <c r="N54" s="182">
        <f t="shared" si="8"/>
        <v>9.7176187683999995</v>
      </c>
    </row>
    <row r="55" spans="1:14" ht="17.25" customHeight="1">
      <c r="A55" s="171">
        <v>48</v>
      </c>
      <c r="B55" s="171" t="s">
        <v>51</v>
      </c>
      <c r="C55" s="172">
        <v>19378</v>
      </c>
      <c r="D55" s="180">
        <v>2</v>
      </c>
      <c r="E55" s="181">
        <v>5</v>
      </c>
      <c r="F55" s="192">
        <v>701</v>
      </c>
      <c r="G55" s="175">
        <v>4590972</v>
      </c>
      <c r="H55" s="211">
        <v>3276788</v>
      </c>
      <c r="I55" s="177">
        <f t="shared" si="5"/>
        <v>1314184</v>
      </c>
      <c r="J55" s="176">
        <v>0</v>
      </c>
      <c r="K55" s="177">
        <f t="shared" si="6"/>
        <v>1314184</v>
      </c>
      <c r="L55" s="178">
        <v>1260118</v>
      </c>
      <c r="M55" s="175">
        <f t="shared" si="7"/>
        <v>54066</v>
      </c>
      <c r="N55" s="182">
        <f t="shared" si="8"/>
        <v>4.2905505675000004</v>
      </c>
    </row>
    <row r="56" spans="1:14" ht="17.25" customHeight="1">
      <c r="A56" s="171">
        <v>49</v>
      </c>
      <c r="B56" s="171" t="s">
        <v>52</v>
      </c>
      <c r="C56" s="172">
        <v>18192</v>
      </c>
      <c r="D56" s="180">
        <v>2</v>
      </c>
      <c r="E56" s="181">
        <v>4</v>
      </c>
      <c r="F56" s="192">
        <v>682</v>
      </c>
      <c r="G56" s="175">
        <v>4479272</v>
      </c>
      <c r="H56" s="211">
        <v>2830121</v>
      </c>
      <c r="I56" s="177">
        <f t="shared" si="5"/>
        <v>1649151</v>
      </c>
      <c r="J56" s="176">
        <v>0</v>
      </c>
      <c r="K56" s="177">
        <f t="shared" si="6"/>
        <v>1649151</v>
      </c>
      <c r="L56" s="178">
        <v>1633746</v>
      </c>
      <c r="M56" s="175">
        <f t="shared" si="7"/>
        <v>15405</v>
      </c>
      <c r="N56" s="182">
        <f t="shared" si="8"/>
        <v>0.94292503240000003</v>
      </c>
    </row>
    <row r="57" spans="1:14" ht="17.25" customHeight="1">
      <c r="A57" s="184">
        <v>50</v>
      </c>
      <c r="B57" s="184" t="s">
        <v>53</v>
      </c>
      <c r="C57" s="193">
        <v>13560</v>
      </c>
      <c r="D57" s="194">
        <v>2</v>
      </c>
      <c r="E57" s="195">
        <v>4</v>
      </c>
      <c r="F57" s="196">
        <v>695</v>
      </c>
      <c r="G57" s="185">
        <v>3533062</v>
      </c>
      <c r="H57" s="198">
        <v>1761372</v>
      </c>
      <c r="I57" s="187">
        <f t="shared" si="5"/>
        <v>1771690</v>
      </c>
      <c r="J57" s="186">
        <v>0</v>
      </c>
      <c r="K57" s="187">
        <f t="shared" si="6"/>
        <v>1771690</v>
      </c>
      <c r="L57" s="188">
        <v>1713427</v>
      </c>
      <c r="M57" s="185">
        <f t="shared" si="7"/>
        <v>58263</v>
      </c>
      <c r="N57" s="189">
        <f t="shared" si="8"/>
        <v>3.4003783061999999</v>
      </c>
    </row>
    <row r="58" spans="1:14" ht="17.25" customHeight="1">
      <c r="A58" s="197">
        <v>51</v>
      </c>
      <c r="B58" s="171" t="s">
        <v>193</v>
      </c>
      <c r="C58" s="172">
        <v>10540</v>
      </c>
      <c r="D58" s="180">
        <v>2</v>
      </c>
      <c r="E58" s="181">
        <v>4</v>
      </c>
      <c r="F58" s="172">
        <v>615</v>
      </c>
      <c r="G58" s="175">
        <v>3804903</v>
      </c>
      <c r="H58" s="211">
        <v>1422345</v>
      </c>
      <c r="I58" s="177">
        <f t="shared" si="5"/>
        <v>2382558</v>
      </c>
      <c r="J58" s="176">
        <v>0</v>
      </c>
      <c r="K58" s="177">
        <f t="shared" si="6"/>
        <v>2382558</v>
      </c>
      <c r="L58" s="178">
        <v>2281015</v>
      </c>
      <c r="M58" s="175">
        <f t="shared" si="7"/>
        <v>101543</v>
      </c>
      <c r="N58" s="182">
        <f t="shared" si="8"/>
        <v>4.4516585818000003</v>
      </c>
    </row>
    <row r="59" spans="1:14" ht="17.25" customHeight="1">
      <c r="A59" s="171">
        <v>52</v>
      </c>
      <c r="B59" s="171" t="s">
        <v>54</v>
      </c>
      <c r="C59" s="172">
        <v>7979</v>
      </c>
      <c r="D59" s="180">
        <v>2</v>
      </c>
      <c r="E59" s="181">
        <v>3</v>
      </c>
      <c r="F59" s="172">
        <v>508</v>
      </c>
      <c r="G59" s="175">
        <v>2495495</v>
      </c>
      <c r="H59" s="211">
        <v>1133982</v>
      </c>
      <c r="I59" s="177">
        <f t="shared" si="5"/>
        <v>1361513</v>
      </c>
      <c r="J59" s="176">
        <v>0</v>
      </c>
      <c r="K59" s="177">
        <f t="shared" si="6"/>
        <v>1361513</v>
      </c>
      <c r="L59" s="178">
        <v>1248169</v>
      </c>
      <c r="M59" s="175">
        <f t="shared" si="7"/>
        <v>113344</v>
      </c>
      <c r="N59" s="182">
        <f t="shared" si="8"/>
        <v>9.0808215874999991</v>
      </c>
    </row>
    <row r="60" spans="1:14" ht="17.25" customHeight="1">
      <c r="A60" s="171">
        <v>53</v>
      </c>
      <c r="B60" s="171" t="s">
        <v>55</v>
      </c>
      <c r="C60" s="172">
        <v>9302</v>
      </c>
      <c r="D60" s="180">
        <v>2</v>
      </c>
      <c r="E60" s="181">
        <v>2</v>
      </c>
      <c r="F60" s="172">
        <v>492</v>
      </c>
      <c r="G60" s="175">
        <v>2950098</v>
      </c>
      <c r="H60" s="211">
        <v>1120361</v>
      </c>
      <c r="I60" s="177">
        <f t="shared" si="5"/>
        <v>1829737</v>
      </c>
      <c r="J60" s="176">
        <v>0</v>
      </c>
      <c r="K60" s="177">
        <f t="shared" si="6"/>
        <v>1829737</v>
      </c>
      <c r="L60" s="178">
        <v>1734987</v>
      </c>
      <c r="M60" s="175">
        <f t="shared" si="7"/>
        <v>94750</v>
      </c>
      <c r="N60" s="182">
        <f t="shared" si="8"/>
        <v>5.4611360199999996</v>
      </c>
    </row>
    <row r="61" spans="1:14" ht="17.25" customHeight="1">
      <c r="A61" s="171">
        <v>54</v>
      </c>
      <c r="B61" s="171" t="s">
        <v>56</v>
      </c>
      <c r="C61" s="172">
        <v>6807</v>
      </c>
      <c r="D61" s="180">
        <v>2</v>
      </c>
      <c r="E61" s="181">
        <v>2</v>
      </c>
      <c r="F61" s="172">
        <v>498</v>
      </c>
      <c r="G61" s="175">
        <v>2372924</v>
      </c>
      <c r="H61" s="211">
        <v>828646</v>
      </c>
      <c r="I61" s="177">
        <f t="shared" si="5"/>
        <v>1544278</v>
      </c>
      <c r="J61" s="176">
        <v>0</v>
      </c>
      <c r="K61" s="177">
        <f t="shared" si="6"/>
        <v>1544278</v>
      </c>
      <c r="L61" s="178">
        <v>1464622</v>
      </c>
      <c r="M61" s="175">
        <f t="shared" si="7"/>
        <v>79656</v>
      </c>
      <c r="N61" s="182">
        <f t="shared" si="8"/>
        <v>5.4386729135999996</v>
      </c>
    </row>
    <row r="62" spans="1:14" ht="17.25" customHeight="1">
      <c r="A62" s="184">
        <v>55</v>
      </c>
      <c r="B62" s="184" t="s">
        <v>277</v>
      </c>
      <c r="C62" s="193">
        <v>10928</v>
      </c>
      <c r="D62" s="194">
        <v>2</v>
      </c>
      <c r="E62" s="195">
        <v>2</v>
      </c>
      <c r="F62" s="196">
        <v>438</v>
      </c>
      <c r="G62" s="185">
        <v>4315498</v>
      </c>
      <c r="H62" s="198">
        <v>1274223</v>
      </c>
      <c r="I62" s="187">
        <f t="shared" si="5"/>
        <v>3041275</v>
      </c>
      <c r="J62" s="186">
        <v>0</v>
      </c>
      <c r="K62" s="187">
        <f t="shared" si="6"/>
        <v>3041275</v>
      </c>
      <c r="L62" s="188">
        <v>2927809</v>
      </c>
      <c r="M62" s="185">
        <f t="shared" si="7"/>
        <v>113466</v>
      </c>
      <c r="N62" s="189">
        <f t="shared" si="8"/>
        <v>3.8754577227999998</v>
      </c>
    </row>
    <row r="63" spans="1:14" ht="17.25" customHeight="1">
      <c r="A63" s="197">
        <v>56</v>
      </c>
      <c r="B63" s="171" t="s">
        <v>59</v>
      </c>
      <c r="C63" s="172">
        <v>2709</v>
      </c>
      <c r="D63" s="180">
        <v>2</v>
      </c>
      <c r="E63" s="181">
        <v>2</v>
      </c>
      <c r="F63" s="172">
        <v>470</v>
      </c>
      <c r="G63" s="175">
        <v>1571003</v>
      </c>
      <c r="H63" s="211">
        <v>283592</v>
      </c>
      <c r="I63" s="177">
        <f t="shared" si="5"/>
        <v>1287411</v>
      </c>
      <c r="J63" s="176">
        <v>0</v>
      </c>
      <c r="K63" s="177">
        <f t="shared" si="6"/>
        <v>1287411</v>
      </c>
      <c r="L63" s="178">
        <v>1277802</v>
      </c>
      <c r="M63" s="175">
        <f t="shared" si="7"/>
        <v>9609</v>
      </c>
      <c r="N63" s="182">
        <f t="shared" si="8"/>
        <v>0.75199444049999997</v>
      </c>
    </row>
    <row r="64" spans="1:14" ht="17.25" customHeight="1">
      <c r="A64" s="171">
        <v>57</v>
      </c>
      <c r="B64" s="171" t="s">
        <v>60</v>
      </c>
      <c r="C64" s="172">
        <v>11039</v>
      </c>
      <c r="D64" s="180">
        <v>2</v>
      </c>
      <c r="E64" s="181">
        <v>2</v>
      </c>
      <c r="F64" s="172">
        <v>489</v>
      </c>
      <c r="G64" s="175">
        <v>3179120</v>
      </c>
      <c r="H64" s="211">
        <v>1978250</v>
      </c>
      <c r="I64" s="177">
        <f t="shared" si="5"/>
        <v>1200870</v>
      </c>
      <c r="J64" s="176">
        <v>0</v>
      </c>
      <c r="K64" s="177">
        <f t="shared" si="6"/>
        <v>1200870</v>
      </c>
      <c r="L64" s="178">
        <v>1162228</v>
      </c>
      <c r="M64" s="175">
        <f t="shared" si="7"/>
        <v>38642</v>
      </c>
      <c r="N64" s="182">
        <f t="shared" si="8"/>
        <v>3.3248209474000001</v>
      </c>
    </row>
    <row r="65" spans="1:14" ht="17.25" customHeight="1">
      <c r="A65" s="171">
        <v>58</v>
      </c>
      <c r="B65" s="171" t="s">
        <v>278</v>
      </c>
      <c r="C65" s="172">
        <v>13359</v>
      </c>
      <c r="D65" s="180">
        <v>2</v>
      </c>
      <c r="E65" s="181">
        <v>3</v>
      </c>
      <c r="F65" s="172">
        <v>500</v>
      </c>
      <c r="G65" s="175">
        <v>3902440</v>
      </c>
      <c r="H65" s="211">
        <v>1886011</v>
      </c>
      <c r="I65" s="177">
        <f t="shared" si="5"/>
        <v>2016429</v>
      </c>
      <c r="J65" s="176">
        <v>0</v>
      </c>
      <c r="K65" s="177">
        <f t="shared" si="6"/>
        <v>2016429</v>
      </c>
      <c r="L65" s="178">
        <v>1910158</v>
      </c>
      <c r="M65" s="175">
        <f t="shared" si="7"/>
        <v>106271</v>
      </c>
      <c r="N65" s="182">
        <f t="shared" si="8"/>
        <v>5.5634664775999996</v>
      </c>
    </row>
    <row r="66" spans="1:14" ht="17.25" customHeight="1">
      <c r="A66" s="171">
        <v>59</v>
      </c>
      <c r="B66" s="171" t="s">
        <v>64</v>
      </c>
      <c r="C66" s="172">
        <v>30343</v>
      </c>
      <c r="D66" s="180">
        <v>2</v>
      </c>
      <c r="E66" s="181">
        <v>3</v>
      </c>
      <c r="F66" s="172">
        <v>525</v>
      </c>
      <c r="G66" s="175">
        <v>5631002</v>
      </c>
      <c r="H66" s="211">
        <v>4159599</v>
      </c>
      <c r="I66" s="177">
        <f t="shared" si="5"/>
        <v>1471403</v>
      </c>
      <c r="J66" s="176">
        <v>0</v>
      </c>
      <c r="K66" s="177">
        <f t="shared" si="6"/>
        <v>1471403</v>
      </c>
      <c r="L66" s="178">
        <v>1331201</v>
      </c>
      <c r="M66" s="175">
        <f t="shared" si="7"/>
        <v>140202</v>
      </c>
      <c r="N66" s="182">
        <f t="shared" si="8"/>
        <v>10.531993290300001</v>
      </c>
    </row>
    <row r="67" spans="1:14" ht="17.25" customHeight="1">
      <c r="A67" s="171">
        <v>60</v>
      </c>
      <c r="B67" s="184" t="s">
        <v>70</v>
      </c>
      <c r="C67" s="193">
        <v>32374</v>
      </c>
      <c r="D67" s="194">
        <v>2</v>
      </c>
      <c r="E67" s="195">
        <v>3</v>
      </c>
      <c r="F67" s="193">
        <v>507</v>
      </c>
      <c r="G67" s="185">
        <v>6736535</v>
      </c>
      <c r="H67" s="198">
        <v>5013973</v>
      </c>
      <c r="I67" s="187">
        <f t="shared" si="5"/>
        <v>1722562</v>
      </c>
      <c r="J67" s="186">
        <v>0</v>
      </c>
      <c r="K67" s="187">
        <f t="shared" si="6"/>
        <v>1722562</v>
      </c>
      <c r="L67" s="188">
        <v>1463183</v>
      </c>
      <c r="M67" s="185">
        <f t="shared" si="7"/>
        <v>259379</v>
      </c>
      <c r="N67" s="182">
        <f t="shared" si="8"/>
        <v>17.727037561300001</v>
      </c>
    </row>
    <row r="68" spans="1:14" ht="17.25" customHeight="1">
      <c r="A68" s="197">
        <v>61</v>
      </c>
      <c r="B68" s="171" t="s">
        <v>75</v>
      </c>
      <c r="C68" s="172">
        <v>34147</v>
      </c>
      <c r="D68" s="180">
        <v>2</v>
      </c>
      <c r="E68" s="181">
        <v>6</v>
      </c>
      <c r="F68" s="172">
        <v>768</v>
      </c>
      <c r="G68" s="175">
        <v>6635104</v>
      </c>
      <c r="H68" s="211">
        <v>3933977</v>
      </c>
      <c r="I68" s="177">
        <f t="shared" si="5"/>
        <v>2701127</v>
      </c>
      <c r="J68" s="176">
        <v>0</v>
      </c>
      <c r="K68" s="177">
        <f t="shared" si="6"/>
        <v>2701127</v>
      </c>
      <c r="L68" s="178">
        <v>2641344</v>
      </c>
      <c r="M68" s="175">
        <f t="shared" si="7"/>
        <v>59783</v>
      </c>
      <c r="N68" s="179">
        <f t="shared" si="8"/>
        <v>2.2633553220999998</v>
      </c>
    </row>
    <row r="69" spans="1:14" ht="17.25" customHeight="1">
      <c r="A69" s="171">
        <v>62</v>
      </c>
      <c r="B69" s="171" t="s">
        <v>80</v>
      </c>
      <c r="C69" s="172">
        <v>43845</v>
      </c>
      <c r="D69" s="180">
        <v>2</v>
      </c>
      <c r="E69" s="181">
        <v>5</v>
      </c>
      <c r="F69" s="172">
        <v>749</v>
      </c>
      <c r="G69" s="175">
        <v>8328071</v>
      </c>
      <c r="H69" s="211">
        <v>5628731</v>
      </c>
      <c r="I69" s="177">
        <f t="shared" si="5"/>
        <v>2699340</v>
      </c>
      <c r="J69" s="176">
        <v>0</v>
      </c>
      <c r="K69" s="177">
        <f t="shared" si="6"/>
        <v>2699340</v>
      </c>
      <c r="L69" s="178">
        <v>2340122</v>
      </c>
      <c r="M69" s="175">
        <f t="shared" si="7"/>
        <v>359218</v>
      </c>
      <c r="N69" s="182">
        <f t="shared" si="8"/>
        <v>15.3503962614</v>
      </c>
    </row>
    <row r="70" spans="1:14" ht="17.25" customHeight="1" thickBot="1">
      <c r="A70" s="171">
        <v>63</v>
      </c>
      <c r="B70" s="171" t="s">
        <v>81</v>
      </c>
      <c r="C70" s="172">
        <v>28266</v>
      </c>
      <c r="D70" s="202">
        <v>2</v>
      </c>
      <c r="E70" s="203">
        <v>7</v>
      </c>
      <c r="F70" s="172">
        <v>816</v>
      </c>
      <c r="G70" s="175">
        <v>5561845</v>
      </c>
      <c r="H70" s="211">
        <v>3346567</v>
      </c>
      <c r="I70" s="177">
        <f t="shared" si="5"/>
        <v>2215278</v>
      </c>
      <c r="J70" s="176">
        <v>0</v>
      </c>
      <c r="K70" s="177">
        <f t="shared" si="6"/>
        <v>2215278</v>
      </c>
      <c r="L70" s="178">
        <v>2039996</v>
      </c>
      <c r="M70" s="175">
        <f t="shared" si="7"/>
        <v>175282</v>
      </c>
      <c r="N70" s="182">
        <f t="shared" si="8"/>
        <v>8.5922717496000001</v>
      </c>
    </row>
    <row r="71" spans="1:14" ht="20.25" customHeight="1" thickTop="1" thickBot="1">
      <c r="A71" s="244" t="s">
        <v>221</v>
      </c>
      <c r="B71" s="245"/>
      <c r="C71" s="246">
        <f>SUM(C48:C70)</f>
        <v>488583</v>
      </c>
      <c r="D71" s="262"/>
      <c r="E71" s="261"/>
      <c r="F71" s="260"/>
      <c r="G71" s="256">
        <f t="shared" ref="G71:M71" si="9">SUM(G48:G70)</f>
        <v>108274784</v>
      </c>
      <c r="H71" s="259">
        <f t="shared" si="9"/>
        <v>67723207</v>
      </c>
      <c r="I71" s="212">
        <f>SUM(I48:I70)-I72</f>
        <v>41120078</v>
      </c>
      <c r="J71" s="258">
        <f t="shared" si="9"/>
        <v>0</v>
      </c>
      <c r="K71" s="257">
        <f t="shared" si="9"/>
        <v>41120078</v>
      </c>
      <c r="L71" s="246">
        <f t="shared" si="9"/>
        <v>38228618</v>
      </c>
      <c r="M71" s="256">
        <f t="shared" si="9"/>
        <v>2891460</v>
      </c>
      <c r="N71" s="263">
        <f>IF(L71=0,IF(K71=0,"－　","皆増　"),IF(K71=0,"皆減　",ROUND(M71/L71*100,10)))</f>
        <v>7.5636006511999998</v>
      </c>
    </row>
    <row r="72" spans="1:14" ht="20.25" customHeight="1" thickTop="1" thickBot="1">
      <c r="A72" s="244"/>
      <c r="B72" s="245"/>
      <c r="C72" s="246"/>
      <c r="D72" s="262"/>
      <c r="E72" s="261"/>
      <c r="F72" s="260"/>
      <c r="G72" s="256"/>
      <c r="H72" s="259"/>
      <c r="I72" s="213">
        <f>I49</f>
        <v>-568501</v>
      </c>
      <c r="J72" s="258"/>
      <c r="K72" s="257"/>
      <c r="L72" s="246"/>
      <c r="M72" s="256"/>
      <c r="N72" s="263"/>
    </row>
    <row r="73" spans="1:14" ht="20.25" customHeight="1" thickTop="1" thickBot="1">
      <c r="A73" s="244" t="s">
        <v>222</v>
      </c>
      <c r="B73" s="245"/>
      <c r="C73" s="246">
        <f>SUM(C46,C71)</f>
        <v>7344765</v>
      </c>
      <c r="D73" s="262"/>
      <c r="E73" s="261"/>
      <c r="F73" s="260"/>
      <c r="G73" s="256">
        <f t="shared" ref="G73:M73" si="10">SUM(G46,G71)</f>
        <v>1323911076</v>
      </c>
      <c r="H73" s="259">
        <f t="shared" si="10"/>
        <v>1103469807</v>
      </c>
      <c r="I73" s="209">
        <f>SUM(I46,I71)</f>
        <v>227307188</v>
      </c>
      <c r="J73" s="258">
        <f t="shared" si="10"/>
        <v>0</v>
      </c>
      <c r="K73" s="257">
        <f t="shared" si="10"/>
        <v>227307188</v>
      </c>
      <c r="L73" s="246">
        <f t="shared" si="10"/>
        <v>200116903</v>
      </c>
      <c r="M73" s="256">
        <f t="shared" si="10"/>
        <v>27190285</v>
      </c>
      <c r="N73" s="263">
        <f>IF(L73=0,IF(K73=0,"－　","皆増　"),IF(K73=0,"皆減　",ROUND(M73/L73*100,10)))</f>
        <v>13.587200577500001</v>
      </c>
    </row>
    <row r="74" spans="1:14" ht="20.25" customHeight="1" thickTop="1" thickBot="1">
      <c r="A74" s="244"/>
      <c r="B74" s="245"/>
      <c r="C74" s="246"/>
      <c r="D74" s="262"/>
      <c r="E74" s="261"/>
      <c r="F74" s="260"/>
      <c r="G74" s="256"/>
      <c r="H74" s="259"/>
      <c r="I74" s="213">
        <f>I72+I47</f>
        <v>-6865919</v>
      </c>
      <c r="J74" s="258"/>
      <c r="K74" s="264"/>
      <c r="L74" s="246"/>
      <c r="M74" s="256"/>
      <c r="N74" s="263"/>
    </row>
    <row r="75" spans="1:14" ht="14.5" thickTop="1">
      <c r="B75" s="144"/>
      <c r="C75" s="144"/>
      <c r="D75" s="144"/>
      <c r="E75" s="144"/>
      <c r="F75" s="144"/>
      <c r="G75" s="144"/>
      <c r="H75" s="144"/>
      <c r="I75" s="144"/>
      <c r="J75" s="144"/>
      <c r="K75" s="144"/>
      <c r="L75" s="144"/>
      <c r="M75" s="146"/>
      <c r="N75" s="214"/>
    </row>
    <row r="76" spans="1:14" ht="18.75" customHeight="1">
      <c r="A76" s="144"/>
      <c r="C76" s="144"/>
      <c r="D76" s="144"/>
      <c r="E76" s="144"/>
      <c r="F76" s="144"/>
      <c r="G76" s="144"/>
      <c r="H76" s="144"/>
      <c r="I76" s="144"/>
      <c r="J76" s="144"/>
      <c r="K76" s="144"/>
      <c r="L76" s="144"/>
      <c r="M76" s="146"/>
      <c r="N76" s="214"/>
    </row>
    <row r="77" spans="1:14">
      <c r="N77" s="216"/>
    </row>
  </sheetData>
  <mergeCells count="38">
    <mergeCell ref="N46:N47"/>
    <mergeCell ref="A73:B74"/>
    <mergeCell ref="M73:M74"/>
    <mergeCell ref="L73:L74"/>
    <mergeCell ref="K73:K74"/>
    <mergeCell ref="J73:J74"/>
    <mergeCell ref="H73:H74"/>
    <mergeCell ref="G73:G74"/>
    <mergeCell ref="F73:F74"/>
    <mergeCell ref="E73:E74"/>
    <mergeCell ref="D73:D74"/>
    <mergeCell ref="C73:C74"/>
    <mergeCell ref="F71:F72"/>
    <mergeCell ref="E71:E72"/>
    <mergeCell ref="D71:D72"/>
    <mergeCell ref="N71:N72"/>
    <mergeCell ref="N73:N74"/>
    <mergeCell ref="F46:F47"/>
    <mergeCell ref="M71:M72"/>
    <mergeCell ref="L71:L72"/>
    <mergeCell ref="K71:K72"/>
    <mergeCell ref="J71:J72"/>
    <mergeCell ref="H71:H72"/>
    <mergeCell ref="G71:G72"/>
    <mergeCell ref="M46:M47"/>
    <mergeCell ref="D4:E4"/>
    <mergeCell ref="A71:B72"/>
    <mergeCell ref="C71:C72"/>
    <mergeCell ref="A3:A5"/>
    <mergeCell ref="A46:B47"/>
    <mergeCell ref="C46:C47"/>
    <mergeCell ref="D46:D47"/>
    <mergeCell ref="E46:E47"/>
    <mergeCell ref="G46:G47"/>
    <mergeCell ref="H46:H47"/>
    <mergeCell ref="J46:J47"/>
    <mergeCell ref="K46:K47"/>
    <mergeCell ref="L46:L47"/>
  </mergeCells>
  <phoneticPr fontId="4"/>
  <pageMargins left="0.78740157480314965" right="0.39370078740157483" top="0.78740157480314965" bottom="0.39370078740157483" header="0.51181102362204722" footer="0.51181102362204722"/>
  <pageSetup paperSize="9" scale="3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26965-882A-4890-B944-6F3A930488AE}">
  <dimension ref="A1:F84"/>
  <sheetViews>
    <sheetView view="pageBreakPreview" zoomScaleNormal="130" zoomScaleSheetLayoutView="100" workbookViewId="0">
      <selection activeCell="C17" sqref="C17"/>
    </sheetView>
  </sheetViews>
  <sheetFormatPr defaultColWidth="9" defaultRowHeight="7.5"/>
  <cols>
    <col min="1" max="1" width="1.5" style="303" customWidth="1"/>
    <col min="2" max="2" width="23.75" style="303" customWidth="1"/>
    <col min="3" max="5" width="14.83203125" style="303" customWidth="1"/>
    <col min="6" max="6" width="9.75" style="304" customWidth="1"/>
    <col min="7" max="16384" width="9" style="303"/>
  </cols>
  <sheetData>
    <row r="1" spans="2:6" ht="12">
      <c r="B1" s="302" t="s">
        <v>284</v>
      </c>
    </row>
    <row r="2" spans="2:6" ht="12.75" customHeight="1">
      <c r="B2" s="305" t="s">
        <v>126</v>
      </c>
      <c r="F2" s="306" t="s">
        <v>198</v>
      </c>
    </row>
    <row r="3" spans="2:6" ht="10.5" customHeight="1">
      <c r="B3" s="307" t="s">
        <v>127</v>
      </c>
      <c r="C3" s="308" t="s">
        <v>199</v>
      </c>
      <c r="D3" s="309"/>
      <c r="E3" s="309"/>
      <c r="F3" s="310"/>
    </row>
    <row r="4" spans="2:6" ht="10.5" customHeight="1">
      <c r="B4" s="311"/>
      <c r="C4" s="312" t="s">
        <v>304</v>
      </c>
      <c r="D4" s="312" t="s">
        <v>287</v>
      </c>
      <c r="E4" s="313" t="s">
        <v>128</v>
      </c>
      <c r="F4" s="314" t="s">
        <v>129</v>
      </c>
    </row>
    <row r="5" spans="2:6" ht="12.75" customHeight="1">
      <c r="B5" s="315" t="s">
        <v>130</v>
      </c>
      <c r="C5" s="316">
        <v>90510075</v>
      </c>
      <c r="D5" s="316">
        <v>89282612</v>
      </c>
      <c r="E5" s="316">
        <f>C5-D5</f>
        <v>1227463</v>
      </c>
      <c r="F5" s="317">
        <f>IF(E5=0,0,IF(D5=0,"　　 皆増",IF(C5=0,"　　 皆減",ROUND(E5/D5*100,1))))</f>
        <v>1.4</v>
      </c>
    </row>
    <row r="6" spans="2:6" ht="9.5">
      <c r="B6" s="318" t="s">
        <v>201</v>
      </c>
      <c r="C6" s="319">
        <v>16322958</v>
      </c>
      <c r="D6" s="319">
        <v>16160247</v>
      </c>
      <c r="E6" s="319">
        <f>C6-D6</f>
        <v>162711</v>
      </c>
      <c r="F6" s="320">
        <f>IF(E6=0,0,IF(D6=0,"　　 皆増",IF(C6=0,"　　 皆減",ROUND(E6/D6*100,1))))</f>
        <v>1</v>
      </c>
    </row>
    <row r="7" spans="2:6" ht="9.5">
      <c r="B7" s="318" t="s">
        <v>249</v>
      </c>
      <c r="C7" s="319">
        <v>19110576</v>
      </c>
      <c r="D7" s="319">
        <v>19311264</v>
      </c>
      <c r="E7" s="319">
        <f>C7-D7</f>
        <v>-200688</v>
      </c>
      <c r="F7" s="320">
        <f>IF(E7=0,0,IF(D7=0,"　　 皆増",IF(C7=0,"　　 皆減",ROUND(E7/D7*100,1))))</f>
        <v>-1</v>
      </c>
    </row>
    <row r="8" spans="2:6" ht="9.5">
      <c r="B8" s="318" t="s">
        <v>131</v>
      </c>
      <c r="C8" s="321">
        <v>0</v>
      </c>
      <c r="D8" s="321">
        <v>0</v>
      </c>
      <c r="E8" s="321" t="s">
        <v>204</v>
      </c>
      <c r="F8" s="321" t="s">
        <v>204</v>
      </c>
    </row>
    <row r="9" spans="2:6" ht="9.5">
      <c r="B9" s="318" t="s">
        <v>132</v>
      </c>
      <c r="C9" s="321">
        <v>0</v>
      </c>
      <c r="D9" s="321">
        <v>0</v>
      </c>
      <c r="E9" s="321" t="s">
        <v>204</v>
      </c>
      <c r="F9" s="321" t="s">
        <v>204</v>
      </c>
    </row>
    <row r="10" spans="2:6" ht="9.5">
      <c r="B10" s="318" t="s">
        <v>133</v>
      </c>
      <c r="C10" s="319">
        <v>8210190</v>
      </c>
      <c r="D10" s="319">
        <v>8114429</v>
      </c>
      <c r="E10" s="319">
        <f t="shared" ref="E10:E71" si="0">C10-D10</f>
        <v>95761</v>
      </c>
      <c r="F10" s="322">
        <f>IF(E10=0,0,IF(D10=0,"　　 皆増",IF(C10=0,"　　 皆減",ROUND(E10/D10*100,2))))</f>
        <v>1.18</v>
      </c>
    </row>
    <row r="11" spans="2:6" ht="11.25" customHeight="1">
      <c r="B11" s="318" t="s">
        <v>134</v>
      </c>
      <c r="C11" s="319">
        <v>4596445</v>
      </c>
      <c r="D11" s="319">
        <v>4535846</v>
      </c>
      <c r="E11" s="319">
        <f t="shared" si="0"/>
        <v>60599</v>
      </c>
      <c r="F11" s="322">
        <f t="shared" ref="F11:F71" si="1">IF(E11=0,0,IF(D11=0,"　　 皆増",IF(C11=0,"　　 皆減",ROUND(E11/D11*100,1))))</f>
        <v>1.3</v>
      </c>
    </row>
    <row r="12" spans="2:6" ht="11.25" customHeight="1">
      <c r="B12" s="318" t="s">
        <v>250</v>
      </c>
      <c r="C12" s="319">
        <v>1290208</v>
      </c>
      <c r="D12" s="319">
        <v>1275289</v>
      </c>
      <c r="E12" s="319">
        <f>C12-D12</f>
        <v>14919</v>
      </c>
      <c r="F12" s="322">
        <f t="shared" si="1"/>
        <v>1.2</v>
      </c>
    </row>
    <row r="13" spans="2:6" ht="9.5">
      <c r="B13" s="318" t="s">
        <v>135</v>
      </c>
      <c r="C13" s="319">
        <v>17180200</v>
      </c>
      <c r="D13" s="319">
        <v>16222239</v>
      </c>
      <c r="E13" s="319">
        <f t="shared" si="0"/>
        <v>957961</v>
      </c>
      <c r="F13" s="322">
        <f t="shared" si="1"/>
        <v>5.9</v>
      </c>
    </row>
    <row r="14" spans="2:6" ht="9.5">
      <c r="B14" s="318" t="s">
        <v>136</v>
      </c>
      <c r="C14" s="319">
        <v>12190933</v>
      </c>
      <c r="D14" s="319">
        <v>11511476</v>
      </c>
      <c r="E14" s="319">
        <f t="shared" si="0"/>
        <v>679457</v>
      </c>
      <c r="F14" s="322">
        <f t="shared" si="1"/>
        <v>5.9</v>
      </c>
    </row>
    <row r="15" spans="2:6" ht="9.5">
      <c r="B15" s="323" t="s">
        <v>137</v>
      </c>
      <c r="C15" s="324">
        <f>SUM(C6:C14)</f>
        <v>78901510</v>
      </c>
      <c r="D15" s="324">
        <f>SUM(D6:D14)</f>
        <v>77130790</v>
      </c>
      <c r="E15" s="324">
        <f t="shared" si="0"/>
        <v>1770720</v>
      </c>
      <c r="F15" s="325">
        <f t="shared" si="1"/>
        <v>2.2999999999999998</v>
      </c>
    </row>
    <row r="16" spans="2:6" ht="9.5">
      <c r="B16" s="326" t="s">
        <v>138</v>
      </c>
      <c r="C16" s="327">
        <v>18077972</v>
      </c>
      <c r="D16" s="327">
        <v>16299031</v>
      </c>
      <c r="E16" s="327">
        <f t="shared" si="0"/>
        <v>1778941</v>
      </c>
      <c r="F16" s="328">
        <f t="shared" si="1"/>
        <v>10.9</v>
      </c>
    </row>
    <row r="17" spans="1:6" ht="9.5">
      <c r="B17" s="318" t="s">
        <v>139</v>
      </c>
      <c r="C17" s="319">
        <v>12940760</v>
      </c>
      <c r="D17" s="319">
        <v>13556699</v>
      </c>
      <c r="E17" s="319">
        <f t="shared" si="0"/>
        <v>-615939</v>
      </c>
      <c r="F17" s="322">
        <f t="shared" si="1"/>
        <v>-4.5</v>
      </c>
    </row>
    <row r="18" spans="1:6" ht="9.5">
      <c r="B18" s="318" t="s">
        <v>140</v>
      </c>
      <c r="C18" s="319">
        <v>10236421</v>
      </c>
      <c r="D18" s="319">
        <v>9635053</v>
      </c>
      <c r="E18" s="319">
        <f t="shared" si="0"/>
        <v>601368</v>
      </c>
      <c r="F18" s="322">
        <f t="shared" si="1"/>
        <v>6.2</v>
      </c>
    </row>
    <row r="19" spans="1:6" ht="9.5">
      <c r="B19" s="318" t="s">
        <v>141</v>
      </c>
      <c r="C19" s="319">
        <v>8162801</v>
      </c>
      <c r="D19" s="319">
        <v>7369004</v>
      </c>
      <c r="E19" s="319">
        <f t="shared" si="0"/>
        <v>793797</v>
      </c>
      <c r="F19" s="322">
        <f t="shared" si="1"/>
        <v>10.8</v>
      </c>
    </row>
    <row r="20" spans="1:6" ht="9.5">
      <c r="B20" s="318" t="s">
        <v>142</v>
      </c>
      <c r="C20" s="319">
        <v>6765000</v>
      </c>
      <c r="D20" s="319">
        <v>7131177</v>
      </c>
      <c r="E20" s="319">
        <f t="shared" si="0"/>
        <v>-366177</v>
      </c>
      <c r="F20" s="322">
        <f t="shared" si="1"/>
        <v>-5.0999999999999996</v>
      </c>
    </row>
    <row r="21" spans="1:6" ht="9.5">
      <c r="B21" s="318" t="s">
        <v>140</v>
      </c>
      <c r="C21" s="319">
        <v>4593578</v>
      </c>
      <c r="D21" s="319">
        <v>4356403</v>
      </c>
      <c r="E21" s="319">
        <f t="shared" si="0"/>
        <v>237175</v>
      </c>
      <c r="F21" s="322">
        <f t="shared" si="1"/>
        <v>5.4</v>
      </c>
    </row>
    <row r="22" spans="1:6" ht="9.5">
      <c r="B22" s="318" t="s">
        <v>210</v>
      </c>
      <c r="C22" s="319">
        <v>3138776</v>
      </c>
      <c r="D22" s="319">
        <v>2938674</v>
      </c>
      <c r="E22" s="319">
        <f t="shared" si="0"/>
        <v>200102</v>
      </c>
      <c r="F22" s="322">
        <f t="shared" si="1"/>
        <v>6.8</v>
      </c>
    </row>
    <row r="23" spans="1:6" ht="9.5">
      <c r="B23" s="318" t="s">
        <v>211</v>
      </c>
      <c r="C23" s="319">
        <v>492981</v>
      </c>
      <c r="D23" s="319">
        <v>463067</v>
      </c>
      <c r="E23" s="319">
        <f t="shared" si="0"/>
        <v>29914</v>
      </c>
      <c r="F23" s="322">
        <f t="shared" si="1"/>
        <v>6.5</v>
      </c>
    </row>
    <row r="24" spans="1:6" ht="9.5">
      <c r="B24" s="318" t="s">
        <v>212</v>
      </c>
      <c r="C24" s="319">
        <v>74378371</v>
      </c>
      <c r="D24" s="319">
        <v>81999213</v>
      </c>
      <c r="E24" s="319">
        <f t="shared" si="0"/>
        <v>-7620842</v>
      </c>
      <c r="F24" s="322">
        <f t="shared" si="1"/>
        <v>-9.3000000000000007</v>
      </c>
    </row>
    <row r="25" spans="1:6" ht="9.5">
      <c r="B25" s="329" t="s">
        <v>279</v>
      </c>
      <c r="C25" s="319">
        <v>0</v>
      </c>
      <c r="D25" s="319">
        <v>1240944</v>
      </c>
      <c r="E25" s="319">
        <f t="shared" si="0"/>
        <v>-1240944</v>
      </c>
      <c r="F25" s="322" t="str">
        <f t="shared" si="1"/>
        <v>　　 皆減</v>
      </c>
    </row>
    <row r="26" spans="1:6" ht="9.5">
      <c r="A26" s="303" t="s">
        <v>143</v>
      </c>
      <c r="B26" s="330" t="s">
        <v>144</v>
      </c>
      <c r="C26" s="331">
        <f>SUM(C16:C25)</f>
        <v>138786660</v>
      </c>
      <c r="D26" s="331">
        <f>SUM(D16:D25)</f>
        <v>144989265</v>
      </c>
      <c r="E26" s="331">
        <f t="shared" si="0"/>
        <v>-6202605</v>
      </c>
      <c r="F26" s="332">
        <f t="shared" si="1"/>
        <v>-4.3</v>
      </c>
    </row>
    <row r="27" spans="1:6" ht="9.5">
      <c r="B27" s="318" t="s">
        <v>145</v>
      </c>
      <c r="C27" s="319">
        <v>53984853</v>
      </c>
      <c r="D27" s="319">
        <v>52984783</v>
      </c>
      <c r="E27" s="319">
        <f t="shared" si="0"/>
        <v>1000070</v>
      </c>
      <c r="F27" s="322">
        <f t="shared" si="1"/>
        <v>1.9</v>
      </c>
    </row>
    <row r="28" spans="1:6" ht="9.5">
      <c r="B28" s="318" t="s">
        <v>146</v>
      </c>
      <c r="C28" s="319">
        <v>46278555</v>
      </c>
      <c r="D28" s="319">
        <v>186488768</v>
      </c>
      <c r="E28" s="319">
        <f t="shared" si="0"/>
        <v>-140210213</v>
      </c>
      <c r="F28" s="322">
        <f t="shared" si="1"/>
        <v>-75.2</v>
      </c>
    </row>
    <row r="29" spans="1:6" ht="9.5">
      <c r="B29" s="318" t="s">
        <v>147</v>
      </c>
      <c r="C29" s="319">
        <v>68693947</v>
      </c>
      <c r="D29" s="319">
        <v>77497344</v>
      </c>
      <c r="E29" s="319">
        <f t="shared" si="0"/>
        <v>-8803397</v>
      </c>
      <c r="F29" s="322">
        <f t="shared" si="1"/>
        <v>-11.4</v>
      </c>
    </row>
    <row r="30" spans="1:6" ht="9.5">
      <c r="B30" s="318" t="s">
        <v>305</v>
      </c>
      <c r="C30" s="319">
        <v>169659360</v>
      </c>
      <c r="D30" s="319">
        <v>0</v>
      </c>
      <c r="E30" s="319">
        <f t="shared" si="0"/>
        <v>169659360</v>
      </c>
      <c r="F30" s="322" t="str">
        <f t="shared" si="1"/>
        <v>　　 皆増</v>
      </c>
    </row>
    <row r="31" spans="1:6" ht="9.5">
      <c r="B31" s="318" t="s">
        <v>213</v>
      </c>
      <c r="C31" s="319">
        <v>122685290</v>
      </c>
      <c r="D31" s="319">
        <v>120638193</v>
      </c>
      <c r="E31" s="319">
        <f t="shared" si="0"/>
        <v>2047097</v>
      </c>
      <c r="F31" s="322">
        <f t="shared" si="1"/>
        <v>1.7</v>
      </c>
    </row>
    <row r="32" spans="1:6" ht="9.5">
      <c r="B32" s="333" t="s">
        <v>214</v>
      </c>
      <c r="C32" s="319">
        <v>86247621</v>
      </c>
      <c r="D32" s="319">
        <v>83442864</v>
      </c>
      <c r="E32" s="319">
        <f t="shared" si="0"/>
        <v>2804757</v>
      </c>
      <c r="F32" s="322">
        <f t="shared" si="1"/>
        <v>3.4</v>
      </c>
    </row>
    <row r="33" spans="1:6" ht="9.5">
      <c r="B33" s="318" t="s">
        <v>148</v>
      </c>
      <c r="C33" s="319">
        <v>51031368</v>
      </c>
      <c r="D33" s="319">
        <v>49790695</v>
      </c>
      <c r="E33" s="319">
        <f t="shared" si="0"/>
        <v>1240673</v>
      </c>
      <c r="F33" s="322">
        <f t="shared" si="1"/>
        <v>2.5</v>
      </c>
    </row>
    <row r="34" spans="1:6" ht="9.5">
      <c r="B34" s="323" t="s">
        <v>149</v>
      </c>
      <c r="C34" s="324">
        <f>SUM(C27:C33)</f>
        <v>598580994</v>
      </c>
      <c r="D34" s="324">
        <f>SUM(D27:D33)</f>
        <v>570842647</v>
      </c>
      <c r="E34" s="324">
        <f t="shared" si="0"/>
        <v>27738347</v>
      </c>
      <c r="F34" s="325">
        <f t="shared" si="1"/>
        <v>4.9000000000000004</v>
      </c>
    </row>
    <row r="35" spans="1:6" ht="9.5">
      <c r="B35" s="326" t="s">
        <v>150</v>
      </c>
      <c r="C35" s="327">
        <v>5937036</v>
      </c>
      <c r="D35" s="327">
        <v>6239901</v>
      </c>
      <c r="E35" s="327">
        <f t="shared" si="0"/>
        <v>-302865</v>
      </c>
      <c r="F35" s="328">
        <f t="shared" si="1"/>
        <v>-4.9000000000000004</v>
      </c>
    </row>
    <row r="36" spans="1:6" ht="9.5">
      <c r="B36" s="318" t="s">
        <v>215</v>
      </c>
      <c r="C36" s="319">
        <v>1691025</v>
      </c>
      <c r="D36" s="319">
        <v>1527924</v>
      </c>
      <c r="E36" s="319">
        <f t="shared" si="0"/>
        <v>163101</v>
      </c>
      <c r="F36" s="322">
        <f t="shared" si="1"/>
        <v>10.7</v>
      </c>
    </row>
    <row r="37" spans="1:6" ht="9.5">
      <c r="B37" s="318" t="s">
        <v>151</v>
      </c>
      <c r="C37" s="319">
        <v>10944174</v>
      </c>
      <c r="D37" s="319">
        <v>10854206</v>
      </c>
      <c r="E37" s="319">
        <f t="shared" si="0"/>
        <v>89968</v>
      </c>
      <c r="F37" s="322">
        <f t="shared" si="1"/>
        <v>0.8</v>
      </c>
    </row>
    <row r="38" spans="1:6" ht="9.5">
      <c r="B38" s="330" t="s">
        <v>255</v>
      </c>
      <c r="C38" s="331">
        <f>SUM(C35:C37)</f>
        <v>18572235</v>
      </c>
      <c r="D38" s="331">
        <f>SUM(D35:D37)</f>
        <v>18622031</v>
      </c>
      <c r="E38" s="331">
        <f t="shared" si="0"/>
        <v>-49796</v>
      </c>
      <c r="F38" s="332">
        <f t="shared" si="1"/>
        <v>-0.3</v>
      </c>
    </row>
    <row r="39" spans="1:6" ht="9.5">
      <c r="B39" s="318" t="s">
        <v>152</v>
      </c>
      <c r="C39" s="319">
        <v>11109163</v>
      </c>
      <c r="D39" s="319">
        <v>11433213</v>
      </c>
      <c r="E39" s="319">
        <f t="shared" si="0"/>
        <v>-324050</v>
      </c>
      <c r="F39" s="322">
        <f t="shared" si="1"/>
        <v>-2.8</v>
      </c>
    </row>
    <row r="40" spans="1:6" ht="9.5">
      <c r="B40" s="318" t="s">
        <v>216</v>
      </c>
      <c r="C40" s="319">
        <v>2727276</v>
      </c>
      <c r="D40" s="319">
        <v>2686533</v>
      </c>
      <c r="E40" s="319">
        <f t="shared" si="0"/>
        <v>40743</v>
      </c>
      <c r="F40" s="322">
        <f t="shared" si="1"/>
        <v>1.5</v>
      </c>
    </row>
    <row r="41" spans="1:6" ht="9.5">
      <c r="B41" s="318" t="s">
        <v>217</v>
      </c>
      <c r="C41" s="319">
        <v>6250775</v>
      </c>
      <c r="D41" s="319">
        <v>5935153</v>
      </c>
      <c r="E41" s="319">
        <f t="shared" si="0"/>
        <v>315622</v>
      </c>
      <c r="F41" s="322">
        <f t="shared" si="1"/>
        <v>5.3</v>
      </c>
    </row>
    <row r="42" spans="1:6" ht="9.5">
      <c r="B42" s="318" t="s">
        <v>200</v>
      </c>
      <c r="C42" s="319">
        <v>54628520</v>
      </c>
      <c r="D42" s="319">
        <v>53112155</v>
      </c>
      <c r="E42" s="319">
        <f t="shared" si="0"/>
        <v>1516365</v>
      </c>
      <c r="F42" s="322">
        <f t="shared" si="1"/>
        <v>2.9</v>
      </c>
    </row>
    <row r="43" spans="1:6" ht="9.5">
      <c r="B43" s="318" t="s">
        <v>153</v>
      </c>
      <c r="C43" s="319">
        <v>2357271</v>
      </c>
      <c r="D43" s="319">
        <v>2247767</v>
      </c>
      <c r="E43" s="319">
        <f t="shared" si="0"/>
        <v>109504</v>
      </c>
      <c r="F43" s="322">
        <f t="shared" si="1"/>
        <v>4.9000000000000004</v>
      </c>
    </row>
    <row r="44" spans="1:6" ht="9.5">
      <c r="A44" s="334"/>
      <c r="B44" s="323" t="s">
        <v>256</v>
      </c>
      <c r="C44" s="324">
        <f>SUM(C39:C43)</f>
        <v>77073005</v>
      </c>
      <c r="D44" s="324">
        <f>SUM(D39:D43)</f>
        <v>75414821</v>
      </c>
      <c r="E44" s="324">
        <f t="shared" si="0"/>
        <v>1658184</v>
      </c>
      <c r="F44" s="325">
        <f t="shared" si="1"/>
        <v>2.2000000000000002</v>
      </c>
    </row>
    <row r="45" spans="1:6" ht="9.5">
      <c r="B45" s="315" t="s">
        <v>253</v>
      </c>
      <c r="C45" s="316">
        <v>16425618</v>
      </c>
      <c r="D45" s="316">
        <v>15992300</v>
      </c>
      <c r="E45" s="316">
        <f>C45-D45</f>
        <v>433318</v>
      </c>
      <c r="F45" s="317">
        <f>IF(E45=0,0,IF(D45=0,"　　 皆増",IF(C45=0,"　　 皆減",ROUND(E45/D45*100,1))))</f>
        <v>2.7</v>
      </c>
    </row>
    <row r="46" spans="1:6" ht="11.25" customHeight="1">
      <c r="B46" s="315" t="s">
        <v>254</v>
      </c>
      <c r="C46" s="316">
        <v>19108352</v>
      </c>
      <c r="D46" s="316">
        <v>19186357</v>
      </c>
      <c r="E46" s="316">
        <f>C46-D46</f>
        <v>-78005</v>
      </c>
      <c r="F46" s="317">
        <f>IF(E46=0,0,IF(D46=0,"　　 皆増",IF(C46=0,"　　 皆減",ROUND(E46/D46*100,1))))</f>
        <v>-0.4</v>
      </c>
    </row>
    <row r="47" spans="1:6" ht="11.25" customHeight="1">
      <c r="B47" s="315" t="s">
        <v>265</v>
      </c>
      <c r="C47" s="316">
        <v>7065460</v>
      </c>
      <c r="D47" s="335">
        <v>7068402</v>
      </c>
      <c r="E47" s="316">
        <f>C47-D47</f>
        <v>-2942</v>
      </c>
      <c r="F47" s="317">
        <f>IF(E47=0,0,IF(D47=0,"　　 皆増",IF(C47=0,"　　 皆減",ROUND(E47/D47*100,1))))</f>
        <v>0</v>
      </c>
    </row>
    <row r="48" spans="1:6" ht="11.25" customHeight="1">
      <c r="B48" s="315" t="s">
        <v>286</v>
      </c>
      <c r="C48" s="316">
        <v>7057053</v>
      </c>
      <c r="D48" s="335">
        <v>7243071</v>
      </c>
      <c r="E48" s="316">
        <f>C48-D48</f>
        <v>-186018</v>
      </c>
      <c r="F48" s="317">
        <f>IF(E48=0,0,IF(D48=0,"　　 皆増",IF(C48=0,"　　 皆減",ROUND(E48/D48*100,1))))</f>
        <v>-2.6</v>
      </c>
    </row>
    <row r="49" spans="2:6" ht="11.25" customHeight="1">
      <c r="B49" s="315" t="s">
        <v>296</v>
      </c>
      <c r="C49" s="316">
        <v>7065691</v>
      </c>
      <c r="D49" s="335">
        <v>6743414</v>
      </c>
      <c r="E49" s="316">
        <f t="shared" ref="E49:E51" si="2">C49-D49</f>
        <v>322277</v>
      </c>
      <c r="F49" s="317">
        <f t="shared" ref="F49:F51" si="3">IF(E49=0,0,IF(D49=0,"　　 皆増",IF(C49=0,"　　 皆減",ROUND(E49/D49*100,1))))</f>
        <v>4.8</v>
      </c>
    </row>
    <row r="50" spans="2:6" ht="11.25" customHeight="1">
      <c r="B50" s="315" t="s">
        <v>310</v>
      </c>
      <c r="C50" s="316">
        <v>11894675</v>
      </c>
      <c r="D50" s="335">
        <v>0</v>
      </c>
      <c r="E50" s="316">
        <f t="shared" si="2"/>
        <v>11894675</v>
      </c>
      <c r="F50" s="317" t="str">
        <f t="shared" si="3"/>
        <v>　　 皆増</v>
      </c>
    </row>
    <row r="51" spans="2:6" ht="11.25" customHeight="1">
      <c r="B51" s="315" t="s">
        <v>297</v>
      </c>
      <c r="C51" s="316">
        <v>8521989</v>
      </c>
      <c r="D51" s="335">
        <v>6451111</v>
      </c>
      <c r="E51" s="316">
        <f t="shared" si="2"/>
        <v>2070878</v>
      </c>
      <c r="F51" s="317">
        <f t="shared" si="3"/>
        <v>32.1</v>
      </c>
    </row>
    <row r="52" spans="2:6" ht="12.75" customHeight="1">
      <c r="B52" s="336" t="s">
        <v>154</v>
      </c>
      <c r="C52" s="337">
        <f>C5+C15+C26+C34+C38+C44+C46+C45+C47+C48+C49+C50+C51</f>
        <v>1079563317</v>
      </c>
      <c r="D52" s="337">
        <f>D5+D15+D26+D34+D38+D44+D46+D45+D47+D48+D49+D50+D51</f>
        <v>1038966821</v>
      </c>
      <c r="E52" s="337">
        <f>C52-D52</f>
        <v>40596496</v>
      </c>
      <c r="F52" s="338">
        <f>IF(E52=0,0,IF(D52=0,"　　 皆増",IF(C52=0,"　　 皆減",ROUND(E52/D52*100,1))))</f>
        <v>3.9</v>
      </c>
    </row>
    <row r="53" spans="2:6" ht="12.75" customHeight="1">
      <c r="B53" s="339"/>
      <c r="C53" s="340"/>
      <c r="D53" s="340"/>
      <c r="E53" s="340"/>
      <c r="F53" s="341"/>
    </row>
    <row r="54" spans="2:6" ht="10.5" customHeight="1">
      <c r="B54" s="307" t="s">
        <v>127</v>
      </c>
      <c r="C54" s="308" t="s">
        <v>197</v>
      </c>
      <c r="D54" s="309"/>
      <c r="E54" s="309"/>
      <c r="F54" s="310"/>
    </row>
    <row r="55" spans="2:6" ht="10.5" customHeight="1">
      <c r="B55" s="311"/>
      <c r="C55" s="312" t="str">
        <f>C4</f>
        <v>令和６年度</v>
      </c>
      <c r="D55" s="312" t="str">
        <f>D4</f>
        <v>令和５年度</v>
      </c>
      <c r="E55" s="313" t="s">
        <v>128</v>
      </c>
      <c r="F55" s="342" t="s">
        <v>129</v>
      </c>
    </row>
    <row r="56" spans="2:6" ht="9.5">
      <c r="B56" s="318" t="s">
        <v>235</v>
      </c>
      <c r="C56" s="319">
        <v>287323</v>
      </c>
      <c r="D56" s="319">
        <v>239643</v>
      </c>
      <c r="E56" s="319">
        <f t="shared" si="0"/>
        <v>47680</v>
      </c>
      <c r="F56" s="343">
        <f t="shared" si="1"/>
        <v>19.899999999999999</v>
      </c>
    </row>
    <row r="57" spans="2:6" ht="9.5">
      <c r="B57" s="318" t="s">
        <v>236</v>
      </c>
      <c r="C57" s="319">
        <v>39844</v>
      </c>
      <c r="D57" s="319">
        <v>45485</v>
      </c>
      <c r="E57" s="319">
        <f t="shared" si="0"/>
        <v>-5641</v>
      </c>
      <c r="F57" s="343">
        <f t="shared" si="1"/>
        <v>-12.4</v>
      </c>
    </row>
    <row r="58" spans="2:6" ht="9.5">
      <c r="B58" s="318" t="s">
        <v>299</v>
      </c>
      <c r="C58" s="319">
        <v>43436</v>
      </c>
      <c r="D58" s="319">
        <v>62487</v>
      </c>
      <c r="E58" s="319">
        <f t="shared" si="0"/>
        <v>-19051</v>
      </c>
      <c r="F58" s="343">
        <f t="shared" si="1"/>
        <v>-30.5</v>
      </c>
    </row>
    <row r="59" spans="2:6" ht="9.5">
      <c r="B59" s="318" t="s">
        <v>300</v>
      </c>
      <c r="C59" s="319">
        <v>2742842</v>
      </c>
      <c r="D59" s="319">
        <v>2515264</v>
      </c>
      <c r="E59" s="319">
        <f t="shared" si="0"/>
        <v>227578</v>
      </c>
      <c r="F59" s="343">
        <f t="shared" si="1"/>
        <v>9</v>
      </c>
    </row>
    <row r="60" spans="2:6" ht="9.5">
      <c r="B60" s="318" t="s">
        <v>237</v>
      </c>
      <c r="C60" s="319">
        <v>798439</v>
      </c>
      <c r="D60" s="319">
        <v>474605</v>
      </c>
      <c r="E60" s="319">
        <f t="shared" si="0"/>
        <v>323834</v>
      </c>
      <c r="F60" s="343">
        <f t="shared" si="1"/>
        <v>68.2</v>
      </c>
    </row>
    <row r="61" spans="2:6" ht="9.5">
      <c r="B61" s="318" t="s">
        <v>238</v>
      </c>
      <c r="C61" s="319">
        <v>3636820</v>
      </c>
      <c r="D61" s="319">
        <v>3507623</v>
      </c>
      <c r="E61" s="319">
        <f t="shared" si="0"/>
        <v>129197</v>
      </c>
      <c r="F61" s="343">
        <f t="shared" si="1"/>
        <v>3.7</v>
      </c>
    </row>
    <row r="62" spans="2:6" ht="9.5">
      <c r="B62" s="318" t="s">
        <v>306</v>
      </c>
      <c r="C62" s="319">
        <v>2178347</v>
      </c>
      <c r="D62" s="319">
        <v>3019346</v>
      </c>
      <c r="E62" s="319">
        <f t="shared" si="0"/>
        <v>-840999</v>
      </c>
      <c r="F62" s="343">
        <f t="shared" si="1"/>
        <v>-27.9</v>
      </c>
    </row>
    <row r="63" spans="2:6" ht="9.5">
      <c r="B63" s="318" t="s">
        <v>239</v>
      </c>
      <c r="C63" s="319">
        <v>79330406</v>
      </c>
      <c r="D63" s="319">
        <v>85506913</v>
      </c>
      <c r="E63" s="319">
        <f t="shared" si="0"/>
        <v>-6176507</v>
      </c>
      <c r="F63" s="343">
        <f t="shared" si="1"/>
        <v>-7.2</v>
      </c>
    </row>
    <row r="64" spans="2:6" ht="9.5">
      <c r="B64" s="318" t="s">
        <v>280</v>
      </c>
      <c r="C64" s="319">
        <v>3329690</v>
      </c>
      <c r="D64" s="319">
        <v>2732591</v>
      </c>
      <c r="E64" s="319">
        <f t="shared" si="0"/>
        <v>597099</v>
      </c>
      <c r="F64" s="343">
        <f t="shared" si="1"/>
        <v>21.9</v>
      </c>
    </row>
    <row r="65" spans="2:6" ht="9.5">
      <c r="B65" s="318" t="s">
        <v>281</v>
      </c>
      <c r="C65" s="319">
        <v>440272</v>
      </c>
      <c r="D65" s="319">
        <v>233964</v>
      </c>
      <c r="E65" s="319">
        <f t="shared" si="0"/>
        <v>206308</v>
      </c>
      <c r="F65" s="343">
        <f t="shared" si="1"/>
        <v>88.2</v>
      </c>
    </row>
    <row r="66" spans="2:6" ht="9.5">
      <c r="B66" s="318" t="s">
        <v>307</v>
      </c>
      <c r="C66" s="319">
        <v>0</v>
      </c>
      <c r="D66" s="319">
        <v>0</v>
      </c>
      <c r="E66" s="344" t="s">
        <v>204</v>
      </c>
      <c r="F66" s="343" t="s">
        <v>204</v>
      </c>
    </row>
    <row r="67" spans="2:6" ht="9.5">
      <c r="B67" s="318" t="s">
        <v>240</v>
      </c>
      <c r="C67" s="319">
        <v>300714</v>
      </c>
      <c r="D67" s="319">
        <v>270465</v>
      </c>
      <c r="E67" s="319">
        <f t="shared" si="0"/>
        <v>30249</v>
      </c>
      <c r="F67" s="343">
        <f t="shared" si="1"/>
        <v>11.2</v>
      </c>
    </row>
    <row r="68" spans="2:6" ht="9.5">
      <c r="B68" s="318" t="s">
        <v>241</v>
      </c>
      <c r="C68" s="319">
        <v>18176705</v>
      </c>
      <c r="D68" s="319">
        <v>20349059</v>
      </c>
      <c r="E68" s="319">
        <f t="shared" si="0"/>
        <v>-2172354</v>
      </c>
      <c r="F68" s="343">
        <f t="shared" si="1"/>
        <v>-10.7</v>
      </c>
    </row>
    <row r="69" spans="2:6" ht="9.5">
      <c r="B69" s="318" t="s">
        <v>242</v>
      </c>
      <c r="C69" s="319">
        <v>0</v>
      </c>
      <c r="D69" s="319">
        <v>0</v>
      </c>
      <c r="E69" s="344" t="s">
        <v>204</v>
      </c>
      <c r="F69" s="343" t="s">
        <v>204</v>
      </c>
    </row>
    <row r="70" spans="2:6" ht="9.5">
      <c r="B70" s="318" t="s">
        <v>243</v>
      </c>
      <c r="C70" s="321">
        <v>0</v>
      </c>
      <c r="D70" s="321">
        <v>0</v>
      </c>
      <c r="E70" s="321" t="s">
        <v>204</v>
      </c>
      <c r="F70" s="321" t="s">
        <v>204</v>
      </c>
    </row>
    <row r="71" spans="2:6" ht="9.5">
      <c r="B71" s="318" t="s">
        <v>244</v>
      </c>
      <c r="C71" s="321">
        <v>10509716</v>
      </c>
      <c r="D71" s="321">
        <v>11363388</v>
      </c>
      <c r="E71" s="321">
        <f t="shared" si="0"/>
        <v>-853672</v>
      </c>
      <c r="F71" s="345">
        <f t="shared" si="1"/>
        <v>-7.5</v>
      </c>
    </row>
    <row r="72" spans="2:6" ht="9.5">
      <c r="B72" s="318" t="s">
        <v>245</v>
      </c>
      <c r="C72" s="319">
        <v>0</v>
      </c>
      <c r="D72" s="319">
        <v>0</v>
      </c>
      <c r="E72" s="344" t="s">
        <v>204</v>
      </c>
      <c r="F72" s="343" t="s">
        <v>204</v>
      </c>
    </row>
    <row r="73" spans="2:6" ht="9.5">
      <c r="B73" s="318"/>
      <c r="C73" s="321"/>
      <c r="D73" s="321"/>
      <c r="E73" s="321"/>
      <c r="F73" s="321"/>
    </row>
    <row r="74" spans="2:6" ht="9.5">
      <c r="B74" s="330" t="s">
        <v>155</v>
      </c>
      <c r="C74" s="331">
        <f>SUM(C56:C73)</f>
        <v>121814554</v>
      </c>
      <c r="D74" s="331">
        <f>SUM(D56:D73)</f>
        <v>130320833</v>
      </c>
      <c r="E74" s="331">
        <f>C74-D74</f>
        <v>-8506279</v>
      </c>
      <c r="F74" s="346">
        <f>IF(E74=0,0,IF(D74=0,"　　 皆増",IF(C74=0,"　　 皆減",ROUND(E74/D74*100,1))))</f>
        <v>-6.5</v>
      </c>
    </row>
    <row r="75" spans="2:6" ht="9.5">
      <c r="B75" s="347"/>
      <c r="C75" s="348"/>
      <c r="D75" s="348"/>
      <c r="E75" s="348"/>
      <c r="F75" s="349"/>
    </row>
    <row r="76" spans="2:6" ht="9.5">
      <c r="B76" s="307" t="s">
        <v>127</v>
      </c>
      <c r="C76" s="350" t="s">
        <v>251</v>
      </c>
      <c r="D76" s="351"/>
      <c r="E76" s="351"/>
      <c r="F76" s="352"/>
    </row>
    <row r="77" spans="2:6" ht="9.5">
      <c r="B77" s="311"/>
      <c r="C77" s="312" t="str">
        <f>C4</f>
        <v>令和６年度</v>
      </c>
      <c r="D77" s="312" t="str">
        <f>D4</f>
        <v>令和５年度</v>
      </c>
      <c r="E77" s="313" t="s">
        <v>128</v>
      </c>
      <c r="F77" s="342" t="s">
        <v>129</v>
      </c>
    </row>
    <row r="78" spans="2:6" ht="9.5">
      <c r="B78" s="318" t="s">
        <v>202</v>
      </c>
      <c r="C78" s="319">
        <v>126372454</v>
      </c>
      <c r="D78" s="319">
        <v>121253862</v>
      </c>
      <c r="E78" s="319">
        <f>C78-D78</f>
        <v>5118592</v>
      </c>
      <c r="F78" s="343">
        <f>IF(E78=0,0,IF(D78=0,"　　 皆増",IF(C78=0,"　　 皆減",ROUND(E78/D78*100,1))))</f>
        <v>4.2</v>
      </c>
    </row>
    <row r="79" spans="2:6" ht="9.5">
      <c r="B79" s="318" t="s">
        <v>205</v>
      </c>
      <c r="C79" s="319">
        <v>4439556</v>
      </c>
      <c r="D79" s="319">
        <v>4445655</v>
      </c>
      <c r="E79" s="319">
        <f>C79-D79</f>
        <v>-6099</v>
      </c>
      <c r="F79" s="343">
        <f>IF(E79=0,0,IF(D79=0,"　　 皆増",IF(C79=0,"　　 皆減",ROUND(E79/D79*100,1))))</f>
        <v>-0.1</v>
      </c>
    </row>
    <row r="80" spans="2:6" ht="9.5">
      <c r="B80" s="323" t="s">
        <v>203</v>
      </c>
      <c r="C80" s="324">
        <f>SUM(C78:C79)</f>
        <v>130812010</v>
      </c>
      <c r="D80" s="324">
        <f>SUM(D78:D79)</f>
        <v>125699517</v>
      </c>
      <c r="E80" s="324">
        <f>C80-D80</f>
        <v>5112493</v>
      </c>
      <c r="F80" s="353">
        <f>IF(E80=0,0,IF(D80=0,"　　 皆増",IF(C80=0,"　　 皆減",ROUND(E80/D80*100,1))))</f>
        <v>4.0999999999999996</v>
      </c>
    </row>
    <row r="81" spans="2:6" ht="9.5">
      <c r="B81" s="339"/>
      <c r="C81" s="340"/>
      <c r="D81" s="340"/>
      <c r="E81" s="340"/>
      <c r="F81" s="354"/>
    </row>
    <row r="82" spans="2:6" ht="12.75" customHeight="1">
      <c r="B82" s="336" t="s">
        <v>156</v>
      </c>
      <c r="C82" s="337">
        <f>C52+C74+C80</f>
        <v>1332189881</v>
      </c>
      <c r="D82" s="337">
        <f>D52+D74+D80</f>
        <v>1294987171</v>
      </c>
      <c r="E82" s="337">
        <f>C82-D82</f>
        <v>37202710</v>
      </c>
      <c r="F82" s="355">
        <f>IF(E82=0,0,IF(D82=0,"　　 皆増",IF(C82=0,"　　 皆減",ROUND(E82/D82*100,1))))</f>
        <v>2.9</v>
      </c>
    </row>
    <row r="83" spans="2:6" ht="12.75" customHeight="1">
      <c r="B83" s="356" t="s">
        <v>252</v>
      </c>
      <c r="C83" s="316">
        <v>8880345</v>
      </c>
      <c r="D83" s="316">
        <v>18956644</v>
      </c>
      <c r="E83" s="316">
        <f>C83-D83</f>
        <v>-10076299</v>
      </c>
      <c r="F83" s="357">
        <f>IF(E83=0,0,IF(D83=0,"　　 皆増",IF(C83=0,"　　 皆減",ROUND(E83/D83*100,1))))</f>
        <v>-53.2</v>
      </c>
    </row>
    <row r="84" spans="2:6" ht="12.75" customHeight="1">
      <c r="B84" s="336" t="s">
        <v>157</v>
      </c>
      <c r="C84" s="337">
        <f>SUM(C82-C83)</f>
        <v>1323309536</v>
      </c>
      <c r="D84" s="337">
        <f>SUM(D82-D83)</f>
        <v>1276030527</v>
      </c>
      <c r="E84" s="337">
        <f>C84-D84</f>
        <v>47279009</v>
      </c>
      <c r="F84" s="355">
        <f>IF(E84=0,0,IF(D84=0,"　　 皆増",IF(C84=0,"　　 皆減",ROUND(E84/D84*100,1))))</f>
        <v>3.7</v>
      </c>
    </row>
  </sheetData>
  <mergeCells count="6">
    <mergeCell ref="B3:B4"/>
    <mergeCell ref="C3:F3"/>
    <mergeCell ref="B54:B55"/>
    <mergeCell ref="C54:F54"/>
    <mergeCell ref="B76:B77"/>
    <mergeCell ref="C76:F76"/>
  </mergeCells>
  <phoneticPr fontId="4"/>
  <pageMargins left="0.98425196850393704" right="0.39370078740157483" top="0.51181102362204722" bottom="0.39370078740157483" header="0.51181102362204722" footer="0.51181102362204722"/>
  <pageSetup paperSize="9" scale="9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FBABD-71CB-4592-83F7-7FA4912B12AC}">
  <dimension ref="B1:G48"/>
  <sheetViews>
    <sheetView view="pageBreakPreview" zoomScaleNormal="130" zoomScaleSheetLayoutView="100" workbookViewId="0">
      <selection activeCell="A13" sqref="A13"/>
    </sheetView>
  </sheetViews>
  <sheetFormatPr defaultColWidth="9" defaultRowHeight="10" customHeight="1"/>
  <cols>
    <col min="1" max="1" width="1.5" style="42" customWidth="1"/>
    <col min="2" max="2" width="7.83203125" style="42" customWidth="1"/>
    <col min="3" max="3" width="17.5" style="42" customWidth="1"/>
    <col min="4" max="6" width="12.58203125" style="44" customWidth="1"/>
    <col min="7" max="7" width="9.08203125" style="43" customWidth="1"/>
    <col min="8" max="16384" width="9" style="42"/>
  </cols>
  <sheetData>
    <row r="1" spans="2:7" s="47" customFormat="1" ht="14.25" customHeight="1">
      <c r="B1" s="275" t="s">
        <v>285</v>
      </c>
      <c r="C1" s="275"/>
      <c r="D1" s="275"/>
      <c r="E1" s="275"/>
      <c r="F1" s="275"/>
      <c r="G1" s="275"/>
    </row>
    <row r="2" spans="2:7" s="47" customFormat="1" ht="14.25" customHeight="1">
      <c r="B2" s="47" t="s">
        <v>158</v>
      </c>
      <c r="D2" s="48"/>
      <c r="E2" s="48"/>
      <c r="F2" s="276" t="s">
        <v>207</v>
      </c>
      <c r="G2" s="276"/>
    </row>
    <row r="3" spans="2:7" s="47" customFormat="1" ht="14.25" customHeight="1">
      <c r="B3" s="277" t="s">
        <v>159</v>
      </c>
      <c r="C3" s="278"/>
      <c r="D3" s="49" t="s">
        <v>304</v>
      </c>
      <c r="E3" s="49" t="s">
        <v>287</v>
      </c>
      <c r="F3" s="50" t="s">
        <v>128</v>
      </c>
      <c r="G3" s="51" t="s">
        <v>206</v>
      </c>
    </row>
    <row r="4" spans="2:7" s="47" customFormat="1" ht="14.25" customHeight="1">
      <c r="B4" s="279" t="s">
        <v>160</v>
      </c>
      <c r="C4" s="46" t="s">
        <v>161</v>
      </c>
      <c r="D4" s="54">
        <v>8731265</v>
      </c>
      <c r="E4" s="54">
        <v>10053909</v>
      </c>
      <c r="F4" s="54">
        <f>D4-E4</f>
        <v>-1322644</v>
      </c>
      <c r="G4" s="55">
        <f t="shared" ref="G4:G26" si="0">IF(F4=0,0,IF(E4=0,"　　　 皆増",IF(D4=0,"　　　 皆減",ROUND(F4/E4*100,1))))</f>
        <v>-13.2</v>
      </c>
    </row>
    <row r="5" spans="2:7" s="47" customFormat="1" ht="14.25" customHeight="1">
      <c r="B5" s="279"/>
      <c r="C5" s="45" t="s">
        <v>162</v>
      </c>
      <c r="D5" s="66">
        <v>17472704</v>
      </c>
      <c r="E5" s="66">
        <v>17112662</v>
      </c>
      <c r="F5" s="66">
        <f t="shared" ref="F5:F47" si="1">D5-E5</f>
        <v>360042</v>
      </c>
      <c r="G5" s="67">
        <f t="shared" si="0"/>
        <v>2.1</v>
      </c>
    </row>
    <row r="6" spans="2:7" s="47" customFormat="1" ht="14.25" customHeight="1">
      <c r="B6" s="279"/>
      <c r="C6" s="45" t="s">
        <v>258</v>
      </c>
      <c r="D6" s="66">
        <v>389348414</v>
      </c>
      <c r="E6" s="66">
        <v>402833699</v>
      </c>
      <c r="F6" s="66">
        <f t="shared" si="1"/>
        <v>-13485285</v>
      </c>
      <c r="G6" s="67">
        <f t="shared" si="0"/>
        <v>-3.3</v>
      </c>
    </row>
    <row r="7" spans="2:7" s="47" customFormat="1" ht="14.25" customHeight="1">
      <c r="B7" s="279"/>
      <c r="C7" s="52" t="s">
        <v>163</v>
      </c>
      <c r="D7" s="68">
        <v>30826877</v>
      </c>
      <c r="E7" s="68">
        <v>27970327</v>
      </c>
      <c r="F7" s="68">
        <f t="shared" si="1"/>
        <v>2856550</v>
      </c>
      <c r="G7" s="69">
        <f t="shared" si="0"/>
        <v>10.199999999999999</v>
      </c>
    </row>
    <row r="8" spans="2:7" s="47" customFormat="1" ht="14.25" customHeight="1">
      <c r="B8" s="279"/>
      <c r="C8" s="63" t="s">
        <v>164</v>
      </c>
      <c r="D8" s="57">
        <f>D4+D6</f>
        <v>398079679</v>
      </c>
      <c r="E8" s="57">
        <f>E4+E6</f>
        <v>412887608</v>
      </c>
      <c r="F8" s="57">
        <f t="shared" si="1"/>
        <v>-14807929</v>
      </c>
      <c r="G8" s="59">
        <f t="shared" si="0"/>
        <v>-3.6</v>
      </c>
    </row>
    <row r="9" spans="2:7" s="47" customFormat="1" ht="14.25" customHeight="1">
      <c r="B9" s="279"/>
      <c r="C9" s="63" t="s">
        <v>165</v>
      </c>
      <c r="D9" s="57">
        <f>D5+D7</f>
        <v>48299581</v>
      </c>
      <c r="E9" s="57">
        <f>E5+E7</f>
        <v>45082989</v>
      </c>
      <c r="F9" s="57">
        <f t="shared" si="1"/>
        <v>3216592</v>
      </c>
      <c r="G9" s="59">
        <f t="shared" si="0"/>
        <v>7.1</v>
      </c>
    </row>
    <row r="10" spans="2:7" s="47" customFormat="1" ht="14.25" customHeight="1">
      <c r="B10" s="279"/>
      <c r="C10" s="64" t="s">
        <v>166</v>
      </c>
      <c r="D10" s="61">
        <f>D8+D9</f>
        <v>446379260</v>
      </c>
      <c r="E10" s="61">
        <f>E8+E9</f>
        <v>457970597</v>
      </c>
      <c r="F10" s="61">
        <f t="shared" si="1"/>
        <v>-11591337</v>
      </c>
      <c r="G10" s="65">
        <f t="shared" si="0"/>
        <v>-2.5</v>
      </c>
    </row>
    <row r="11" spans="2:7" s="47" customFormat="1" ht="14.25" customHeight="1">
      <c r="B11" s="279" t="s">
        <v>167</v>
      </c>
      <c r="C11" s="46" t="s">
        <v>168</v>
      </c>
      <c r="D11" s="54">
        <v>154868679</v>
      </c>
      <c r="E11" s="54">
        <v>149848436</v>
      </c>
      <c r="F11" s="54">
        <f t="shared" si="1"/>
        <v>5020243</v>
      </c>
      <c r="G11" s="55">
        <f t="shared" si="0"/>
        <v>3.4</v>
      </c>
    </row>
    <row r="12" spans="2:7" s="47" customFormat="1" ht="14.25" customHeight="1">
      <c r="B12" s="279"/>
      <c r="C12" s="45" t="s">
        <v>169</v>
      </c>
      <c r="D12" s="66">
        <v>160932519</v>
      </c>
      <c r="E12" s="66">
        <v>158190782</v>
      </c>
      <c r="F12" s="66">
        <f t="shared" si="1"/>
        <v>2741737</v>
      </c>
      <c r="G12" s="67">
        <f t="shared" si="0"/>
        <v>1.7</v>
      </c>
    </row>
    <row r="13" spans="2:7" s="47" customFormat="1" ht="14.25" customHeight="1">
      <c r="B13" s="279"/>
      <c r="C13" s="52" t="s">
        <v>170</v>
      </c>
      <c r="D13" s="68">
        <v>51936310</v>
      </c>
      <c r="E13" s="68">
        <v>50952676</v>
      </c>
      <c r="F13" s="68">
        <f t="shared" si="1"/>
        <v>983634</v>
      </c>
      <c r="G13" s="69">
        <f t="shared" si="0"/>
        <v>1.9</v>
      </c>
    </row>
    <row r="14" spans="2:7" s="47" customFormat="1" ht="14.25" customHeight="1">
      <c r="B14" s="279"/>
      <c r="C14" s="64" t="s">
        <v>171</v>
      </c>
      <c r="D14" s="61">
        <f>SUM(D11:D13)</f>
        <v>367737508</v>
      </c>
      <c r="E14" s="61">
        <f>SUM(E11:E13)</f>
        <v>358991894</v>
      </c>
      <c r="F14" s="61">
        <f t="shared" si="1"/>
        <v>8745614</v>
      </c>
      <c r="G14" s="65">
        <f t="shared" si="0"/>
        <v>2.4</v>
      </c>
    </row>
    <row r="15" spans="2:7" s="56" customFormat="1" ht="14.25" customHeight="1">
      <c r="B15" s="280" t="s">
        <v>172</v>
      </c>
      <c r="C15" s="281"/>
      <c r="D15" s="54">
        <v>10631020</v>
      </c>
      <c r="E15" s="54">
        <v>10381426</v>
      </c>
      <c r="F15" s="54">
        <f t="shared" si="1"/>
        <v>249594</v>
      </c>
      <c r="G15" s="55">
        <f t="shared" si="0"/>
        <v>2.4</v>
      </c>
    </row>
    <row r="16" spans="2:7" s="47" customFormat="1" ht="14.25" customHeight="1">
      <c r="B16" s="273" t="s">
        <v>259</v>
      </c>
      <c r="C16" s="274"/>
      <c r="D16" s="66">
        <v>835685</v>
      </c>
      <c r="E16" s="66">
        <v>626711</v>
      </c>
      <c r="F16" s="66">
        <f>D16-E16</f>
        <v>208974</v>
      </c>
      <c r="G16" s="76">
        <f>IF(F16=0,0,IF(E16=0,"　　　 皆増",IF(D16=0,"　　　 皆減",ROUND(F16/E16*100,1))))</f>
        <v>33.299999999999997</v>
      </c>
    </row>
    <row r="17" spans="2:7" s="47" customFormat="1" ht="14.25" customHeight="1">
      <c r="B17" s="273" t="s">
        <v>173</v>
      </c>
      <c r="C17" s="274"/>
      <c r="D17" s="66">
        <v>37408356</v>
      </c>
      <c r="E17" s="66">
        <v>36695771</v>
      </c>
      <c r="F17" s="66">
        <f t="shared" si="1"/>
        <v>712585</v>
      </c>
      <c r="G17" s="67">
        <f t="shared" si="0"/>
        <v>1.9</v>
      </c>
    </row>
    <row r="18" spans="2:7" s="47" customFormat="1" ht="14.25" customHeight="1">
      <c r="B18" s="273" t="s">
        <v>174</v>
      </c>
      <c r="C18" s="274"/>
      <c r="D18" s="66">
        <v>17497</v>
      </c>
      <c r="E18" s="66">
        <v>17979</v>
      </c>
      <c r="F18" s="66">
        <f t="shared" si="1"/>
        <v>-482</v>
      </c>
      <c r="G18" s="67">
        <f t="shared" si="0"/>
        <v>-2.7</v>
      </c>
    </row>
    <row r="19" spans="2:7" s="47" customFormat="1" ht="14.25" customHeight="1">
      <c r="B19" s="273" t="s">
        <v>175</v>
      </c>
      <c r="C19" s="274"/>
      <c r="D19" s="66">
        <v>7348464</v>
      </c>
      <c r="E19" s="66">
        <v>7398583</v>
      </c>
      <c r="F19" s="66">
        <f t="shared" si="1"/>
        <v>-50119</v>
      </c>
      <c r="G19" s="67">
        <f t="shared" si="0"/>
        <v>-0.7</v>
      </c>
    </row>
    <row r="20" spans="2:7" s="47" customFormat="1" ht="14.25" customHeight="1">
      <c r="B20" s="273" t="s">
        <v>176</v>
      </c>
      <c r="C20" s="274"/>
      <c r="D20" s="66">
        <v>309</v>
      </c>
      <c r="E20" s="66">
        <v>83200</v>
      </c>
      <c r="F20" s="66">
        <f t="shared" si="1"/>
        <v>-82891</v>
      </c>
      <c r="G20" s="67">
        <f t="shared" si="0"/>
        <v>-99.6</v>
      </c>
    </row>
    <row r="21" spans="2:7" s="47" customFormat="1" ht="14.25" customHeight="1">
      <c r="B21" s="273" t="s">
        <v>177</v>
      </c>
      <c r="C21" s="274"/>
      <c r="D21" s="66">
        <v>5213673</v>
      </c>
      <c r="E21" s="66">
        <v>6050303</v>
      </c>
      <c r="F21" s="66">
        <f t="shared" si="1"/>
        <v>-836630</v>
      </c>
      <c r="G21" s="67">
        <f t="shared" si="0"/>
        <v>-13.8</v>
      </c>
    </row>
    <row r="22" spans="2:7" s="47" customFormat="1" ht="14.25" customHeight="1">
      <c r="B22" s="273" t="s">
        <v>178</v>
      </c>
      <c r="C22" s="274"/>
      <c r="D22" s="66">
        <v>6212115</v>
      </c>
      <c r="E22" s="66">
        <v>4140688</v>
      </c>
      <c r="F22" s="66">
        <f>D22-E22</f>
        <v>2071427</v>
      </c>
      <c r="G22" s="67">
        <f>IF(F22=0,0,IF(E22=0,"　　　 皆増",IF(D22=0,"　　　 皆減",ROUND(F22/E22*100,1))))</f>
        <v>50</v>
      </c>
    </row>
    <row r="23" spans="2:7" s="47" customFormat="1" ht="14.25" customHeight="1">
      <c r="B23" s="273" t="s">
        <v>266</v>
      </c>
      <c r="C23" s="274"/>
      <c r="D23" s="66">
        <v>10163698</v>
      </c>
      <c r="E23" s="66">
        <v>9251159</v>
      </c>
      <c r="F23" s="66">
        <f>D23-E23</f>
        <v>912539</v>
      </c>
      <c r="G23" s="67">
        <f>IF(F23=0,0,IF(E23=0,"　　　 皆増",IF(D23=0,"　　　 皆減",ROUND(F23/E23*100,1))))</f>
        <v>9.9</v>
      </c>
    </row>
    <row r="24" spans="2:7" s="47" customFormat="1" ht="14.25" customHeight="1">
      <c r="B24" s="273" t="s">
        <v>179</v>
      </c>
      <c r="C24" s="274"/>
      <c r="D24" s="66">
        <v>147604977</v>
      </c>
      <c r="E24" s="66">
        <v>155407456</v>
      </c>
      <c r="F24" s="66">
        <f t="shared" si="1"/>
        <v>-7802479</v>
      </c>
      <c r="G24" s="67">
        <f t="shared" si="0"/>
        <v>-5</v>
      </c>
    </row>
    <row r="25" spans="2:7" s="47" customFormat="1" ht="14.25" customHeight="1">
      <c r="B25" s="273" t="s">
        <v>180</v>
      </c>
      <c r="C25" s="274"/>
      <c r="D25" s="66">
        <v>2145166</v>
      </c>
      <c r="E25" s="66">
        <v>2150877</v>
      </c>
      <c r="F25" s="66">
        <f t="shared" si="1"/>
        <v>-5711</v>
      </c>
      <c r="G25" s="67">
        <f t="shared" si="0"/>
        <v>-0.3</v>
      </c>
    </row>
    <row r="26" spans="2:7" s="47" customFormat="1" ht="14.25" customHeight="1">
      <c r="B26" s="273" t="s">
        <v>181</v>
      </c>
      <c r="C26" s="274"/>
      <c r="D26" s="66">
        <v>1159248</v>
      </c>
      <c r="E26" s="66">
        <v>1167977</v>
      </c>
      <c r="F26" s="66">
        <f t="shared" si="1"/>
        <v>-8729</v>
      </c>
      <c r="G26" s="67">
        <f t="shared" si="0"/>
        <v>-0.7</v>
      </c>
    </row>
    <row r="27" spans="2:7" s="47" customFormat="1" ht="14.25" customHeight="1">
      <c r="B27" s="273" t="s">
        <v>182</v>
      </c>
      <c r="C27" s="274"/>
      <c r="D27" s="66">
        <v>4493161</v>
      </c>
      <c r="E27" s="66">
        <v>4945837</v>
      </c>
      <c r="F27" s="66">
        <f>D27-E27</f>
        <v>-452676</v>
      </c>
      <c r="G27" s="67">
        <f>IF(F27=0,0,IF(E27=0,"　　　 皆増",IF(D27=0,"　　　 皆減",ROUND(F27/E27*100,1))))</f>
        <v>-9.1999999999999993</v>
      </c>
    </row>
    <row r="28" spans="2:7" s="47" customFormat="1" ht="14.25" customHeight="1">
      <c r="B28" s="273" t="s">
        <v>267</v>
      </c>
      <c r="C28" s="274"/>
      <c r="D28" s="66">
        <v>2752771</v>
      </c>
      <c r="E28" s="66">
        <v>2078991</v>
      </c>
      <c r="F28" s="66">
        <f>D28-E28</f>
        <v>673780</v>
      </c>
      <c r="G28" s="76">
        <f>IF(F28=0,0,IF(E28=0,"　　　 皆増",IF(D28=0,"　　　 皆減",ROUND(F28/E28*100,1))))</f>
        <v>32.4</v>
      </c>
    </row>
    <row r="29" spans="2:7" s="47" customFormat="1" ht="14.25" customHeight="1">
      <c r="B29" s="273" t="s">
        <v>261</v>
      </c>
      <c r="C29" s="274"/>
      <c r="D29" s="66">
        <v>0</v>
      </c>
      <c r="E29" s="66">
        <v>0</v>
      </c>
      <c r="F29" s="70" t="s">
        <v>204</v>
      </c>
      <c r="G29" s="70" t="s">
        <v>204</v>
      </c>
    </row>
    <row r="30" spans="2:7" s="47" customFormat="1" ht="14.25" customHeight="1">
      <c r="B30" s="273" t="s">
        <v>234</v>
      </c>
      <c r="C30" s="274"/>
      <c r="D30" s="66">
        <v>4541455</v>
      </c>
      <c r="E30" s="66">
        <v>4558136</v>
      </c>
      <c r="F30" s="66">
        <f>D30-E30</f>
        <v>-16681</v>
      </c>
      <c r="G30" s="67">
        <f>IF(F30=0,0,IF(E30=0,"　　　 皆増",IF(D30=0,"　　　 皆減",ROUND(F30/E30*100,1))))</f>
        <v>-0.4</v>
      </c>
    </row>
    <row r="31" spans="2:7" s="47" customFormat="1" ht="14.25" customHeight="1">
      <c r="B31" s="273" t="s">
        <v>183</v>
      </c>
      <c r="C31" s="274"/>
      <c r="D31" s="66">
        <v>18594</v>
      </c>
      <c r="E31" s="66">
        <v>21620</v>
      </c>
      <c r="F31" s="66">
        <f>D31-E31</f>
        <v>-3026</v>
      </c>
      <c r="G31" s="67">
        <f>IF(F31=0,0,IF(E31=0,"　　　 皆増",IF(D31=0,"　　　 皆減",ROUND(F31/E31*100,1))))</f>
        <v>-14</v>
      </c>
    </row>
    <row r="32" spans="2:7" s="47" customFormat="1" ht="14.25" customHeight="1">
      <c r="B32" s="273" t="s">
        <v>184</v>
      </c>
      <c r="C32" s="274"/>
      <c r="D32" s="66">
        <v>12598177</v>
      </c>
      <c r="E32" s="66">
        <v>11978566</v>
      </c>
      <c r="F32" s="66">
        <f t="shared" si="1"/>
        <v>619611</v>
      </c>
      <c r="G32" s="67">
        <f>IF(F32=0,0,IF(E32=0,"　　　 皆増",IF(D32=0,"　　　 皆減",ROUND(F32/E32*100,1))))</f>
        <v>5.2</v>
      </c>
    </row>
    <row r="33" spans="2:7" s="47" customFormat="1" ht="14.25" customHeight="1">
      <c r="B33" s="273" t="s">
        <v>185</v>
      </c>
      <c r="C33" s="274"/>
      <c r="D33" s="66">
        <v>0</v>
      </c>
      <c r="E33" s="66">
        <v>0</v>
      </c>
      <c r="F33" s="70" t="s">
        <v>204</v>
      </c>
      <c r="G33" s="70" t="s">
        <v>204</v>
      </c>
    </row>
    <row r="34" spans="2:7" s="47" customFormat="1" ht="14.25" customHeight="1">
      <c r="B34" s="273" t="s">
        <v>260</v>
      </c>
      <c r="C34" s="274"/>
      <c r="D34" s="66">
        <v>1171017</v>
      </c>
      <c r="E34" s="66">
        <v>1002508</v>
      </c>
      <c r="F34" s="66">
        <f t="shared" si="1"/>
        <v>168509</v>
      </c>
      <c r="G34" s="76">
        <f>IF(F34=0,0,IF(E34=0,"　　　 皆増",IF(D34=0,"　　　 皆減",ROUND(F34/E34*100,1))))</f>
        <v>16.8</v>
      </c>
    </row>
    <row r="35" spans="2:7" s="47" customFormat="1" ht="14.25" customHeight="1">
      <c r="B35" s="282" t="s">
        <v>186</v>
      </c>
      <c r="C35" s="283"/>
      <c r="D35" s="71">
        <v>1045369</v>
      </c>
      <c r="E35" s="71">
        <v>1104226</v>
      </c>
      <c r="F35" s="71">
        <f t="shared" si="1"/>
        <v>-58857</v>
      </c>
      <c r="G35" s="72">
        <f t="shared" ref="G35:G47" si="2">IF(F35=0,0,IF(E35=0,"　　　 皆増",IF(D35=0,"　　　 皆減",ROUND(F35/E35*100,1))))</f>
        <v>-5.3</v>
      </c>
    </row>
    <row r="36" spans="2:7" s="47" customFormat="1" ht="14.25" customHeight="1">
      <c r="B36" s="284" t="s">
        <v>166</v>
      </c>
      <c r="C36" s="285"/>
      <c r="D36" s="57">
        <f>D10+D14+SUM(D15:D35)</f>
        <v>1069477520</v>
      </c>
      <c r="E36" s="57">
        <f>E10+E14+SUM(E15:E35)</f>
        <v>1076024505</v>
      </c>
      <c r="F36" s="61">
        <f t="shared" si="1"/>
        <v>-6546985</v>
      </c>
      <c r="G36" s="62">
        <f t="shared" si="2"/>
        <v>-0.6</v>
      </c>
    </row>
    <row r="37" spans="2:7" s="47" customFormat="1" ht="14.25" customHeight="1">
      <c r="B37" s="286" t="s">
        <v>246</v>
      </c>
      <c r="C37" s="287"/>
      <c r="D37" s="54">
        <v>1879</v>
      </c>
      <c r="E37" s="54">
        <v>2671</v>
      </c>
      <c r="F37" s="54">
        <f>D37-E37</f>
        <v>-792</v>
      </c>
      <c r="G37" s="55">
        <f>IF(F37=0,0,IF(E37=0,"　　　 皆増",IF(D37=0,"　　　 皆減",ROUND(F37/E37*100,1))))</f>
        <v>-29.7</v>
      </c>
    </row>
    <row r="38" spans="2:7" s="47" customFormat="1" ht="14.25" customHeight="1">
      <c r="B38" s="358" t="s">
        <v>308</v>
      </c>
      <c r="C38" s="359"/>
      <c r="D38" s="66">
        <v>6497629</v>
      </c>
      <c r="E38" s="66">
        <v>6805056</v>
      </c>
      <c r="F38" s="66">
        <f>D38-E38</f>
        <v>-307427</v>
      </c>
      <c r="G38" s="67">
        <f>IF(F38=0,0,IF(E38=0,"　　　 皆増",IF(D38=0,"　　　 皆減",ROUND(F38/E38*100,1))))</f>
        <v>-4.5</v>
      </c>
    </row>
    <row r="39" spans="2:7" s="47" customFormat="1" ht="14.25" customHeight="1">
      <c r="B39" s="290" t="s">
        <v>309</v>
      </c>
      <c r="C39" s="291"/>
      <c r="D39" s="66">
        <v>27415410</v>
      </c>
      <c r="E39" s="66">
        <v>0</v>
      </c>
      <c r="F39" s="71">
        <f>D39-E39</f>
        <v>27415410</v>
      </c>
      <c r="G39" s="67" t="str">
        <f>IF(F39=0,0,IF(E39=0,"　　　 皆増",IF(D39=0,"　　　 皆減",ROUND(F39/E39*100,1))))</f>
        <v>　　　 皆増</v>
      </c>
    </row>
    <row r="40" spans="2:7" s="47" customFormat="1" ht="14.25" customHeight="1">
      <c r="B40" s="284" t="s">
        <v>208</v>
      </c>
      <c r="C40" s="285"/>
      <c r="D40" s="60">
        <f>D36+SUM(D37:D39)</f>
        <v>1103392438</v>
      </c>
      <c r="E40" s="60">
        <f>E36+SUM(E37:E39)</f>
        <v>1082832232</v>
      </c>
      <c r="F40" s="61">
        <f t="shared" si="1"/>
        <v>20560206</v>
      </c>
      <c r="G40" s="62">
        <f t="shared" si="2"/>
        <v>1.9</v>
      </c>
    </row>
    <row r="41" spans="2:7" s="47" customFormat="1" ht="14.25" customHeight="1">
      <c r="B41" s="298" t="s">
        <v>187</v>
      </c>
      <c r="C41" s="299"/>
      <c r="D41" s="73">
        <v>27029</v>
      </c>
      <c r="E41" s="73">
        <v>33606</v>
      </c>
      <c r="F41" s="75">
        <f t="shared" si="1"/>
        <v>-6577</v>
      </c>
      <c r="G41" s="74">
        <f t="shared" si="2"/>
        <v>-19.600000000000001</v>
      </c>
    </row>
    <row r="42" spans="2:7" s="47" customFormat="1" ht="14.25" customHeight="1">
      <c r="B42" s="284" t="s">
        <v>209</v>
      </c>
      <c r="C42" s="285"/>
      <c r="D42" s="57">
        <f>D40-D41</f>
        <v>1103365409</v>
      </c>
      <c r="E42" s="57">
        <f>E40-E41</f>
        <v>1082798626</v>
      </c>
      <c r="F42" s="58">
        <f t="shared" si="1"/>
        <v>20566783</v>
      </c>
      <c r="G42" s="59">
        <f t="shared" si="2"/>
        <v>1.9</v>
      </c>
    </row>
    <row r="43" spans="2:7" s="47" customFormat="1" ht="14.25" customHeight="1">
      <c r="B43" s="300" t="s">
        <v>188</v>
      </c>
      <c r="C43" s="301"/>
      <c r="D43" s="54">
        <v>89474</v>
      </c>
      <c r="E43" s="54">
        <v>60139</v>
      </c>
      <c r="F43" s="54">
        <f t="shared" si="1"/>
        <v>29335</v>
      </c>
      <c r="G43" s="55">
        <f>IF(F43=0,0,IF(E43=0,"　　　 皆増",IF(D43=0,"　　　 皆減",ROUND(F43/E43*100,1))))</f>
        <v>48.8</v>
      </c>
    </row>
    <row r="44" spans="2:7" s="47" customFormat="1" ht="14.25" customHeight="1">
      <c r="B44" s="288" t="s">
        <v>189</v>
      </c>
      <c r="C44" s="289"/>
      <c r="D44" s="57">
        <f>D42+D43</f>
        <v>1103454883</v>
      </c>
      <c r="E44" s="57">
        <f>E42+E43</f>
        <v>1082858765</v>
      </c>
      <c r="F44" s="57">
        <f t="shared" si="1"/>
        <v>20596118</v>
      </c>
      <c r="G44" s="59">
        <f t="shared" si="2"/>
        <v>1.9</v>
      </c>
    </row>
    <row r="45" spans="2:7" s="47" customFormat="1" ht="14.25" customHeight="1">
      <c r="B45" s="292" t="s">
        <v>283</v>
      </c>
      <c r="C45" s="293"/>
      <c r="D45" s="66">
        <f>'[1]（3）基準財政需要額対前年度比較'!C81</f>
        <v>1295827181</v>
      </c>
      <c r="E45" s="66">
        <v>1262836002</v>
      </c>
      <c r="F45" s="66">
        <f t="shared" si="1"/>
        <v>32991179</v>
      </c>
      <c r="G45" s="67">
        <f t="shared" si="2"/>
        <v>2.6</v>
      </c>
    </row>
    <row r="46" spans="2:7" s="47" customFormat="1" ht="14.25" customHeight="1">
      <c r="B46" s="294" t="s">
        <v>190</v>
      </c>
      <c r="C46" s="295"/>
      <c r="D46" s="66">
        <v>600830</v>
      </c>
      <c r="E46" s="66">
        <v>-3299</v>
      </c>
      <c r="F46" s="66">
        <f t="shared" si="1"/>
        <v>604129</v>
      </c>
      <c r="G46" s="67">
        <f>IF(F46=0,0,IF(E46=0,"　　　 皆増",IF(D46=0,"　　　 皆減",ROUND(F46/E46*100,1))))</f>
        <v>-18312.5</v>
      </c>
    </row>
    <row r="47" spans="2:7" s="47" customFormat="1" ht="14.25" customHeight="1">
      <c r="B47" s="296" t="s">
        <v>191</v>
      </c>
      <c r="C47" s="297"/>
      <c r="D47" s="61">
        <f>D45+D46</f>
        <v>1296428011</v>
      </c>
      <c r="E47" s="61">
        <f>E45+E46</f>
        <v>1262832703</v>
      </c>
      <c r="F47" s="61">
        <f t="shared" si="1"/>
        <v>33595308</v>
      </c>
      <c r="G47" s="65">
        <f t="shared" si="2"/>
        <v>2.7</v>
      </c>
    </row>
    <row r="48" spans="2:7" s="47" customFormat="1" ht="14.25" customHeight="1">
      <c r="B48" s="47" t="s">
        <v>257</v>
      </c>
      <c r="D48" s="48"/>
      <c r="E48" s="48"/>
      <c r="F48" s="48"/>
      <c r="G48" s="53"/>
    </row>
  </sheetData>
  <mergeCells count="38">
    <mergeCell ref="B46:C46"/>
    <mergeCell ref="B47:C47"/>
    <mergeCell ref="B40:C40"/>
    <mergeCell ref="B41:C41"/>
    <mergeCell ref="B42:C42"/>
    <mergeCell ref="B43:C43"/>
    <mergeCell ref="B44:C44"/>
    <mergeCell ref="B45:C45"/>
    <mergeCell ref="B34:C34"/>
    <mergeCell ref="B35:C35"/>
    <mergeCell ref="B36:C36"/>
    <mergeCell ref="B37:C37"/>
    <mergeCell ref="B38:C38"/>
    <mergeCell ref="B39:C39"/>
    <mergeCell ref="B28:C28"/>
    <mergeCell ref="B29:C29"/>
    <mergeCell ref="B30:C30"/>
    <mergeCell ref="B31:C31"/>
    <mergeCell ref="B32:C32"/>
    <mergeCell ref="B33:C33"/>
    <mergeCell ref="B22:C22"/>
    <mergeCell ref="B23:C23"/>
    <mergeCell ref="B24:C24"/>
    <mergeCell ref="B25:C25"/>
    <mergeCell ref="B26:C26"/>
    <mergeCell ref="B27:C27"/>
    <mergeCell ref="B16:C16"/>
    <mergeCell ref="B17:C17"/>
    <mergeCell ref="B18:C18"/>
    <mergeCell ref="B19:C19"/>
    <mergeCell ref="B20:C20"/>
    <mergeCell ref="B21:C21"/>
    <mergeCell ref="B1:G1"/>
    <mergeCell ref="F2:G2"/>
    <mergeCell ref="B3:C3"/>
    <mergeCell ref="B4:B10"/>
    <mergeCell ref="B11:B14"/>
    <mergeCell ref="B15:C15"/>
  </mergeCells>
  <phoneticPr fontId="4"/>
  <pageMargins left="0.98425196850393704" right="0.78740157480314965" top="0.98425196850393704"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12</vt:i4>
      </vt:variant>
    </vt:vector>
  </HeadingPairs>
  <TitlesOfParts>
    <vt:vector size="19" baseType="lpstr">
      <vt:lpstr>(1)普通交付税市町村別決定額</vt:lpstr>
      <vt:lpstr>交付額順</vt:lpstr>
      <vt:lpstr>増減額順</vt:lpstr>
      <vt:lpstr>増減率順</vt:lpstr>
      <vt:lpstr>(2)各市町村別決定額調</vt:lpstr>
      <vt:lpstr>（3）基準財政需要額対前年度比較</vt:lpstr>
      <vt:lpstr>（4）基準財政収入額対前年度比較 </vt:lpstr>
      <vt:lpstr>'(1)普通交付税市町村別決定額'!Print_Area</vt:lpstr>
      <vt:lpstr>'(2)各市町村別決定額調'!Print_Area</vt:lpstr>
      <vt:lpstr>'（3）基準財政需要額対前年度比較'!Print_Area</vt:lpstr>
      <vt:lpstr>'（4）基準財政収入額対前年度比較 '!Print_Area</vt:lpstr>
      <vt:lpstr>交付額順!Print_Area</vt:lpstr>
      <vt:lpstr>増減率順!Print_Area</vt:lpstr>
      <vt:lpstr>'(1)普通交付税市町村別決定額'!Print_Titles</vt:lpstr>
      <vt:lpstr>'(2)各市町村別決定額調'!Print_Titles</vt:lpstr>
      <vt:lpstr>'（3）基準財政需要額対前年度比較'!Print_Titles</vt:lpstr>
      <vt:lpstr>交付額順!Print_Titles</vt:lpstr>
      <vt:lpstr>増減額順!Print_Titles</vt:lpstr>
      <vt:lpstr>増減率順!Print_Titles</vt:lpstr>
    </vt:vector>
  </TitlesOfParts>
  <Company>市町村課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庶務係長</dc:creator>
  <cp:lastModifiedBy>田部井瞭</cp:lastModifiedBy>
  <cp:lastPrinted>2023-12-12T23:01:58Z</cp:lastPrinted>
  <dcterms:created xsi:type="dcterms:W3CDTF">1999-04-02T06:42:12Z</dcterms:created>
  <dcterms:modified xsi:type="dcterms:W3CDTF">2024-12-25T02:10:43Z</dcterms:modified>
</cp:coreProperties>
</file>