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2"/>
  <workbookPr defaultThemeVersion="124226"/>
  <mc:AlternateContent xmlns:mc="http://schemas.openxmlformats.org/markup-compatibility/2006">
    <mc:Choice Requires="x15">
      <x15ac:absPath xmlns:x15ac="http://schemas.microsoft.com/office/spreadsheetml/2010/11/ac" url="C:\Users\652058\Box\【02_課所共有】01_07_市町村課\R06年度\06　交付税担当\56_交付税担当全般\56_01_交付税担当全般\56_01_110_ホームページ\240724_HP更新（普交等）\"/>
    </mc:Choice>
  </mc:AlternateContent>
  <xr:revisionPtr revIDLastSave="0" documentId="13_ncr:1_{FC7CE360-A36B-4E7F-A884-A7E8A1E0DA01}" xr6:coauthVersionLast="36" xr6:coauthVersionMax="36" xr10:uidLastSave="{00000000-0000-0000-0000-000000000000}"/>
  <bookViews>
    <workbookView xWindow="32760" yWindow="20" windowWidth="11390" windowHeight="9740" tabRatio="780" xr2:uid="{00000000-000D-0000-FFFF-FFFF00000000}"/>
  </bookViews>
  <sheets>
    <sheet name="(1)普通交付税市町村別決定額" sheetId="13" r:id="rId1"/>
    <sheet name="交付額順" sheetId="16" state="hidden" r:id="rId2"/>
    <sheet name="増減額順" sheetId="14" state="hidden" r:id="rId3"/>
    <sheet name="増減率順" sheetId="15" state="hidden" r:id="rId4"/>
    <sheet name="(2)各市町村別決定額調" sheetId="18" r:id="rId5"/>
    <sheet name="（3）基準財政需要額対前年度比較" sheetId="12" r:id="rId6"/>
    <sheet name="（4）基準財政収入額対前年度比較" sheetId="19" r:id="rId7"/>
  </sheets>
  <definedNames>
    <definedName name="_xlnm.Print_Area" localSheetId="0">'(1)普通交付税市町村別決定額'!$A$1:$Q$48</definedName>
    <definedName name="_xlnm.Print_Area" localSheetId="4">'(2)各市町村別決定額調'!$A$1:$N$75</definedName>
    <definedName name="_xlnm.Print_Area" localSheetId="5">'（3）基準財政需要額対前年度比較'!$A$1:$F$81</definedName>
    <definedName name="_xlnm.Print_Area" localSheetId="6">'（4）基準財政収入額対前年度比較'!$A$1:$G$48</definedName>
    <definedName name="_xlnm.Print_Area" localSheetId="1">交付額順!$A$1:$J$95</definedName>
    <definedName name="_xlnm.Print_Area" localSheetId="3">増減率順!$A$1:$J$94</definedName>
    <definedName name="_xlnm.Print_Titles" localSheetId="0">'(1)普通交付税市町村別決定額'!$1:$7</definedName>
    <definedName name="_xlnm.Print_Titles" localSheetId="4">'(2)各市町村別決定額調'!$1:$5</definedName>
    <definedName name="_xlnm.Print_Titles" localSheetId="5">'（3）基準財政需要額対前年度比較'!$A:$B</definedName>
    <definedName name="_xlnm.Print_Titles" localSheetId="1">交付額順!$1:$6</definedName>
    <definedName name="_xlnm.Print_Titles" localSheetId="2">増減額順!$1:$6</definedName>
    <definedName name="_xlnm.Print_Titles" localSheetId="3">増減率順!$1:$6</definedName>
  </definedNames>
  <calcPr calcId="191029"/>
</workbook>
</file>

<file path=xl/calcChain.xml><?xml version="1.0" encoding="utf-8"?>
<calcChain xmlns="http://schemas.openxmlformats.org/spreadsheetml/2006/main">
  <c r="E40" i="19" l="1"/>
  <c r="D40" i="19"/>
  <c r="G39" i="19"/>
  <c r="F39" i="19"/>
  <c r="E30" i="12"/>
  <c r="F30" i="12" s="1"/>
  <c r="I46" i="18"/>
  <c r="I47" i="18"/>
  <c r="Q9" i="13"/>
  <c r="H48" i="13"/>
  <c r="H47" i="13"/>
  <c r="H46" i="13"/>
  <c r="H45" i="13"/>
  <c r="H44" i="13"/>
  <c r="H43" i="13"/>
  <c r="H42" i="13"/>
  <c r="H41" i="13"/>
  <c r="H40" i="13"/>
  <c r="H39" i="13"/>
  <c r="H38" i="13"/>
  <c r="H37" i="13"/>
  <c r="H36" i="13"/>
  <c r="H35" i="13"/>
  <c r="H34" i="13"/>
  <c r="H33" i="13"/>
  <c r="H32" i="13"/>
  <c r="H31" i="13"/>
  <c r="H30" i="13"/>
  <c r="H29" i="13"/>
  <c r="H28" i="13"/>
  <c r="H27" i="13"/>
  <c r="H26" i="13"/>
  <c r="H25" i="13"/>
  <c r="H24" i="13"/>
  <c r="H23" i="13"/>
  <c r="H22" i="13"/>
  <c r="H21" i="13"/>
  <c r="H20" i="13"/>
  <c r="H19" i="13"/>
  <c r="H18" i="13"/>
  <c r="H17" i="13"/>
  <c r="H16" i="13"/>
  <c r="H15" i="13"/>
  <c r="H14" i="13"/>
  <c r="H13" i="13"/>
  <c r="H12" i="13"/>
  <c r="H11" i="13"/>
  <c r="H10" i="13"/>
  <c r="H9" i="13"/>
  <c r="H8" i="13"/>
  <c r="I74" i="18" l="1"/>
  <c r="I73" i="18"/>
  <c r="O32" i="13"/>
  <c r="O31" i="13"/>
  <c r="N31" i="13"/>
  <c r="P30" i="13"/>
  <c r="Q30" i="13" s="1"/>
  <c r="P29" i="13"/>
  <c r="Q29" i="13" s="1"/>
  <c r="P28" i="13"/>
  <c r="Q28" i="13" s="1"/>
  <c r="P27" i="13"/>
  <c r="Q27" i="13" s="1"/>
  <c r="P26" i="13"/>
  <c r="Q26" i="13" s="1"/>
  <c r="P25" i="13"/>
  <c r="Q25" i="13" s="1"/>
  <c r="P24" i="13"/>
  <c r="Q24" i="13" s="1"/>
  <c r="P23" i="13"/>
  <c r="Q23" i="13" s="1"/>
  <c r="P22" i="13"/>
  <c r="Q22" i="13" s="1"/>
  <c r="P21" i="13"/>
  <c r="Q21" i="13" s="1"/>
  <c r="P20" i="13"/>
  <c r="Q20" i="13" s="1"/>
  <c r="P19" i="13"/>
  <c r="Q19" i="13" s="1"/>
  <c r="P18" i="13"/>
  <c r="Q18" i="13" s="1"/>
  <c r="P17" i="13"/>
  <c r="Q17" i="13" s="1"/>
  <c r="P16" i="13"/>
  <c r="Q16" i="13" s="1"/>
  <c r="P15" i="13"/>
  <c r="Q15" i="13" s="1"/>
  <c r="P14" i="13"/>
  <c r="Q14" i="13" s="1"/>
  <c r="P13" i="13"/>
  <c r="Q13" i="13" s="1"/>
  <c r="P12" i="13"/>
  <c r="Q12" i="13" s="1"/>
  <c r="P11" i="13"/>
  <c r="Q11" i="13" s="1"/>
  <c r="P10" i="13"/>
  <c r="Q10" i="13" s="1"/>
  <c r="P9" i="13"/>
  <c r="P8" i="13"/>
  <c r="Q8" i="13" s="1"/>
  <c r="G47" i="13"/>
  <c r="G46" i="13"/>
  <c r="G45" i="13"/>
  <c r="G44" i="13"/>
  <c r="G43" i="13"/>
  <c r="G42" i="13"/>
  <c r="G41" i="13"/>
  <c r="G40" i="13"/>
  <c r="G39" i="13"/>
  <c r="G38" i="13"/>
  <c r="G37" i="13"/>
  <c r="G36" i="13"/>
  <c r="G35" i="13"/>
  <c r="G34" i="13"/>
  <c r="G33" i="13"/>
  <c r="G32" i="13"/>
  <c r="G31" i="13"/>
  <c r="G30" i="13"/>
  <c r="G29" i="13"/>
  <c r="G28" i="13"/>
  <c r="G27" i="13"/>
  <c r="G26" i="13"/>
  <c r="G25" i="13"/>
  <c r="G24" i="13"/>
  <c r="G23" i="13"/>
  <c r="G22" i="13"/>
  <c r="G21" i="13"/>
  <c r="G20" i="13"/>
  <c r="G19" i="13"/>
  <c r="G18" i="13"/>
  <c r="G17" i="13"/>
  <c r="G16" i="13"/>
  <c r="G15" i="13"/>
  <c r="G14" i="13"/>
  <c r="G13" i="13"/>
  <c r="G12" i="13"/>
  <c r="G11" i="13"/>
  <c r="G10" i="13"/>
  <c r="G9" i="13"/>
  <c r="G8" i="13"/>
  <c r="F48" i="13"/>
  <c r="E48" i="13"/>
  <c r="G48" i="13" s="1"/>
  <c r="N32" i="13" l="1"/>
  <c r="P31" i="13"/>
  <c r="Q31" i="13" s="1"/>
  <c r="L71" i="18"/>
  <c r="J71" i="18"/>
  <c r="H71" i="18"/>
  <c r="G71" i="18"/>
  <c r="C71" i="18"/>
  <c r="I70" i="18"/>
  <c r="K70" i="18" s="1"/>
  <c r="M70" i="18" s="1"/>
  <c r="I69" i="18"/>
  <c r="K69" i="18" s="1"/>
  <c r="I68" i="18"/>
  <c r="K68" i="18" s="1"/>
  <c r="K67" i="18"/>
  <c r="I67" i="18"/>
  <c r="I66" i="18"/>
  <c r="K66" i="18" s="1"/>
  <c r="I65" i="18"/>
  <c r="K65" i="18" s="1"/>
  <c r="I64" i="18"/>
  <c r="K64" i="18" s="1"/>
  <c r="I63" i="18"/>
  <c r="K63" i="18" s="1"/>
  <c r="I62" i="18"/>
  <c r="K62" i="18" s="1"/>
  <c r="I61" i="18"/>
  <c r="K61" i="18" s="1"/>
  <c r="M61" i="18" s="1"/>
  <c r="N61" i="18" s="1"/>
  <c r="I60" i="18"/>
  <c r="K60" i="18" s="1"/>
  <c r="M60" i="18" s="1"/>
  <c r="N60" i="18" s="1"/>
  <c r="I59" i="18"/>
  <c r="K59" i="18" s="1"/>
  <c r="I58" i="18"/>
  <c r="K58" i="18" s="1"/>
  <c r="I57" i="18"/>
  <c r="K57" i="18" s="1"/>
  <c r="M57" i="18" s="1"/>
  <c r="N57" i="18" s="1"/>
  <c r="I56" i="18"/>
  <c r="K56" i="18" s="1"/>
  <c r="I55" i="18"/>
  <c r="K55" i="18" s="1"/>
  <c r="M55" i="18" s="1"/>
  <c r="I54" i="18"/>
  <c r="K54" i="18" s="1"/>
  <c r="M54" i="18" s="1"/>
  <c r="N54" i="18" s="1"/>
  <c r="I53" i="18"/>
  <c r="K53" i="18" s="1"/>
  <c r="M52" i="18"/>
  <c r="I52" i="18"/>
  <c r="K52" i="18" s="1"/>
  <c r="I51" i="18"/>
  <c r="K51" i="18" s="1"/>
  <c r="M51" i="18" s="1"/>
  <c r="I50" i="18"/>
  <c r="K50" i="18" s="1"/>
  <c r="M50" i="18" s="1"/>
  <c r="I49" i="18"/>
  <c r="I48" i="18"/>
  <c r="K48" i="18" s="1"/>
  <c r="M48" i="18" s="1"/>
  <c r="L46" i="18"/>
  <c r="L73" i="18" s="1"/>
  <c r="J46" i="18"/>
  <c r="J73" i="18" s="1"/>
  <c r="H46" i="18"/>
  <c r="H73" i="18" s="1"/>
  <c r="G46" i="18"/>
  <c r="G73" i="18"/>
  <c r="C46" i="18"/>
  <c r="C73" i="18" s="1"/>
  <c r="I45" i="18"/>
  <c r="K45" i="18" s="1"/>
  <c r="M45" i="18" s="1"/>
  <c r="N45" i="18" s="1"/>
  <c r="I44" i="18"/>
  <c r="K44" i="18" s="1"/>
  <c r="M44" i="18" s="1"/>
  <c r="N44" i="18" s="1"/>
  <c r="I43" i="18"/>
  <c r="K43" i="18" s="1"/>
  <c r="M43" i="18" s="1"/>
  <c r="N43" i="18" s="1"/>
  <c r="I42" i="18"/>
  <c r="K42" i="18" s="1"/>
  <c r="M42" i="18" s="1"/>
  <c r="N42" i="18" s="1"/>
  <c r="I41" i="18"/>
  <c r="K41" i="18" s="1"/>
  <c r="M41" i="18" s="1"/>
  <c r="N41" i="18" s="1"/>
  <c r="I40" i="18"/>
  <c r="K40" i="18" s="1"/>
  <c r="M40" i="18" s="1"/>
  <c r="N40" i="18" s="1"/>
  <c r="I39" i="18"/>
  <c r="K39" i="18" s="1"/>
  <c r="M39" i="18" s="1"/>
  <c r="I38" i="18"/>
  <c r="K38" i="18" s="1"/>
  <c r="M38" i="18" s="1"/>
  <c r="I37" i="18"/>
  <c r="K37" i="18" s="1"/>
  <c r="M37" i="18" s="1"/>
  <c r="I36" i="18"/>
  <c r="K36" i="18" s="1"/>
  <c r="M36" i="18" s="1"/>
  <c r="N36" i="18" s="1"/>
  <c r="I35" i="18"/>
  <c r="K35" i="18" s="1"/>
  <c r="I34" i="18"/>
  <c r="K34" i="18" s="1"/>
  <c r="M34" i="18" s="1"/>
  <c r="N34" i="18" s="1"/>
  <c r="I33" i="18"/>
  <c r="K33" i="18" s="1"/>
  <c r="I32" i="18"/>
  <c r="K32" i="18" s="1"/>
  <c r="I31" i="18"/>
  <c r="K31" i="18" s="1"/>
  <c r="M31" i="18" s="1"/>
  <c r="N31" i="18" s="1"/>
  <c r="I30" i="18"/>
  <c r="K30" i="18" s="1"/>
  <c r="N30" i="18" s="1"/>
  <c r="K29" i="18"/>
  <c r="M29" i="18" s="1"/>
  <c r="I29" i="18"/>
  <c r="I28" i="18"/>
  <c r="K28" i="18" s="1"/>
  <c r="M28" i="18" s="1"/>
  <c r="N28" i="18" s="1"/>
  <c r="I27" i="18"/>
  <c r="K27" i="18" s="1"/>
  <c r="M27" i="18" s="1"/>
  <c r="I26" i="18"/>
  <c r="K26" i="18" s="1"/>
  <c r="M26" i="18" s="1"/>
  <c r="I25" i="18"/>
  <c r="K25" i="18" s="1"/>
  <c r="M25" i="18" s="1"/>
  <c r="I24" i="18"/>
  <c r="K24" i="18" s="1"/>
  <c r="I23" i="18"/>
  <c r="K23" i="18" s="1"/>
  <c r="M23" i="18" s="1"/>
  <c r="I22" i="18"/>
  <c r="K22" i="18" s="1"/>
  <c r="I21" i="18"/>
  <c r="K21" i="18" s="1"/>
  <c r="M21" i="18" s="1"/>
  <c r="N21" i="18" s="1"/>
  <c r="I20" i="18"/>
  <c r="K20" i="18" s="1"/>
  <c r="M20" i="18" s="1"/>
  <c r="I19" i="18"/>
  <c r="K19" i="18" s="1"/>
  <c r="I18" i="18"/>
  <c r="K18" i="18" s="1"/>
  <c r="M18" i="18" s="1"/>
  <c r="N18" i="18" s="1"/>
  <c r="I17" i="18"/>
  <c r="K17" i="18" s="1"/>
  <c r="M17" i="18" s="1"/>
  <c r="N17" i="18" s="1"/>
  <c r="I16" i="18"/>
  <c r="K16" i="18" s="1"/>
  <c r="M16" i="18" s="1"/>
  <c r="I15" i="18"/>
  <c r="K15" i="18" s="1"/>
  <c r="I14" i="18"/>
  <c r="K14" i="18" s="1"/>
  <c r="M14" i="18" s="1"/>
  <c r="N14" i="18" s="1"/>
  <c r="I13" i="18"/>
  <c r="K13" i="18" s="1"/>
  <c r="M13" i="18" s="1"/>
  <c r="N13" i="18" s="1"/>
  <c r="I12" i="18"/>
  <c r="K12" i="18" s="1"/>
  <c r="I11" i="18"/>
  <c r="K11" i="18" s="1"/>
  <c r="M11" i="18" s="1"/>
  <c r="I10" i="18"/>
  <c r="K10" i="18" s="1"/>
  <c r="M10" i="18" s="1"/>
  <c r="N10" i="18" s="1"/>
  <c r="I9" i="18"/>
  <c r="K9" i="18" s="1"/>
  <c r="I8" i="18"/>
  <c r="K8" i="18" s="1"/>
  <c r="M8" i="18" s="1"/>
  <c r="N8" i="18" s="1"/>
  <c r="I7" i="18"/>
  <c r="K7" i="18" s="1"/>
  <c r="I6" i="18"/>
  <c r="K6" i="18" s="1"/>
  <c r="M6" i="18" s="1"/>
  <c r="E58" i="12"/>
  <c r="F58" i="12" s="1"/>
  <c r="D26" i="12"/>
  <c r="C26" i="12"/>
  <c r="E68" i="12"/>
  <c r="F68" i="12" s="1"/>
  <c r="E65" i="12"/>
  <c r="F65" i="12" s="1"/>
  <c r="E64" i="12"/>
  <c r="F64" i="12" s="1"/>
  <c r="E62" i="12"/>
  <c r="F62" i="12" s="1"/>
  <c r="E61" i="12"/>
  <c r="F61" i="12" s="1"/>
  <c r="E60" i="12"/>
  <c r="F60" i="12" s="1"/>
  <c r="E59" i="12"/>
  <c r="F59" i="12" s="1"/>
  <c r="E57" i="12"/>
  <c r="F57" i="12" s="1"/>
  <c r="E56" i="12"/>
  <c r="F56" i="12" s="1"/>
  <c r="E55" i="12"/>
  <c r="F55" i="12" s="1"/>
  <c r="E54" i="12"/>
  <c r="F54" i="12" s="1"/>
  <c r="E48" i="12"/>
  <c r="F48" i="12" s="1"/>
  <c r="F23" i="19"/>
  <c r="G23" i="19" s="1"/>
  <c r="F4" i="19"/>
  <c r="G4" i="19" s="1"/>
  <c r="E47" i="12"/>
  <c r="F47" i="12" s="1"/>
  <c r="C15" i="12"/>
  <c r="F34" i="19"/>
  <c r="G34" i="19" s="1"/>
  <c r="F38" i="19"/>
  <c r="G38" i="19" s="1"/>
  <c r="F28" i="19"/>
  <c r="G28" i="19"/>
  <c r="F16" i="19"/>
  <c r="G16" i="19" s="1"/>
  <c r="E35" i="12"/>
  <c r="F35" i="12" s="1"/>
  <c r="E47" i="19"/>
  <c r="E14" i="19"/>
  <c r="E9" i="19"/>
  <c r="E8" i="19"/>
  <c r="D15" i="12"/>
  <c r="E45" i="12"/>
  <c r="F45" i="12" s="1"/>
  <c r="D74" i="12"/>
  <c r="C74" i="12"/>
  <c r="D52" i="12"/>
  <c r="C52" i="12"/>
  <c r="E46" i="12"/>
  <c r="F46" i="12" s="1"/>
  <c r="F37" i="19"/>
  <c r="G37" i="19" s="1"/>
  <c r="D9" i="19"/>
  <c r="E53" i="12"/>
  <c r="F53" i="12" s="1"/>
  <c r="F30" i="19"/>
  <c r="G30" i="19" s="1"/>
  <c r="D77" i="12"/>
  <c r="D71" i="12"/>
  <c r="D44" i="12"/>
  <c r="D38" i="12"/>
  <c r="D34" i="12"/>
  <c r="C34" i="12"/>
  <c r="C38" i="12"/>
  <c r="F32" i="19"/>
  <c r="G32" i="19" s="1"/>
  <c r="D14" i="19"/>
  <c r="F14" i="19" s="1"/>
  <c r="G14" i="19" s="1"/>
  <c r="D8" i="19"/>
  <c r="C44" i="12"/>
  <c r="C71" i="12"/>
  <c r="C77" i="12"/>
  <c r="E80" i="12"/>
  <c r="F80" i="12" s="1"/>
  <c r="E76" i="12"/>
  <c r="F76" i="12" s="1"/>
  <c r="E75" i="12"/>
  <c r="F75" i="12" s="1"/>
  <c r="E7" i="12"/>
  <c r="F7" i="12" s="1"/>
  <c r="F46" i="19"/>
  <c r="G46" i="19" s="1"/>
  <c r="F43" i="19"/>
  <c r="G43" i="19" s="1"/>
  <c r="F41" i="19"/>
  <c r="G41" i="19" s="1"/>
  <c r="F35" i="19"/>
  <c r="G35" i="19" s="1"/>
  <c r="F31" i="19"/>
  <c r="G31" i="19" s="1"/>
  <c r="F27" i="19"/>
  <c r="G27" i="19" s="1"/>
  <c r="F26" i="19"/>
  <c r="G26" i="19" s="1"/>
  <c r="F25" i="19"/>
  <c r="G25" i="19" s="1"/>
  <c r="F24" i="19"/>
  <c r="G24" i="19" s="1"/>
  <c r="F22" i="19"/>
  <c r="G22" i="19" s="1"/>
  <c r="F21" i="19"/>
  <c r="G21" i="19" s="1"/>
  <c r="F20" i="19"/>
  <c r="G20" i="19" s="1"/>
  <c r="F19" i="19"/>
  <c r="G19" i="19" s="1"/>
  <c r="F18" i="19"/>
  <c r="G18" i="19" s="1"/>
  <c r="F17" i="19"/>
  <c r="G17" i="19" s="1"/>
  <c r="F15" i="19"/>
  <c r="G15" i="19" s="1"/>
  <c r="F13" i="19"/>
  <c r="G13" i="19" s="1"/>
  <c r="F12" i="19"/>
  <c r="G12" i="19" s="1"/>
  <c r="F11" i="19"/>
  <c r="G11" i="19" s="1"/>
  <c r="F7" i="19"/>
  <c r="G7" i="19" s="1"/>
  <c r="F6" i="19"/>
  <c r="G6" i="19" s="1"/>
  <c r="F5" i="19"/>
  <c r="G5" i="19" s="1"/>
  <c r="E43" i="12"/>
  <c r="F43" i="12" s="1"/>
  <c r="E42" i="12"/>
  <c r="F42" i="12" s="1"/>
  <c r="E41" i="12"/>
  <c r="F41" i="12" s="1"/>
  <c r="E40" i="12"/>
  <c r="F40" i="12" s="1"/>
  <c r="E39" i="12"/>
  <c r="F39" i="12" s="1"/>
  <c r="E37" i="12"/>
  <c r="F37" i="12" s="1"/>
  <c r="E36" i="12"/>
  <c r="F36" i="12" s="1"/>
  <c r="E33" i="12"/>
  <c r="F33" i="12" s="1"/>
  <c r="E32" i="12"/>
  <c r="F32" i="12" s="1"/>
  <c r="E31" i="12"/>
  <c r="F31" i="12" s="1"/>
  <c r="E29" i="12"/>
  <c r="F29" i="12" s="1"/>
  <c r="E28" i="12"/>
  <c r="F28" i="12" s="1"/>
  <c r="E27" i="12"/>
  <c r="F27" i="12" s="1"/>
  <c r="E25" i="12"/>
  <c r="F25" i="12" s="1"/>
  <c r="E24" i="12"/>
  <c r="F24" i="12" s="1"/>
  <c r="E23" i="12"/>
  <c r="F23" i="12" s="1"/>
  <c r="E22" i="12"/>
  <c r="F22" i="12" s="1"/>
  <c r="E21" i="12"/>
  <c r="F21" i="12" s="1"/>
  <c r="E20" i="12"/>
  <c r="F20" i="12" s="1"/>
  <c r="E19" i="12"/>
  <c r="F19" i="12" s="1"/>
  <c r="E18" i="12"/>
  <c r="F18" i="12" s="1"/>
  <c r="E17" i="12"/>
  <c r="F17" i="12" s="1"/>
  <c r="E16" i="12"/>
  <c r="F16" i="12" s="1"/>
  <c r="E14" i="12"/>
  <c r="F14" i="12" s="1"/>
  <c r="E13" i="12"/>
  <c r="F13" i="12" s="1"/>
  <c r="E12" i="12"/>
  <c r="F12" i="12" s="1"/>
  <c r="E11" i="12"/>
  <c r="F11" i="12" s="1"/>
  <c r="E10" i="12"/>
  <c r="F10" i="12" s="1"/>
  <c r="E6" i="12"/>
  <c r="F6" i="12" s="1"/>
  <c r="E5" i="12"/>
  <c r="F5" i="12" s="1"/>
  <c r="T13" i="15"/>
  <c r="S13" i="15"/>
  <c r="T12" i="15"/>
  <c r="S12" i="15"/>
  <c r="T11" i="15"/>
  <c r="S11" i="15"/>
  <c r="T10" i="15"/>
  <c r="S10" i="15"/>
  <c r="T9" i="15"/>
  <c r="S9" i="15"/>
  <c r="T8" i="15"/>
  <c r="S8" i="15"/>
  <c r="T7" i="15"/>
  <c r="S7" i="15"/>
  <c r="H94" i="16"/>
  <c r="G94" i="16"/>
  <c r="I94" i="16" s="1"/>
  <c r="J94" i="16" s="1"/>
  <c r="H94" i="15"/>
  <c r="G94" i="15"/>
  <c r="I35" i="15"/>
  <c r="J35" i="15" s="1"/>
  <c r="I73" i="15"/>
  <c r="J73" i="15" s="1"/>
  <c r="I66" i="15"/>
  <c r="J66" i="15" s="1"/>
  <c r="I42" i="15"/>
  <c r="J42" i="15" s="1"/>
  <c r="I84" i="15"/>
  <c r="J84" i="15" s="1"/>
  <c r="I48" i="15"/>
  <c r="J48" i="15"/>
  <c r="I31" i="15"/>
  <c r="J31" i="15" s="1"/>
  <c r="I93" i="15"/>
  <c r="J93" i="15" s="1"/>
  <c r="I92" i="15"/>
  <c r="J92" i="15" s="1"/>
  <c r="I49" i="15"/>
  <c r="J49" i="15"/>
  <c r="I14" i="15"/>
  <c r="J14" i="15" s="1"/>
  <c r="I54" i="15"/>
  <c r="J54" i="15" s="1"/>
  <c r="I59" i="15"/>
  <c r="J59" i="15" s="1"/>
  <c r="I80" i="15"/>
  <c r="J80" i="15"/>
  <c r="I13" i="15"/>
  <c r="J13" i="15" s="1"/>
  <c r="I89" i="15"/>
  <c r="J89" i="15"/>
  <c r="I12" i="15"/>
  <c r="J12" i="15" s="1"/>
  <c r="I64" i="15"/>
  <c r="J64" i="15"/>
  <c r="I58" i="15"/>
  <c r="J58" i="15" s="1"/>
  <c r="I52" i="15"/>
  <c r="J52" i="15" s="1"/>
  <c r="I63" i="15"/>
  <c r="J63" i="15"/>
  <c r="I45" i="15"/>
  <c r="J45" i="15" s="1"/>
  <c r="I47" i="15"/>
  <c r="J47" i="15" s="1"/>
  <c r="I91" i="15"/>
  <c r="J91" i="15"/>
  <c r="I7" i="15"/>
  <c r="J7" i="15" s="1"/>
  <c r="I40" i="15"/>
  <c r="J40" i="15"/>
  <c r="I39" i="15"/>
  <c r="J39" i="15" s="1"/>
  <c r="I36" i="15"/>
  <c r="J36" i="15" s="1"/>
  <c r="I51" i="15"/>
  <c r="J51" i="15"/>
  <c r="I43" i="15"/>
  <c r="J43" i="15" s="1"/>
  <c r="I57" i="15"/>
  <c r="J57" i="15" s="1"/>
  <c r="I68" i="15"/>
  <c r="J68" i="15" s="1"/>
  <c r="I19" i="15"/>
  <c r="J19" i="15"/>
  <c r="I29" i="15"/>
  <c r="J29" i="15"/>
  <c r="I78" i="15"/>
  <c r="J78" i="15" s="1"/>
  <c r="I30" i="15"/>
  <c r="J30" i="15" s="1"/>
  <c r="I22" i="15"/>
  <c r="J22" i="15"/>
  <c r="I28" i="15"/>
  <c r="J28" i="15"/>
  <c r="I32" i="15"/>
  <c r="J32" i="15" s="1"/>
  <c r="I33" i="15"/>
  <c r="J33" i="15" s="1"/>
  <c r="I15" i="15"/>
  <c r="J15" i="15" s="1"/>
  <c r="I25" i="15"/>
  <c r="J25" i="15"/>
  <c r="I77" i="15"/>
  <c r="J77" i="15" s="1"/>
  <c r="I81" i="15"/>
  <c r="J81" i="15" s="1"/>
  <c r="I24" i="15"/>
  <c r="J24" i="15"/>
  <c r="I21" i="15"/>
  <c r="J21" i="15" s="1"/>
  <c r="I16" i="15"/>
  <c r="J16" i="15" s="1"/>
  <c r="I11" i="15"/>
  <c r="J11" i="15" s="1"/>
  <c r="I50" i="15"/>
  <c r="J50" i="15"/>
  <c r="I79" i="15"/>
  <c r="J79" i="15"/>
  <c r="I67" i="15"/>
  <c r="J67" i="15" s="1"/>
  <c r="I41" i="15"/>
  <c r="J41" i="15" s="1"/>
  <c r="I69" i="15"/>
  <c r="J69" i="15"/>
  <c r="I85" i="15"/>
  <c r="J85" i="15"/>
  <c r="I65" i="15"/>
  <c r="J65" i="15" s="1"/>
  <c r="I37" i="15"/>
  <c r="J37" i="15" s="1"/>
  <c r="I61" i="15"/>
  <c r="J61" i="15" s="1"/>
  <c r="I75" i="15"/>
  <c r="J75" i="15"/>
  <c r="I88" i="15"/>
  <c r="J88" i="15"/>
  <c r="I44" i="15"/>
  <c r="J44" i="15" s="1"/>
  <c r="I38" i="15"/>
  <c r="J38" i="15" s="1"/>
  <c r="I9" i="15"/>
  <c r="J9" i="15"/>
  <c r="I8" i="15"/>
  <c r="J8" i="15" s="1"/>
  <c r="I46" i="15"/>
  <c r="J46" i="15" s="1"/>
  <c r="I70" i="15"/>
  <c r="J70" i="15"/>
  <c r="I76" i="15"/>
  <c r="J76" i="15" s="1"/>
  <c r="I74" i="15"/>
  <c r="J74" i="15" s="1"/>
  <c r="I62" i="15"/>
  <c r="J62" i="15" s="1"/>
  <c r="I87" i="15"/>
  <c r="J87" i="15"/>
  <c r="I60" i="15"/>
  <c r="J60" i="15"/>
  <c r="I72" i="15"/>
  <c r="J72" i="15" s="1"/>
  <c r="I83" i="15"/>
  <c r="J83" i="15" s="1"/>
  <c r="I27" i="15"/>
  <c r="J27" i="15"/>
  <c r="I55" i="15"/>
  <c r="J55" i="15" s="1"/>
  <c r="I17" i="15"/>
  <c r="J17" i="15" s="1"/>
  <c r="I26" i="15"/>
  <c r="J26" i="15" s="1"/>
  <c r="I82" i="15"/>
  <c r="J82" i="15" s="1"/>
  <c r="I23" i="15"/>
  <c r="J23" i="15"/>
  <c r="I18" i="15"/>
  <c r="J18" i="15" s="1"/>
  <c r="I20" i="15"/>
  <c r="J20" i="15" s="1"/>
  <c r="I90" i="15"/>
  <c r="J90" i="15"/>
  <c r="I71" i="15"/>
  <c r="J71" i="15" s="1"/>
  <c r="I86" i="15"/>
  <c r="J86" i="15"/>
  <c r="I56" i="15"/>
  <c r="J56" i="15" s="1"/>
  <c r="I10" i="15"/>
  <c r="J10" i="15"/>
  <c r="I34" i="15"/>
  <c r="J34" i="15"/>
  <c r="I53" i="15"/>
  <c r="J53" i="15" s="1"/>
  <c r="H94" i="14"/>
  <c r="J94" i="14" s="1"/>
  <c r="G94" i="14"/>
  <c r="I94" i="14"/>
  <c r="I93" i="14"/>
  <c r="J93" i="14"/>
  <c r="I92" i="14"/>
  <c r="J92" i="14" s="1"/>
  <c r="I69" i="14"/>
  <c r="I48" i="14"/>
  <c r="J48" i="14"/>
  <c r="I55" i="14"/>
  <c r="I89" i="14"/>
  <c r="J89" i="14"/>
  <c r="I49" i="14"/>
  <c r="J49" i="14" s="1"/>
  <c r="I20" i="14"/>
  <c r="J20" i="14"/>
  <c r="I61" i="14"/>
  <c r="J61" i="14"/>
  <c r="I82" i="14"/>
  <c r="J82" i="14" s="1"/>
  <c r="I15" i="14"/>
  <c r="J15" i="14"/>
  <c r="I54" i="14"/>
  <c r="J54" i="14"/>
  <c r="J36" i="14"/>
  <c r="I9" i="14"/>
  <c r="J9" i="14" s="1"/>
  <c r="I14" i="14"/>
  <c r="J14" i="14" s="1"/>
  <c r="I50" i="14"/>
  <c r="I52" i="14"/>
  <c r="J52" i="14" s="1"/>
  <c r="I85" i="14"/>
  <c r="J85" i="14" s="1"/>
  <c r="I17" i="14"/>
  <c r="J17" i="14"/>
  <c r="I47" i="14"/>
  <c r="J47" i="14" s="1"/>
  <c r="I63" i="14"/>
  <c r="J63" i="14" s="1"/>
  <c r="I7" i="14"/>
  <c r="J7" i="14" s="1"/>
  <c r="I12" i="14"/>
  <c r="J12" i="14"/>
  <c r="I30" i="14"/>
  <c r="J30" i="14"/>
  <c r="I70" i="14"/>
  <c r="J70" i="14"/>
  <c r="I39" i="14"/>
  <c r="I32" i="14"/>
  <c r="J32" i="14" s="1"/>
  <c r="I74" i="14"/>
  <c r="J74" i="14" s="1"/>
  <c r="I46" i="14"/>
  <c r="J46" i="14" s="1"/>
  <c r="I34" i="14"/>
  <c r="J34" i="14"/>
  <c r="I10" i="14"/>
  <c r="J10" i="14" s="1"/>
  <c r="I67" i="14"/>
  <c r="J67" i="14"/>
  <c r="I23" i="14"/>
  <c r="J23" i="14"/>
  <c r="I81" i="14"/>
  <c r="J81" i="14" s="1"/>
  <c r="J69" i="14"/>
  <c r="I83" i="14"/>
  <c r="J83" i="14" s="1"/>
  <c r="I78" i="14"/>
  <c r="I51" i="14"/>
  <c r="J51" i="14" s="1"/>
  <c r="I62" i="14"/>
  <c r="J62" i="14" s="1"/>
  <c r="I29" i="14"/>
  <c r="J29" i="14" s="1"/>
  <c r="J35" i="14"/>
  <c r="I21" i="14"/>
  <c r="J21" i="14" s="1"/>
  <c r="I22" i="14"/>
  <c r="J22" i="14"/>
  <c r="I43" i="14"/>
  <c r="J43" i="14" s="1"/>
  <c r="I64" i="14"/>
  <c r="J64" i="14" s="1"/>
  <c r="I24" i="14"/>
  <c r="J24" i="14" s="1"/>
  <c r="I90" i="14"/>
  <c r="J90" i="14"/>
  <c r="I45" i="14"/>
  <c r="J45" i="14"/>
  <c r="I88" i="14"/>
  <c r="J88" i="14" s="1"/>
  <c r="I40" i="14"/>
  <c r="J50" i="14"/>
  <c r="I27" i="14"/>
  <c r="J27" i="14"/>
  <c r="I77" i="14"/>
  <c r="J77" i="14"/>
  <c r="I60" i="14"/>
  <c r="J60" i="14" s="1"/>
  <c r="I36" i="14"/>
  <c r="I19" i="14"/>
  <c r="J19" i="14" s="1"/>
  <c r="I18" i="14"/>
  <c r="J18" i="14" s="1"/>
  <c r="I26" i="14"/>
  <c r="J26" i="14"/>
  <c r="I56" i="14"/>
  <c r="J56" i="14" s="1"/>
  <c r="I84" i="14"/>
  <c r="J84" i="14"/>
  <c r="I58" i="14"/>
  <c r="I76" i="14"/>
  <c r="J76" i="14" s="1"/>
  <c r="I86" i="14"/>
  <c r="J86" i="14"/>
  <c r="I28" i="14"/>
  <c r="J28" i="14" s="1"/>
  <c r="I33" i="14"/>
  <c r="J33" i="14" s="1"/>
  <c r="I41" i="14"/>
  <c r="J41" i="14"/>
  <c r="I66" i="14"/>
  <c r="J37" i="14"/>
  <c r="I42" i="14"/>
  <c r="I75" i="14"/>
  <c r="I87" i="14"/>
  <c r="J87" i="14" s="1"/>
  <c r="I35" i="14"/>
  <c r="I13" i="14"/>
  <c r="J13" i="14"/>
  <c r="I80" i="14"/>
  <c r="J80" i="14" s="1"/>
  <c r="J40" i="14"/>
  <c r="I68" i="14"/>
  <c r="J68" i="14" s="1"/>
  <c r="I73" i="14"/>
  <c r="J73" i="14" s="1"/>
  <c r="I31" i="14"/>
  <c r="J31" i="14"/>
  <c r="I37" i="14"/>
  <c r="I11" i="14"/>
  <c r="J11" i="14" s="1"/>
  <c r="J75" i="14"/>
  <c r="I91" i="14"/>
  <c r="J91" i="14"/>
  <c r="I16" i="14"/>
  <c r="J16" i="14" s="1"/>
  <c r="I59" i="14"/>
  <c r="J59" i="14" s="1"/>
  <c r="J55" i="14"/>
  <c r="I8" i="14"/>
  <c r="J8" i="14"/>
  <c r="I72" i="14"/>
  <c r="J72" i="14"/>
  <c r="J39" i="14"/>
  <c r="I25" i="14"/>
  <c r="J25" i="14"/>
  <c r="J66" i="14"/>
  <c r="I65" i="14"/>
  <c r="J65" i="14" s="1"/>
  <c r="I44" i="14"/>
  <c r="J44" i="14" s="1"/>
  <c r="J78" i="14"/>
  <c r="I57" i="14"/>
  <c r="J57" i="14"/>
  <c r="I71" i="14"/>
  <c r="J71" i="14" s="1"/>
  <c r="I79" i="14"/>
  <c r="J79" i="14"/>
  <c r="J42" i="14"/>
  <c r="I38" i="14"/>
  <c r="I53" i="14"/>
  <c r="J53" i="14"/>
  <c r="J38" i="14"/>
  <c r="J58" i="14"/>
  <c r="I7" i="16"/>
  <c r="J7" i="16"/>
  <c r="I66" i="16"/>
  <c r="J66" i="16" s="1"/>
  <c r="I24" i="16"/>
  <c r="J24" i="16" s="1"/>
  <c r="I28" i="16"/>
  <c r="J28" i="16" s="1"/>
  <c r="I11" i="16"/>
  <c r="J11" i="16"/>
  <c r="I12" i="16"/>
  <c r="J12" i="16" s="1"/>
  <c r="I48" i="16"/>
  <c r="J48" i="16" s="1"/>
  <c r="I85" i="16"/>
  <c r="J85" i="16"/>
  <c r="I86" i="16"/>
  <c r="J86" i="16"/>
  <c r="I19" i="16"/>
  <c r="J19" i="16"/>
  <c r="I36" i="16"/>
  <c r="J36" i="16" s="1"/>
  <c r="I75" i="16"/>
  <c r="J75" i="16"/>
  <c r="I38" i="16"/>
  <c r="J38" i="16" s="1"/>
  <c r="I8" i="16"/>
  <c r="J8" i="16"/>
  <c r="I46" i="16"/>
  <c r="J46" i="16" s="1"/>
  <c r="I13" i="16"/>
  <c r="J13" i="16" s="1"/>
  <c r="I17" i="16"/>
  <c r="J17" i="16"/>
  <c r="I47" i="16"/>
  <c r="J47" i="16"/>
  <c r="I42" i="16"/>
  <c r="J42" i="16" s="1"/>
  <c r="I32" i="16"/>
  <c r="J32" i="16" s="1"/>
  <c r="I51" i="16"/>
  <c r="J51" i="16"/>
  <c r="I68" i="16"/>
  <c r="J68" i="16" s="1"/>
  <c r="I87" i="16"/>
  <c r="J87" i="16"/>
  <c r="I37" i="16"/>
  <c r="J37" i="16" s="1"/>
  <c r="I52" i="16"/>
  <c r="J52" i="16"/>
  <c r="I26" i="16"/>
  <c r="J26" i="16" s="1"/>
  <c r="I69" i="16"/>
  <c r="J69" i="16" s="1"/>
  <c r="I88" i="16"/>
  <c r="J88" i="16"/>
  <c r="I41" i="16"/>
  <c r="J41" i="16" s="1"/>
  <c r="I58" i="16"/>
  <c r="J58" i="16"/>
  <c r="I33" i="16"/>
  <c r="J33" i="16" s="1"/>
  <c r="I84" i="16"/>
  <c r="J84" i="16"/>
  <c r="I89" i="16"/>
  <c r="J89" i="16"/>
  <c r="I15" i="16"/>
  <c r="J15" i="16"/>
  <c r="I35" i="16"/>
  <c r="J35" i="16" s="1"/>
  <c r="I14" i="16"/>
  <c r="J14" i="16"/>
  <c r="I21" i="16"/>
  <c r="J21" i="16"/>
  <c r="I77" i="16"/>
  <c r="J77" i="16" s="1"/>
  <c r="I91" i="16"/>
  <c r="J91" i="16"/>
  <c r="I34" i="16"/>
  <c r="J34" i="16"/>
  <c r="I78" i="16"/>
  <c r="J78" i="16"/>
  <c r="I29" i="16"/>
  <c r="J29" i="16" s="1"/>
  <c r="I80" i="16"/>
  <c r="J80" i="16" s="1"/>
  <c r="I20" i="16"/>
  <c r="J20" i="16" s="1"/>
  <c r="I74" i="16"/>
  <c r="J74" i="16"/>
  <c r="I82" i="16"/>
  <c r="J82" i="16" s="1"/>
  <c r="I56" i="16"/>
  <c r="J56" i="16" s="1"/>
  <c r="I40" i="16"/>
  <c r="J40" i="16"/>
  <c r="I27" i="16"/>
  <c r="J27" i="16"/>
  <c r="I72" i="16"/>
  <c r="J72" i="16"/>
  <c r="I62" i="16"/>
  <c r="J62" i="16" s="1"/>
  <c r="I22" i="16"/>
  <c r="J22" i="16"/>
  <c r="I57" i="16"/>
  <c r="J57" i="16" s="1"/>
  <c r="I64" i="16"/>
  <c r="J64" i="16"/>
  <c r="I71" i="16"/>
  <c r="J71" i="16" s="1"/>
  <c r="I83" i="16"/>
  <c r="J83" i="16" s="1"/>
  <c r="I65" i="16"/>
  <c r="J65" i="16"/>
  <c r="I50" i="16"/>
  <c r="J50" i="16"/>
  <c r="I45" i="16"/>
  <c r="J45" i="16" s="1"/>
  <c r="I76" i="16"/>
  <c r="J76" i="16" s="1"/>
  <c r="I67" i="16"/>
  <c r="J67" i="16"/>
  <c r="I44" i="16"/>
  <c r="J44" i="16" s="1"/>
  <c r="I43" i="16"/>
  <c r="J43" i="16" s="1"/>
  <c r="I25" i="16"/>
  <c r="J25" i="16"/>
  <c r="I60" i="16"/>
  <c r="J60" i="16" s="1"/>
  <c r="I61" i="16"/>
  <c r="J61" i="16"/>
  <c r="I59" i="16"/>
  <c r="J59" i="16" s="1"/>
  <c r="I16" i="16"/>
  <c r="J16" i="16"/>
  <c r="I53" i="16"/>
  <c r="J53" i="16" s="1"/>
  <c r="I63" i="16"/>
  <c r="J63" i="16"/>
  <c r="I49" i="16"/>
  <c r="J49" i="16" s="1"/>
  <c r="I23" i="16"/>
  <c r="J23" i="16"/>
  <c r="I9" i="16"/>
  <c r="J9" i="16"/>
  <c r="I79" i="16"/>
  <c r="J79" i="16" s="1"/>
  <c r="I81" i="16"/>
  <c r="J81" i="16" s="1"/>
  <c r="I54" i="16"/>
  <c r="J54" i="16" s="1"/>
  <c r="I70" i="16"/>
  <c r="J70" i="16"/>
  <c r="I73" i="16"/>
  <c r="J73" i="16" s="1"/>
  <c r="I55" i="16"/>
  <c r="J55" i="16" s="1"/>
  <c r="I10" i="16"/>
  <c r="J10" i="16"/>
  <c r="I31" i="16"/>
  <c r="J31" i="16"/>
  <c r="I90" i="16"/>
  <c r="J90" i="16"/>
  <c r="I39" i="16"/>
  <c r="J39" i="16" s="1"/>
  <c r="I30" i="16"/>
  <c r="J30" i="16"/>
  <c r="I18" i="16"/>
  <c r="J18" i="16" s="1"/>
  <c r="I93" i="16"/>
  <c r="J93" i="16" s="1"/>
  <c r="I92" i="16"/>
  <c r="J92" i="16" s="1"/>
  <c r="E15" i="12"/>
  <c r="F15" i="12" s="1"/>
  <c r="N6" i="18"/>
  <c r="N20" i="18"/>
  <c r="N26" i="18"/>
  <c r="N52" i="18"/>
  <c r="M7" i="18"/>
  <c r="N7" i="18" s="1"/>
  <c r="M24" i="18"/>
  <c r="N24" i="18"/>
  <c r="M59" i="18"/>
  <c r="N59" i="18" s="1"/>
  <c r="F8" i="19" l="1"/>
  <c r="G8" i="19" s="1"/>
  <c r="D10" i="19"/>
  <c r="D36" i="19" s="1"/>
  <c r="D42" i="19" s="1"/>
  <c r="F9" i="19"/>
  <c r="G9" i="19" s="1"/>
  <c r="E38" i="12"/>
  <c r="F38" i="12" s="1"/>
  <c r="N37" i="18"/>
  <c r="N55" i="18"/>
  <c r="N51" i="18"/>
  <c r="N11" i="18"/>
  <c r="N23" i="18"/>
  <c r="N39" i="18"/>
  <c r="M58" i="18"/>
  <c r="N58" i="18"/>
  <c r="M56" i="18"/>
  <c r="N56" i="18" s="1"/>
  <c r="M32" i="18"/>
  <c r="N32" i="18" s="1"/>
  <c r="M22" i="18"/>
  <c r="N22" i="18" s="1"/>
  <c r="M12" i="18"/>
  <c r="N12" i="18"/>
  <c r="M33" i="18"/>
  <c r="N33" i="18" s="1"/>
  <c r="M19" i="18"/>
  <c r="N19" i="18" s="1"/>
  <c r="M35" i="18"/>
  <c r="N35" i="18"/>
  <c r="M15" i="18"/>
  <c r="N15" i="18" s="1"/>
  <c r="N16" i="18"/>
  <c r="M30" i="18"/>
  <c r="P32" i="13"/>
  <c r="Q32" i="13"/>
  <c r="E44" i="12"/>
  <c r="F44" i="12" s="1"/>
  <c r="E26" i="12"/>
  <c r="F26" i="12" s="1"/>
  <c r="E34" i="12"/>
  <c r="F34" i="12" s="1"/>
  <c r="D49" i="12"/>
  <c r="C49" i="12"/>
  <c r="C79" i="12" s="1"/>
  <c r="C81" i="12" s="1"/>
  <c r="E71" i="12"/>
  <c r="F71" i="12" s="1"/>
  <c r="N27" i="18"/>
  <c r="N38" i="18"/>
  <c r="K46" i="18"/>
  <c r="M9" i="18"/>
  <c r="M62" i="18"/>
  <c r="N62" i="18" s="1"/>
  <c r="M66" i="18"/>
  <c r="N66" i="18" s="1"/>
  <c r="M65" i="18"/>
  <c r="N65" i="18" s="1"/>
  <c r="M63" i="18"/>
  <c r="N63" i="18"/>
  <c r="M67" i="18"/>
  <c r="N67" i="18" s="1"/>
  <c r="N25" i="18"/>
  <c r="N50" i="18"/>
  <c r="K49" i="18"/>
  <c r="K71" i="18" s="1"/>
  <c r="I72" i="18"/>
  <c r="M53" i="18"/>
  <c r="N53" i="18" s="1"/>
  <c r="J94" i="15"/>
  <c r="N29" i="18"/>
  <c r="I94" i="15"/>
  <c r="M64" i="18"/>
  <c r="N64" i="18" s="1"/>
  <c r="M68" i="18"/>
  <c r="N68" i="18" s="1"/>
  <c r="N48" i="18"/>
  <c r="E77" i="12"/>
  <c r="F77" i="12" s="1"/>
  <c r="E10" i="19"/>
  <c r="E36" i="19" s="1"/>
  <c r="E42" i="19" s="1"/>
  <c r="E44" i="19" s="1"/>
  <c r="M69" i="18"/>
  <c r="N69" i="18" s="1"/>
  <c r="N70" i="18"/>
  <c r="E49" i="12" l="1"/>
  <c r="F49" i="12" s="1"/>
  <c r="M46" i="18"/>
  <c r="N46" i="18" s="1"/>
  <c r="D79" i="12"/>
  <c r="D45" i="19"/>
  <c r="F45" i="19" s="1"/>
  <c r="G45" i="19" s="1"/>
  <c r="F10" i="19"/>
  <c r="G10" i="19" s="1"/>
  <c r="F40" i="19"/>
  <c r="G40" i="19" s="1"/>
  <c r="N9" i="18"/>
  <c r="K73" i="18"/>
  <c r="D44" i="19"/>
  <c r="F44" i="19" s="1"/>
  <c r="G44" i="19" s="1"/>
  <c r="F42" i="19"/>
  <c r="G42" i="19" s="1"/>
  <c r="I71" i="18"/>
  <c r="F36" i="19"/>
  <c r="G36" i="19" s="1"/>
  <c r="M49" i="18"/>
  <c r="M71" i="18" s="1"/>
  <c r="N71" i="18" s="1"/>
  <c r="N49" i="18"/>
  <c r="E79" i="12" l="1"/>
  <c r="F79" i="12" s="1"/>
  <c r="D81" i="12"/>
  <c r="E81" i="12" s="1"/>
  <c r="F81" i="12" s="1"/>
  <c r="D47" i="19"/>
  <c r="F47" i="19" s="1"/>
  <c r="G47" i="19" s="1"/>
  <c r="M73" i="18"/>
  <c r="N73" i="18" s="1"/>
</calcChain>
</file>

<file path=xl/sharedStrings.xml><?xml version="1.0" encoding="utf-8"?>
<sst xmlns="http://schemas.openxmlformats.org/spreadsheetml/2006/main" count="693" uniqueCount="308">
  <si>
    <t>市町村名</t>
  </si>
  <si>
    <t>Ａ</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</si>
  <si>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</si>
  <si>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</si>
  <si>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</si>
  <si>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</si>
  <si>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</si>
  <si>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</si>
  <si>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</si>
  <si>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</si>
  <si>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</si>
  <si>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</si>
  <si>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</si>
  <si>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</si>
  <si>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</si>
  <si>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</si>
  <si>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</si>
  <si>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</si>
  <si>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</si>
  <si>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</si>
  <si>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</si>
  <si>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</si>
  <si>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</si>
  <si>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</si>
  <si>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</si>
  <si>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</si>
  <si>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</si>
  <si>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</si>
  <si>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</si>
  <si>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</si>
  <si>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</si>
  <si>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</si>
  <si>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上福岡市</t>
  </si>
  <si>
    <t>三郷市</t>
  </si>
  <si>
    <t>蓮田市</t>
  </si>
  <si>
    <t>坂戸市</t>
  </si>
  <si>
    <t>幸手市</t>
  </si>
  <si>
    <t>日高市</t>
  </si>
  <si>
    <t>吉川市</t>
  </si>
  <si>
    <t>　</t>
  </si>
  <si>
    <t>伊奈町</t>
  </si>
  <si>
    <t>吹上町</t>
  </si>
  <si>
    <t>大井町</t>
  </si>
  <si>
    <t>三芳町</t>
  </si>
  <si>
    <t>毛呂山町</t>
  </si>
  <si>
    <t>越生町</t>
  </si>
  <si>
    <t>滑川町</t>
  </si>
  <si>
    <t>嵐山町</t>
  </si>
  <si>
    <t>小川町</t>
  </si>
  <si>
    <t>都幾川村</t>
  </si>
  <si>
    <t>玉川村</t>
  </si>
  <si>
    <t>川島町</t>
  </si>
  <si>
    <t>吉見町</t>
  </si>
  <si>
    <t>鳩山町</t>
  </si>
  <si>
    <t>横瀬町</t>
  </si>
  <si>
    <t>皆野町</t>
  </si>
  <si>
    <t>長瀞町</t>
  </si>
  <si>
    <t>小鹿野町</t>
  </si>
  <si>
    <t>両神村</t>
  </si>
  <si>
    <t>東秩父村</t>
  </si>
  <si>
    <t>美里町</t>
  </si>
  <si>
    <t>児玉町</t>
  </si>
  <si>
    <t>神川町</t>
  </si>
  <si>
    <t>神泉村</t>
  </si>
  <si>
    <t>上里町</t>
  </si>
  <si>
    <t>江南町</t>
  </si>
  <si>
    <t>妻沼町</t>
  </si>
  <si>
    <t>岡部町</t>
  </si>
  <si>
    <t>川本町</t>
  </si>
  <si>
    <t>花園町</t>
  </si>
  <si>
    <t>寄居町</t>
  </si>
  <si>
    <t>騎西町</t>
  </si>
  <si>
    <t>南河原村</t>
  </si>
  <si>
    <t>北川辺町</t>
  </si>
  <si>
    <t>大利根町</t>
  </si>
  <si>
    <t>宮代町</t>
  </si>
  <si>
    <t>白岡町</t>
  </si>
  <si>
    <t>菖蒲町</t>
  </si>
  <si>
    <t>栗橋町</t>
  </si>
  <si>
    <t>鷲宮町</t>
  </si>
  <si>
    <t>杉戸町</t>
  </si>
  <si>
    <t>松伏町</t>
  </si>
  <si>
    <t>庄和町</t>
  </si>
  <si>
    <t>町村計</t>
  </si>
  <si>
    <t>県　　計</t>
  </si>
  <si>
    <t>増　減　額</t>
  </si>
  <si>
    <t>増　減　率</t>
  </si>
  <si>
    <t>Ａ－Ｂ</t>
  </si>
  <si>
    <t>C/B*100</t>
  </si>
  <si>
    <t>Ｃ</t>
  </si>
  <si>
    <t>Ｄ</t>
  </si>
  <si>
    <t>さいたま市</t>
    <rPh sb="4" eb="5">
      <t>シ</t>
    </rPh>
    <phoneticPr fontId="3"/>
  </si>
  <si>
    <t>鳩ヶ谷市</t>
  </si>
  <si>
    <t>鶴ヶ島市</t>
  </si>
  <si>
    <t>市　　計</t>
  </si>
  <si>
    <t>大里町</t>
    <rPh sb="2" eb="3">
      <t>マチ</t>
    </rPh>
    <phoneticPr fontId="3"/>
  </si>
  <si>
    <t>川里町</t>
    <rPh sb="2" eb="3">
      <t>マチ</t>
    </rPh>
    <phoneticPr fontId="3"/>
  </si>
  <si>
    <t>　　　　　（単位：千円）</t>
    <phoneticPr fontId="3"/>
  </si>
  <si>
    <t>順位</t>
    <rPh sb="0" eb="2">
      <t>ジュンイ</t>
    </rPh>
    <phoneticPr fontId="4"/>
  </si>
  <si>
    <t>増減額順</t>
    <rPh sb="0" eb="2">
      <t>ゾウゲン</t>
    </rPh>
    <rPh sb="2" eb="3">
      <t>ガク</t>
    </rPh>
    <rPh sb="3" eb="4">
      <t>ジュン</t>
    </rPh>
    <phoneticPr fontId="3"/>
  </si>
  <si>
    <t>増減率順</t>
    <rPh sb="0" eb="3">
      <t>ゾウゲンリツ</t>
    </rPh>
    <rPh sb="3" eb="4">
      <t>ジュン</t>
    </rPh>
    <phoneticPr fontId="3"/>
  </si>
  <si>
    <t>平成1７年度</t>
    <phoneticPr fontId="3"/>
  </si>
  <si>
    <t>平成1６年度</t>
    <phoneticPr fontId="4"/>
  </si>
  <si>
    <t>市計・町村計、県制順と突合のこと。</t>
    <rPh sb="0" eb="1">
      <t>シ</t>
    </rPh>
    <rPh sb="1" eb="2">
      <t>ケイ</t>
    </rPh>
    <rPh sb="3" eb="5">
      <t>チョウソン</t>
    </rPh>
    <rPh sb="5" eb="6">
      <t>ケイ</t>
    </rPh>
    <rPh sb="7" eb="8">
      <t>ケン</t>
    </rPh>
    <rPh sb="8" eb="9">
      <t>セイ</t>
    </rPh>
    <rPh sb="9" eb="10">
      <t>ジュン</t>
    </rPh>
    <rPh sb="11" eb="13">
      <t>トツゴウ</t>
    </rPh>
    <phoneticPr fontId="4"/>
  </si>
  <si>
    <t>市町村</t>
    <rPh sb="0" eb="3">
      <t>シチョウソン</t>
    </rPh>
    <phoneticPr fontId="4"/>
  </si>
  <si>
    <t>番　号</t>
    <rPh sb="0" eb="1">
      <t>バン</t>
    </rPh>
    <rPh sb="2" eb="3">
      <t>ゴウ</t>
    </rPh>
    <phoneticPr fontId="4"/>
  </si>
  <si>
    <t>交付予定額</t>
    <rPh sb="2" eb="4">
      <t>ヨテイ</t>
    </rPh>
    <rPh sb="4" eb="5">
      <t>ヨテイガク</t>
    </rPh>
    <phoneticPr fontId="3"/>
  </si>
  <si>
    <t>平成１７年度普通交付税の交付予定額（市町村別）</t>
    <rPh sb="14" eb="16">
      <t>ヨテイ</t>
    </rPh>
    <rPh sb="16" eb="17">
      <t>ヨテイガク</t>
    </rPh>
    <phoneticPr fontId="3"/>
  </si>
  <si>
    <t>交付決定額</t>
    <rPh sb="2" eb="4">
      <t>ケッテイ</t>
    </rPh>
    <phoneticPr fontId="3"/>
  </si>
  <si>
    <t>交付予定額順</t>
    <rPh sb="0" eb="2">
      <t>コウフ</t>
    </rPh>
    <rPh sb="2" eb="4">
      <t>ヨテイ</t>
    </rPh>
    <rPh sb="4" eb="5">
      <t>ガク</t>
    </rPh>
    <rPh sb="5" eb="6">
      <t>ジュン</t>
    </rPh>
    <phoneticPr fontId="3"/>
  </si>
  <si>
    <t>(当初算定）Ｂ</t>
    <rPh sb="1" eb="3">
      <t>トウショ</t>
    </rPh>
    <rPh sb="3" eb="5">
      <t>サンテイ</t>
    </rPh>
    <phoneticPr fontId="3"/>
  </si>
  <si>
    <t>　　　　　（単位：千円、％）</t>
    <phoneticPr fontId="3"/>
  </si>
  <si>
    <t>鶴ケ島市</t>
  </si>
  <si>
    <t>種地</t>
    <rPh sb="0" eb="2">
      <t>シュチ</t>
    </rPh>
    <phoneticPr fontId="4"/>
  </si>
  <si>
    <t>評点</t>
    <rPh sb="0" eb="2">
      <t>ヒョウテン</t>
    </rPh>
    <phoneticPr fontId="4"/>
  </si>
  <si>
    <t>人口</t>
    <rPh sb="0" eb="2">
      <t>ジンコウ</t>
    </rPh>
    <phoneticPr fontId="4"/>
  </si>
  <si>
    <t>A</t>
    <phoneticPr fontId="4"/>
  </si>
  <si>
    <t>B</t>
    <phoneticPr fontId="4"/>
  </si>
  <si>
    <t>財源不足額</t>
    <rPh sb="0" eb="2">
      <t>ザイゲン</t>
    </rPh>
    <rPh sb="2" eb="5">
      <t>フソクガク</t>
    </rPh>
    <phoneticPr fontId="4"/>
  </si>
  <si>
    <t>A－B</t>
    <phoneticPr fontId="4"/>
  </si>
  <si>
    <t>C</t>
    <phoneticPr fontId="4"/>
  </si>
  <si>
    <t>調整額</t>
    <rPh sb="0" eb="3">
      <t>チョウセイガク</t>
    </rPh>
    <phoneticPr fontId="4"/>
  </si>
  <si>
    <t>E</t>
    <phoneticPr fontId="4"/>
  </si>
  <si>
    <t>増減額</t>
    <rPh sb="0" eb="3">
      <t>ゾウゲンガク</t>
    </rPh>
    <phoneticPr fontId="4"/>
  </si>
  <si>
    <t>A×調整率     　D</t>
    <rPh sb="2" eb="4">
      <t>チョウセイ</t>
    </rPh>
    <rPh sb="4" eb="5">
      <t>リツ</t>
    </rPh>
    <phoneticPr fontId="4"/>
  </si>
  <si>
    <t>市町村名</t>
    <rPh sb="0" eb="3">
      <t>シチョウソン</t>
    </rPh>
    <rPh sb="3" eb="4">
      <t>メイ</t>
    </rPh>
    <phoneticPr fontId="4"/>
  </si>
  <si>
    <t>県　　計</t>
    <rPh sb="0" eb="1">
      <t>ケン</t>
    </rPh>
    <rPh sb="1" eb="4">
      <t>ゴウケイ</t>
    </rPh>
    <phoneticPr fontId="15"/>
  </si>
  <si>
    <t>費　　　目</t>
    <rPh sb="0" eb="5">
      <t>ヒモク</t>
    </rPh>
    <phoneticPr fontId="15"/>
  </si>
  <si>
    <t>増　減　額</t>
    <rPh sb="0" eb="1">
      <t>ゾウ</t>
    </rPh>
    <rPh sb="2" eb="3">
      <t>ゲン</t>
    </rPh>
    <rPh sb="4" eb="5">
      <t>ガク</t>
    </rPh>
    <phoneticPr fontId="15"/>
  </si>
  <si>
    <t>増 減 率</t>
    <rPh sb="0" eb="1">
      <t>ゾウ</t>
    </rPh>
    <rPh sb="2" eb="3">
      <t>ゲン</t>
    </rPh>
    <rPh sb="4" eb="5">
      <t>リツ</t>
    </rPh>
    <phoneticPr fontId="15"/>
  </si>
  <si>
    <t>　消防費</t>
    <rPh sb="1" eb="4">
      <t>ショウボウヒ</t>
    </rPh>
    <phoneticPr fontId="15"/>
  </si>
  <si>
    <t>　港湾費・港湾</t>
    <rPh sb="1" eb="3">
      <t>コウワン</t>
    </rPh>
    <rPh sb="3" eb="4">
      <t>ヒ</t>
    </rPh>
    <rPh sb="5" eb="7">
      <t>コウワン</t>
    </rPh>
    <phoneticPr fontId="15"/>
  </si>
  <si>
    <t>　　 　 ・漁港</t>
    <rPh sb="6" eb="8">
      <t>ギョコウ</t>
    </rPh>
    <phoneticPr fontId="15"/>
  </si>
  <si>
    <t>　都市計画費</t>
    <rPh sb="1" eb="3">
      <t>トシ</t>
    </rPh>
    <rPh sb="3" eb="5">
      <t>ケイカク</t>
    </rPh>
    <rPh sb="5" eb="6">
      <t>ヒ</t>
    </rPh>
    <phoneticPr fontId="15"/>
  </si>
  <si>
    <t>　公園費・人口</t>
    <rPh sb="1" eb="3">
      <t>コウエン</t>
    </rPh>
    <rPh sb="3" eb="4">
      <t>ヒ</t>
    </rPh>
    <rPh sb="5" eb="7">
      <t>ジンコウ</t>
    </rPh>
    <phoneticPr fontId="15"/>
  </si>
  <si>
    <t>　下水道費</t>
    <rPh sb="1" eb="4">
      <t>ゲスイドウ</t>
    </rPh>
    <rPh sb="4" eb="5">
      <t>ヒ</t>
    </rPh>
    <phoneticPr fontId="15"/>
  </si>
  <si>
    <t>　その他の土木費</t>
    <rPh sb="1" eb="4">
      <t>ソノタ</t>
    </rPh>
    <rPh sb="5" eb="8">
      <t>ドボクヒ</t>
    </rPh>
    <phoneticPr fontId="15"/>
  </si>
  <si>
    <t>　土木費　小　計</t>
    <rPh sb="1" eb="4">
      <t>ドボクヒ</t>
    </rPh>
    <rPh sb="5" eb="8">
      <t>ショウケイ</t>
    </rPh>
    <phoneticPr fontId="15"/>
  </si>
  <si>
    <t>　小学校費・児童数</t>
    <rPh sb="1" eb="4">
      <t>ショウガッコウ</t>
    </rPh>
    <rPh sb="4" eb="5">
      <t>ヒ</t>
    </rPh>
    <rPh sb="6" eb="9">
      <t>ジドウスウ</t>
    </rPh>
    <phoneticPr fontId="15"/>
  </si>
  <si>
    <t>　　　　　・学級数</t>
    <rPh sb="6" eb="9">
      <t>ガッキュウスウ</t>
    </rPh>
    <phoneticPr fontId="15"/>
  </si>
  <si>
    <t>　　　　  ・学校数</t>
    <rPh sb="7" eb="10">
      <t>ガッコウスウ</t>
    </rPh>
    <phoneticPr fontId="15"/>
  </si>
  <si>
    <t>　中学校費・生徒数</t>
    <rPh sb="1" eb="4">
      <t>チュウガッコウ</t>
    </rPh>
    <rPh sb="4" eb="5">
      <t>ヒ</t>
    </rPh>
    <rPh sb="6" eb="9">
      <t>セイトスウ</t>
    </rPh>
    <phoneticPr fontId="15"/>
  </si>
  <si>
    <t>　　  　　・学級数</t>
    <rPh sb="7" eb="10">
      <t>ガッキュウスウ</t>
    </rPh>
    <phoneticPr fontId="15"/>
  </si>
  <si>
    <t>　</t>
    <phoneticPr fontId="15"/>
  </si>
  <si>
    <t>　教育費　小　計</t>
    <rPh sb="1" eb="4">
      <t>キョウイクヒ</t>
    </rPh>
    <rPh sb="5" eb="8">
      <t>ショウケイ</t>
    </rPh>
    <phoneticPr fontId="15"/>
  </si>
  <si>
    <t>　生活保護費</t>
    <rPh sb="1" eb="3">
      <t>セイカツ</t>
    </rPh>
    <rPh sb="3" eb="6">
      <t>ホゴヒ</t>
    </rPh>
    <phoneticPr fontId="15"/>
  </si>
  <si>
    <t>　社会福祉費</t>
    <rPh sb="1" eb="3">
      <t>シャカイ</t>
    </rPh>
    <rPh sb="3" eb="6">
      <t>フクシヒ</t>
    </rPh>
    <phoneticPr fontId="15"/>
  </si>
  <si>
    <t>　保健衛生費</t>
    <rPh sb="1" eb="3">
      <t>ホケン</t>
    </rPh>
    <rPh sb="3" eb="6">
      <t>エイセイヒ</t>
    </rPh>
    <phoneticPr fontId="15"/>
  </si>
  <si>
    <t>　清掃費</t>
    <rPh sb="1" eb="4">
      <t>セイソウヒ</t>
    </rPh>
    <phoneticPr fontId="15"/>
  </si>
  <si>
    <t>　厚生費　　小　計</t>
    <rPh sb="1" eb="4">
      <t>コウセイヒ</t>
    </rPh>
    <rPh sb="6" eb="9">
      <t>ショウケイ</t>
    </rPh>
    <phoneticPr fontId="15"/>
  </si>
  <si>
    <t>　農業行政費</t>
    <rPh sb="1" eb="3">
      <t>ノウギョウ</t>
    </rPh>
    <rPh sb="3" eb="6">
      <t>ギョウセイヒ</t>
    </rPh>
    <phoneticPr fontId="15"/>
  </si>
  <si>
    <t>　商工行政費</t>
    <rPh sb="1" eb="3">
      <t>ショウコウ</t>
    </rPh>
    <rPh sb="3" eb="6">
      <t>ギョウセイヒ</t>
    </rPh>
    <phoneticPr fontId="15"/>
  </si>
  <si>
    <t>　徴税費</t>
    <rPh sb="1" eb="4">
      <t>チョウゼイヒ</t>
    </rPh>
    <phoneticPr fontId="15"/>
  </si>
  <si>
    <t>　　　 　　 ・面積</t>
    <rPh sb="8" eb="10">
      <t>メンセキ</t>
    </rPh>
    <phoneticPr fontId="15"/>
  </si>
  <si>
    <t>　　合　 　　計</t>
    <rPh sb="2" eb="8">
      <t>ゴウケイ</t>
    </rPh>
    <phoneticPr fontId="15"/>
  </si>
  <si>
    <t>　公債費　　小　計</t>
    <rPh sb="1" eb="4">
      <t>コウサイヒ</t>
    </rPh>
    <rPh sb="6" eb="9">
      <t>ショウケイ</t>
    </rPh>
    <phoneticPr fontId="15"/>
  </si>
  <si>
    <t>　振替前需要額　　合　計</t>
    <rPh sb="1" eb="3">
      <t>フリカエ</t>
    </rPh>
    <rPh sb="3" eb="4">
      <t>マエ</t>
    </rPh>
    <rPh sb="4" eb="7">
      <t>ジュヨウガク</t>
    </rPh>
    <rPh sb="9" eb="12">
      <t>ゴウケイ</t>
    </rPh>
    <phoneticPr fontId="15"/>
  </si>
  <si>
    <t>　振替後需要額　　合　計</t>
    <rPh sb="1" eb="3">
      <t>フリカエ</t>
    </rPh>
    <rPh sb="3" eb="4">
      <t>アト</t>
    </rPh>
    <rPh sb="4" eb="7">
      <t>ジュヨウガク</t>
    </rPh>
    <rPh sb="9" eb="12">
      <t>ゴウケイ</t>
    </rPh>
    <phoneticPr fontId="15"/>
  </si>
  <si>
    <t>県　　計</t>
    <rPh sb="0" eb="1">
      <t>ケン</t>
    </rPh>
    <rPh sb="3" eb="4">
      <t>ケイ</t>
    </rPh>
    <phoneticPr fontId="15"/>
  </si>
  <si>
    <t>税　　　　　　　目</t>
    <rPh sb="0" eb="9">
      <t>ゼイモク</t>
    </rPh>
    <phoneticPr fontId="15"/>
  </si>
  <si>
    <t>市町村民税</t>
    <rPh sb="0" eb="5">
      <t>シチョウソンミンゼイ</t>
    </rPh>
    <phoneticPr fontId="15"/>
  </si>
  <si>
    <t>均等割 　個 人</t>
    <rPh sb="0" eb="2">
      <t>キントウ</t>
    </rPh>
    <rPh sb="2" eb="3">
      <t>ワ</t>
    </rPh>
    <rPh sb="5" eb="8">
      <t>コジン</t>
    </rPh>
    <phoneticPr fontId="15"/>
  </si>
  <si>
    <t xml:space="preserve"> 　　 　 　　法人</t>
    <rPh sb="8" eb="10">
      <t>ホウジン</t>
    </rPh>
    <phoneticPr fontId="15"/>
  </si>
  <si>
    <t>法  人  税  割</t>
    <rPh sb="0" eb="4">
      <t>ホウジンゼイ</t>
    </rPh>
    <rPh sb="6" eb="7">
      <t>ゼイ</t>
    </rPh>
    <rPh sb="9" eb="10">
      <t>ワ</t>
    </rPh>
    <phoneticPr fontId="15"/>
  </si>
  <si>
    <t>個  人  小  計</t>
    <rPh sb="0" eb="4">
      <t>コジン</t>
    </rPh>
    <rPh sb="6" eb="10">
      <t>ショウケイ</t>
    </rPh>
    <phoneticPr fontId="15"/>
  </si>
  <si>
    <t>法  人  小  計</t>
    <rPh sb="0" eb="4">
      <t>ホウジン</t>
    </rPh>
    <rPh sb="6" eb="10">
      <t>ショウケイ</t>
    </rPh>
    <phoneticPr fontId="15"/>
  </si>
  <si>
    <t>小          計</t>
    <rPh sb="0" eb="12">
      <t>ショウケイ</t>
    </rPh>
    <phoneticPr fontId="15"/>
  </si>
  <si>
    <t>固定資産税</t>
    <rPh sb="0" eb="2">
      <t>コテイ</t>
    </rPh>
    <rPh sb="2" eb="5">
      <t>シサンゼイ</t>
    </rPh>
    <phoneticPr fontId="15"/>
  </si>
  <si>
    <t>土地</t>
    <rPh sb="0" eb="2">
      <t>トチ</t>
    </rPh>
    <phoneticPr fontId="15"/>
  </si>
  <si>
    <t>家屋</t>
    <rPh sb="0" eb="2">
      <t>カオク</t>
    </rPh>
    <phoneticPr fontId="15"/>
  </si>
  <si>
    <t>償  却  資  産</t>
    <rPh sb="0" eb="4">
      <t>ショウキャク</t>
    </rPh>
    <rPh sb="6" eb="10">
      <t>シサン</t>
    </rPh>
    <phoneticPr fontId="15"/>
  </si>
  <si>
    <t>小　　　　　計</t>
    <rPh sb="0" eb="7">
      <t>ショウケイ</t>
    </rPh>
    <phoneticPr fontId="15"/>
  </si>
  <si>
    <t>軽自動車税</t>
    <rPh sb="0" eb="4">
      <t>ケイジドウシャ</t>
    </rPh>
    <rPh sb="4" eb="5">
      <t>ゼイ</t>
    </rPh>
    <phoneticPr fontId="15"/>
  </si>
  <si>
    <t>市町村たばこ税</t>
    <rPh sb="0" eb="3">
      <t>シチョウソン</t>
    </rPh>
    <rPh sb="6" eb="7">
      <t>ゼイ</t>
    </rPh>
    <phoneticPr fontId="15"/>
  </si>
  <si>
    <t>鉱産税</t>
    <rPh sb="0" eb="2">
      <t>コウサン</t>
    </rPh>
    <rPh sb="2" eb="3">
      <t>ゼイ</t>
    </rPh>
    <phoneticPr fontId="15"/>
  </si>
  <si>
    <t>事業所税</t>
    <rPh sb="0" eb="3">
      <t>ジギョウショ</t>
    </rPh>
    <rPh sb="3" eb="4">
      <t>ゼイ</t>
    </rPh>
    <phoneticPr fontId="15"/>
  </si>
  <si>
    <t>利子割交付金</t>
    <rPh sb="0" eb="2">
      <t>リシ</t>
    </rPh>
    <rPh sb="2" eb="3">
      <t>ワ</t>
    </rPh>
    <rPh sb="3" eb="6">
      <t>コウフキン</t>
    </rPh>
    <phoneticPr fontId="15"/>
  </si>
  <si>
    <t>配当割交付金</t>
    <rPh sb="0" eb="2">
      <t>ハイトウ</t>
    </rPh>
    <rPh sb="2" eb="3">
      <t>ワリ</t>
    </rPh>
    <rPh sb="3" eb="6">
      <t>コウフキン</t>
    </rPh>
    <phoneticPr fontId="15"/>
  </si>
  <si>
    <t>株式等譲渡所得割交付金</t>
    <rPh sb="0" eb="2">
      <t>カブシキ</t>
    </rPh>
    <rPh sb="2" eb="3">
      <t>トウ</t>
    </rPh>
    <rPh sb="3" eb="5">
      <t>ジョウト</t>
    </rPh>
    <rPh sb="5" eb="8">
      <t>ショトクワリ</t>
    </rPh>
    <rPh sb="8" eb="11">
      <t>コウフキン</t>
    </rPh>
    <phoneticPr fontId="15"/>
  </si>
  <si>
    <t>地方消費税交付金</t>
    <rPh sb="0" eb="2">
      <t>チホウ</t>
    </rPh>
    <rPh sb="2" eb="5">
      <t>ショウヒゼイ</t>
    </rPh>
    <rPh sb="5" eb="8">
      <t>コウフキン</t>
    </rPh>
    <phoneticPr fontId="15"/>
  </si>
  <si>
    <t>市町村交付金</t>
    <rPh sb="0" eb="3">
      <t>シチョウソン</t>
    </rPh>
    <rPh sb="3" eb="6">
      <t>コウフキン</t>
    </rPh>
    <phoneticPr fontId="15"/>
  </si>
  <si>
    <t>ゴルフ場利用税交付金</t>
    <rPh sb="3" eb="4">
      <t>バ</t>
    </rPh>
    <rPh sb="4" eb="6">
      <t>リヨウ</t>
    </rPh>
    <rPh sb="6" eb="7">
      <t>ゼイ</t>
    </rPh>
    <rPh sb="7" eb="10">
      <t>コウフキン</t>
    </rPh>
    <phoneticPr fontId="15"/>
  </si>
  <si>
    <t>軽油引取税交付金</t>
    <rPh sb="0" eb="2">
      <t>ケイユ</t>
    </rPh>
    <rPh sb="2" eb="4">
      <t>ヒキトリ</t>
    </rPh>
    <rPh sb="4" eb="5">
      <t>ゼイ</t>
    </rPh>
    <rPh sb="5" eb="8">
      <t>コウフキン</t>
    </rPh>
    <phoneticPr fontId="15"/>
  </si>
  <si>
    <t>石油ガス譲与税</t>
    <rPh sb="0" eb="2">
      <t>セキユ</t>
    </rPh>
    <rPh sb="4" eb="7">
      <t>ジョウヨゼイ</t>
    </rPh>
    <phoneticPr fontId="15"/>
  </si>
  <si>
    <t>自動車重量譲与税</t>
    <rPh sb="0" eb="3">
      <t>ジドウシャ</t>
    </rPh>
    <rPh sb="3" eb="5">
      <t>ジュウリョウ</t>
    </rPh>
    <rPh sb="5" eb="8">
      <t>ジョウヨゼイ</t>
    </rPh>
    <phoneticPr fontId="15"/>
  </si>
  <si>
    <t>航空機燃料譲与税</t>
    <rPh sb="0" eb="3">
      <t>コウクウキ</t>
    </rPh>
    <rPh sb="3" eb="5">
      <t>ネンリョウ</t>
    </rPh>
    <rPh sb="5" eb="8">
      <t>ジョウヨゼイ</t>
    </rPh>
    <phoneticPr fontId="15"/>
  </si>
  <si>
    <t>交通安全対策特別交付金</t>
    <rPh sb="0" eb="2">
      <t>コウツウ</t>
    </rPh>
    <rPh sb="2" eb="4">
      <t>アンゼン</t>
    </rPh>
    <rPh sb="4" eb="6">
      <t>タイサク</t>
    </rPh>
    <rPh sb="6" eb="8">
      <t>トクベツ</t>
    </rPh>
    <rPh sb="8" eb="11">
      <t>コウフキン</t>
    </rPh>
    <phoneticPr fontId="15"/>
  </si>
  <si>
    <t>低工法等による控除額     （Ｂ）</t>
    <rPh sb="0" eb="1">
      <t>テイ</t>
    </rPh>
    <rPh sb="1" eb="3">
      <t>コウホウ</t>
    </rPh>
    <rPh sb="3" eb="4">
      <t>トウ</t>
    </rPh>
    <rPh sb="7" eb="10">
      <t>コウジョガク</t>
    </rPh>
    <phoneticPr fontId="15"/>
  </si>
  <si>
    <t>収   入   錯   誤 　     （Ｄ）</t>
    <rPh sb="0" eb="5">
      <t>シュウニュウ</t>
    </rPh>
    <rPh sb="8" eb="13">
      <t>サクゴ</t>
    </rPh>
    <phoneticPr fontId="15"/>
  </si>
  <si>
    <t>（Ｃ）＋（Ｄ）           （Ｅ）</t>
    <phoneticPr fontId="15"/>
  </si>
  <si>
    <t>需   要   錯   誤        （Ｇ）</t>
    <rPh sb="0" eb="5">
      <t>ジュヨウ</t>
    </rPh>
    <rPh sb="8" eb="13">
      <t>サクゴ</t>
    </rPh>
    <phoneticPr fontId="15"/>
  </si>
  <si>
    <t>（Ｆ）＋（Ｇ）　  　     （Ｈ）</t>
    <phoneticPr fontId="15"/>
  </si>
  <si>
    <t>ふじみ野市</t>
    <rPh sb="3" eb="4">
      <t>ノ</t>
    </rPh>
    <rPh sb="4" eb="5">
      <t>シ</t>
    </rPh>
    <phoneticPr fontId="4"/>
  </si>
  <si>
    <t>ときがわ町</t>
    <rPh sb="4" eb="5">
      <t>マチ</t>
    </rPh>
    <phoneticPr fontId="12"/>
  </si>
  <si>
    <t>Ｆ</t>
    <phoneticPr fontId="4"/>
  </si>
  <si>
    <t>Ｇ</t>
    <phoneticPr fontId="4"/>
  </si>
  <si>
    <t>E－Ｆ</t>
    <phoneticPr fontId="4"/>
  </si>
  <si>
    <t>公　　　　　　債　　　　　　費</t>
    <rPh sb="0" eb="1">
      <t>コウ</t>
    </rPh>
    <rPh sb="7" eb="8">
      <t>サイ</t>
    </rPh>
    <rPh sb="14" eb="15">
      <t>ヒ</t>
    </rPh>
    <phoneticPr fontId="15"/>
  </si>
  <si>
    <t>（単位：千円、％）</t>
    <rPh sb="1" eb="3">
      <t>タンイ</t>
    </rPh>
    <rPh sb="4" eb="6">
      <t>センエン</t>
    </rPh>
    <phoneticPr fontId="15"/>
  </si>
  <si>
    <t>個　　別　　算　　定　　経　　費</t>
    <rPh sb="0" eb="1">
      <t>コ</t>
    </rPh>
    <rPh sb="3" eb="4">
      <t>ベツ</t>
    </rPh>
    <rPh sb="6" eb="7">
      <t>ザン</t>
    </rPh>
    <rPh sb="9" eb="10">
      <t>サダム</t>
    </rPh>
    <rPh sb="12" eb="13">
      <t>キョウ</t>
    </rPh>
    <rPh sb="15" eb="16">
      <t>ヒ</t>
    </rPh>
    <phoneticPr fontId="15"/>
  </si>
  <si>
    <t>　地域振興費・人口</t>
    <rPh sb="1" eb="3">
      <t>チイキ</t>
    </rPh>
    <rPh sb="3" eb="5">
      <t>シンコウ</t>
    </rPh>
    <rPh sb="5" eb="6">
      <t>ヒ</t>
    </rPh>
    <rPh sb="7" eb="9">
      <t>ジンコウ</t>
    </rPh>
    <phoneticPr fontId="15"/>
  </si>
  <si>
    <t>　道路橋りょう費・面積</t>
    <rPh sb="1" eb="3">
      <t>ドウロ</t>
    </rPh>
    <rPh sb="3" eb="4">
      <t>キョウ</t>
    </rPh>
    <rPh sb="7" eb="8">
      <t>ヒ</t>
    </rPh>
    <rPh sb="9" eb="11">
      <t>メンセキ</t>
    </rPh>
    <phoneticPr fontId="15"/>
  </si>
  <si>
    <t xml:space="preserve">  包括算定経費・人口　</t>
    <rPh sb="2" eb="4">
      <t>ホウカツ</t>
    </rPh>
    <rPh sb="4" eb="6">
      <t>サンテイ</t>
    </rPh>
    <rPh sb="6" eb="8">
      <t>ケイヒ</t>
    </rPh>
    <rPh sb="9" eb="11">
      <t>ジンコウ</t>
    </rPh>
    <phoneticPr fontId="15"/>
  </si>
  <si>
    <t xml:space="preserve">  包括算定経費　小計</t>
    <rPh sb="2" eb="4">
      <t>ホウカツ</t>
    </rPh>
    <rPh sb="4" eb="6">
      <t>サンテイ</t>
    </rPh>
    <rPh sb="6" eb="8">
      <t>ケイヒ</t>
    </rPh>
    <rPh sb="9" eb="11">
      <t>ショウケイ</t>
    </rPh>
    <phoneticPr fontId="15"/>
  </si>
  <si>
    <t>-</t>
    <phoneticPr fontId="15"/>
  </si>
  <si>
    <t>　　　　　　　・面積　</t>
    <rPh sb="8" eb="10">
      <t>メンセキ</t>
    </rPh>
    <phoneticPr fontId="15"/>
  </si>
  <si>
    <t>増減率</t>
    <rPh sb="0" eb="3">
      <t>ゾウゲンリツ</t>
    </rPh>
    <phoneticPr fontId="15"/>
  </si>
  <si>
    <t xml:space="preserve">                （単位：千円、％）</t>
    <rPh sb="17" eb="19">
      <t>タンイ</t>
    </rPh>
    <rPh sb="20" eb="22">
      <t>センエン</t>
    </rPh>
    <phoneticPr fontId="15"/>
  </si>
  <si>
    <t xml:space="preserve">          計　     （Ａ）</t>
    <rPh sb="10" eb="11">
      <t>ケイ</t>
    </rPh>
    <phoneticPr fontId="15"/>
  </si>
  <si>
    <t>計　（Ａ）－（Ｂ） （Ｃ）</t>
    <rPh sb="0" eb="1">
      <t>ケイ</t>
    </rPh>
    <phoneticPr fontId="15"/>
  </si>
  <si>
    <t>　高等学校費・教職員数</t>
    <rPh sb="1" eb="3">
      <t>コウトウ</t>
    </rPh>
    <rPh sb="3" eb="5">
      <t>ガッコウ</t>
    </rPh>
    <rPh sb="5" eb="6">
      <t>ヒ</t>
    </rPh>
    <rPh sb="7" eb="8">
      <t>キョウ</t>
    </rPh>
    <rPh sb="8" eb="10">
      <t>ショクイン</t>
    </rPh>
    <rPh sb="10" eb="11">
      <t>スウ</t>
    </rPh>
    <phoneticPr fontId="15"/>
  </si>
  <si>
    <t>　　　　　　・生徒数</t>
    <rPh sb="7" eb="10">
      <t>セイトスウ</t>
    </rPh>
    <phoneticPr fontId="15"/>
  </si>
  <si>
    <t>　その他の教育費・人口</t>
    <rPh sb="1" eb="4">
      <t>ソノタ</t>
    </rPh>
    <rPh sb="5" eb="7">
      <t>キョウイクヒ</t>
    </rPh>
    <rPh sb="7" eb="8">
      <t>ヒ</t>
    </rPh>
    <rPh sb="9" eb="11">
      <t>ジンコウ</t>
    </rPh>
    <phoneticPr fontId="15"/>
  </si>
  <si>
    <t>　高齢者保健福祉費・65歳以上</t>
    <rPh sb="1" eb="4">
      <t>コウレイシャ</t>
    </rPh>
    <rPh sb="4" eb="6">
      <t>ホケン</t>
    </rPh>
    <rPh sb="6" eb="9">
      <t>フクシヒ</t>
    </rPh>
    <rPh sb="12" eb="15">
      <t>サイイジョウ</t>
    </rPh>
    <phoneticPr fontId="15"/>
  </si>
  <si>
    <t>　 　　         　・75歳以上</t>
    <rPh sb="17" eb="20">
      <t>サイイジョウ</t>
    </rPh>
    <phoneticPr fontId="15"/>
  </si>
  <si>
    <t xml:space="preserve">  林野水産行政費</t>
    <rPh sb="2" eb="4">
      <t>リンヤ</t>
    </rPh>
    <rPh sb="4" eb="6">
      <t>スイサン</t>
    </rPh>
    <rPh sb="6" eb="8">
      <t>ギョウセイ</t>
    </rPh>
    <rPh sb="8" eb="9">
      <t>ヒ</t>
    </rPh>
    <phoneticPr fontId="15"/>
  </si>
  <si>
    <t>　戸籍住民基本台帳費・戸籍数</t>
    <rPh sb="1" eb="3">
      <t>コセキ</t>
    </rPh>
    <rPh sb="3" eb="5">
      <t>ジュウミン</t>
    </rPh>
    <rPh sb="5" eb="7">
      <t>キホン</t>
    </rPh>
    <rPh sb="7" eb="9">
      <t>ダイチョウ</t>
    </rPh>
    <rPh sb="9" eb="10">
      <t>ヒ</t>
    </rPh>
    <rPh sb="11" eb="13">
      <t>コセキ</t>
    </rPh>
    <rPh sb="13" eb="14">
      <t>スウ</t>
    </rPh>
    <phoneticPr fontId="15"/>
  </si>
  <si>
    <t>　　　　　　　　　　・世帯数</t>
    <rPh sb="11" eb="13">
      <t>セタイ</t>
    </rPh>
    <rPh sb="13" eb="14">
      <t>スウ</t>
    </rPh>
    <phoneticPr fontId="15"/>
  </si>
  <si>
    <t>町村計</t>
    <phoneticPr fontId="3"/>
  </si>
  <si>
    <t>県　 計</t>
    <phoneticPr fontId="3"/>
  </si>
  <si>
    <t>市　 計</t>
    <phoneticPr fontId="3"/>
  </si>
  <si>
    <t>町村計</t>
    <rPh sb="0" eb="1">
      <t>マチ</t>
    </rPh>
    <rPh sb="1" eb="2">
      <t>ムラ</t>
    </rPh>
    <rPh sb="2" eb="3">
      <t>ケイ</t>
    </rPh>
    <phoneticPr fontId="4"/>
  </si>
  <si>
    <t>県　 計</t>
    <rPh sb="0" eb="1">
      <t>ケン</t>
    </rPh>
    <rPh sb="3" eb="4">
      <t>ケイ</t>
    </rPh>
    <phoneticPr fontId="4"/>
  </si>
  <si>
    <t>市　 計</t>
    <rPh sb="0" eb="1">
      <t>シ</t>
    </rPh>
    <rPh sb="3" eb="4">
      <t>ケイ</t>
    </rPh>
    <phoneticPr fontId="4"/>
  </si>
  <si>
    <t>基準財政需要額</t>
    <rPh sb="0" eb="2">
      <t>キジュン</t>
    </rPh>
    <rPh sb="2" eb="4">
      <t>ザイセイ</t>
    </rPh>
    <rPh sb="4" eb="6">
      <t>ジュヨウ</t>
    </rPh>
    <rPh sb="6" eb="7">
      <t>ガク</t>
    </rPh>
    <phoneticPr fontId="4"/>
  </si>
  <si>
    <t>基準財政収入額</t>
    <rPh sb="0" eb="2">
      <t>キジュン</t>
    </rPh>
    <rPh sb="2" eb="4">
      <t>ザイセイ</t>
    </rPh>
    <rPh sb="4" eb="6">
      <t>シュウニュウ</t>
    </rPh>
    <rPh sb="6" eb="7">
      <t>ガク</t>
    </rPh>
    <phoneticPr fontId="4"/>
  </si>
  <si>
    <t>（錯誤額含む）</t>
    <rPh sb="1" eb="3">
      <t>サクゴ</t>
    </rPh>
    <rPh sb="3" eb="4">
      <t>ガク</t>
    </rPh>
    <rPh sb="4" eb="5">
      <t>フク</t>
    </rPh>
    <phoneticPr fontId="4"/>
  </si>
  <si>
    <t>増減率</t>
    <rPh sb="0" eb="2">
      <t>ゾウゲン</t>
    </rPh>
    <rPh sb="2" eb="3">
      <t>リツ</t>
    </rPh>
    <phoneticPr fontId="4"/>
  </si>
  <si>
    <t>G／Ｆ×100</t>
    <phoneticPr fontId="4"/>
  </si>
  <si>
    <t>H</t>
    <phoneticPr fontId="4"/>
  </si>
  <si>
    <t>番号</t>
    <rPh sb="0" eb="2">
      <t>バンゴウ</t>
    </rPh>
    <phoneticPr fontId="4"/>
  </si>
  <si>
    <t>（単位：千円、％）</t>
    <rPh sb="1" eb="3">
      <t>タンイ</t>
    </rPh>
    <rPh sb="4" eb="6">
      <t>センエン</t>
    </rPh>
    <phoneticPr fontId="4"/>
  </si>
  <si>
    <t>（１）普通交付税市町村別決定額</t>
    <rPh sb="3" eb="5">
      <t>フツウ</t>
    </rPh>
    <rPh sb="5" eb="8">
      <t>コウフゼイ</t>
    </rPh>
    <rPh sb="8" eb="11">
      <t>シチョウソン</t>
    </rPh>
    <rPh sb="11" eb="12">
      <t>ベツ</t>
    </rPh>
    <rPh sb="12" eb="15">
      <t>ケッテイガク</t>
    </rPh>
    <phoneticPr fontId="3"/>
  </si>
  <si>
    <t>C－D</t>
    <phoneticPr fontId="4"/>
  </si>
  <si>
    <t>（２）　各市町村別決定額調</t>
    <rPh sb="4" eb="5">
      <t>カク</t>
    </rPh>
    <rPh sb="5" eb="8">
      <t>シチョウソン</t>
    </rPh>
    <rPh sb="8" eb="9">
      <t>ベツ</t>
    </rPh>
    <rPh sb="9" eb="12">
      <t>ケッテイガク</t>
    </rPh>
    <rPh sb="12" eb="13">
      <t>シラベ</t>
    </rPh>
    <phoneticPr fontId="4"/>
  </si>
  <si>
    <t>地方揮発油譲与税</t>
    <rPh sb="0" eb="2">
      <t>チホウ</t>
    </rPh>
    <rPh sb="2" eb="5">
      <t>キハツユ</t>
    </rPh>
    <rPh sb="5" eb="8">
      <t>ジョウヨゼイ</t>
    </rPh>
    <phoneticPr fontId="15"/>
  </si>
  <si>
    <t>　災害復旧費</t>
    <rPh sb="1" eb="3">
      <t>サイガイ</t>
    </rPh>
    <rPh sb="3" eb="5">
      <t>フッキュウ</t>
    </rPh>
    <rPh sb="5" eb="6">
      <t>ヒ</t>
    </rPh>
    <phoneticPr fontId="6"/>
  </si>
  <si>
    <t>　辺地対策事業債</t>
    <rPh sb="1" eb="3">
      <t>ヘンチ</t>
    </rPh>
    <rPh sb="3" eb="5">
      <t>タイサク</t>
    </rPh>
    <rPh sb="5" eb="8">
      <t>ジギョウサイ</t>
    </rPh>
    <phoneticPr fontId="6"/>
  </si>
  <si>
    <t>　地方税減収補てん債</t>
    <rPh sb="1" eb="4">
      <t>チホウゼイ</t>
    </rPh>
    <rPh sb="4" eb="6">
      <t>ゲンシュウ</t>
    </rPh>
    <rPh sb="6" eb="7">
      <t>ホ</t>
    </rPh>
    <rPh sb="9" eb="10">
      <t>サイ</t>
    </rPh>
    <phoneticPr fontId="6"/>
  </si>
  <si>
    <t>　財源対策債</t>
    <rPh sb="1" eb="3">
      <t>ザイゲン</t>
    </rPh>
    <rPh sb="3" eb="5">
      <t>タイサク</t>
    </rPh>
    <rPh sb="5" eb="6">
      <t>サイ</t>
    </rPh>
    <phoneticPr fontId="6"/>
  </si>
  <si>
    <t>　臨時財政対策債</t>
    <rPh sb="1" eb="3">
      <t>リンジ</t>
    </rPh>
    <rPh sb="3" eb="5">
      <t>ザイセイ</t>
    </rPh>
    <rPh sb="5" eb="7">
      <t>タイサク</t>
    </rPh>
    <rPh sb="7" eb="8">
      <t>サイ</t>
    </rPh>
    <phoneticPr fontId="6"/>
  </si>
  <si>
    <t>　過疎対策事業債</t>
    <rPh sb="1" eb="3">
      <t>カソ</t>
    </rPh>
    <rPh sb="3" eb="5">
      <t>タイサク</t>
    </rPh>
    <rPh sb="5" eb="8">
      <t>ジギョウサイ</t>
    </rPh>
    <phoneticPr fontId="6"/>
  </si>
  <si>
    <t>　公害防止事業債</t>
    <rPh sb="1" eb="3">
      <t>コウガイ</t>
    </rPh>
    <rPh sb="3" eb="5">
      <t>ボウシ</t>
    </rPh>
    <rPh sb="5" eb="8">
      <t>ジギョウサイ</t>
    </rPh>
    <phoneticPr fontId="6"/>
  </si>
  <si>
    <t>　石油コンビナート等債</t>
    <rPh sb="9" eb="10">
      <t>トウ</t>
    </rPh>
    <rPh sb="10" eb="11">
      <t>サイ</t>
    </rPh>
    <phoneticPr fontId="3"/>
  </si>
  <si>
    <t>　地震対策緊急整備事業債</t>
    <rPh sb="7" eb="9">
      <t>セイビ</t>
    </rPh>
    <rPh sb="9" eb="12">
      <t>ジギョウサイ</t>
    </rPh>
    <phoneticPr fontId="3"/>
  </si>
  <si>
    <t>　合併特例債</t>
    <rPh sb="1" eb="3">
      <t>ガッペイ</t>
    </rPh>
    <rPh sb="3" eb="5">
      <t>トクレイ</t>
    </rPh>
    <rPh sb="5" eb="6">
      <t>サイ</t>
    </rPh>
    <phoneticPr fontId="6"/>
  </si>
  <si>
    <t>　原子力発電施設等債</t>
    <rPh sb="1" eb="4">
      <t>ゲンシリョク</t>
    </rPh>
    <rPh sb="4" eb="6">
      <t>ハツデン</t>
    </rPh>
    <rPh sb="6" eb="8">
      <t>シセツ</t>
    </rPh>
    <rPh sb="8" eb="9">
      <t>トウ</t>
    </rPh>
    <rPh sb="9" eb="10">
      <t>サイ</t>
    </rPh>
    <phoneticPr fontId="6"/>
  </si>
  <si>
    <t>東日本大震災に係る特例加算額</t>
    <rPh sb="0" eb="1">
      <t>ヒガシ</t>
    </rPh>
    <rPh sb="1" eb="3">
      <t>ニホン</t>
    </rPh>
    <rPh sb="3" eb="4">
      <t>ダイ</t>
    </rPh>
    <rPh sb="4" eb="6">
      <t>シンサイ</t>
    </rPh>
    <rPh sb="7" eb="8">
      <t>カカ</t>
    </rPh>
    <rPh sb="9" eb="11">
      <t>トクレイ</t>
    </rPh>
    <rPh sb="11" eb="14">
      <t>カサンガク</t>
    </rPh>
    <phoneticPr fontId="15"/>
  </si>
  <si>
    <t>白岡市</t>
    <rPh sb="2" eb="3">
      <t>シ</t>
    </rPh>
    <phoneticPr fontId="3"/>
  </si>
  <si>
    <t>白岡市</t>
    <rPh sb="2" eb="3">
      <t>シ</t>
    </rPh>
    <phoneticPr fontId="4"/>
  </si>
  <si>
    <t>　              ・延長</t>
    <rPh sb="16" eb="18">
      <t>エンチョウ</t>
    </rPh>
    <phoneticPr fontId="15"/>
  </si>
  <si>
    <t>　      ・都市公園面積</t>
    <rPh sb="8" eb="10">
      <t>トシ</t>
    </rPh>
    <rPh sb="10" eb="12">
      <t>コウエン</t>
    </rPh>
    <rPh sb="12" eb="14">
      <t>メンセキ</t>
    </rPh>
    <phoneticPr fontId="15"/>
  </si>
  <si>
    <r>
      <t>　補正予算債</t>
    </r>
    <r>
      <rPr>
        <sz val="6"/>
        <color indexed="8"/>
        <rFont val="ＭＳ ゴシック"/>
        <family val="3"/>
        <charset val="128"/>
      </rPr>
      <t>・Ｈ１０年度以前</t>
    </r>
    <phoneticPr fontId="15"/>
  </si>
  <si>
    <r>
      <t xml:space="preserve">　          </t>
    </r>
    <r>
      <rPr>
        <sz val="6"/>
        <color indexed="8"/>
        <rFont val="ＭＳ ゴシック"/>
        <family val="3"/>
        <charset val="128"/>
      </rPr>
      <t>・Ｈ１１年度以降</t>
    </r>
    <phoneticPr fontId="15"/>
  </si>
  <si>
    <t>包　　括　　算　　定　　経　　費</t>
    <rPh sb="0" eb="1">
      <t>ツツミ</t>
    </rPh>
    <rPh sb="3" eb="4">
      <t>カツ</t>
    </rPh>
    <rPh sb="6" eb="7">
      <t>サン</t>
    </rPh>
    <rPh sb="9" eb="10">
      <t>テイ</t>
    </rPh>
    <rPh sb="12" eb="13">
      <t>キョウ</t>
    </rPh>
    <rPh sb="15" eb="16">
      <t>ヒ</t>
    </rPh>
    <phoneticPr fontId="15"/>
  </si>
  <si>
    <t>　臨時財政対策債振替相当額</t>
    <rPh sb="1" eb="8">
      <t>リンザイサイ</t>
    </rPh>
    <rPh sb="8" eb="10">
      <t>フリカエ</t>
    </rPh>
    <rPh sb="10" eb="12">
      <t>ソウトウ</t>
    </rPh>
    <rPh sb="12" eb="13">
      <t>ガク</t>
    </rPh>
    <phoneticPr fontId="15"/>
  </si>
  <si>
    <t>　地域の元気創造事業費</t>
    <rPh sb="1" eb="3">
      <t>チイキ</t>
    </rPh>
    <rPh sb="4" eb="6">
      <t>ゲンキ</t>
    </rPh>
    <rPh sb="6" eb="8">
      <t>ソウゾウ</t>
    </rPh>
    <rPh sb="8" eb="10">
      <t>ジギョウ</t>
    </rPh>
    <rPh sb="10" eb="11">
      <t>ヒ</t>
    </rPh>
    <phoneticPr fontId="15"/>
  </si>
  <si>
    <t>　人口減少等特別対策事業費</t>
    <rPh sb="1" eb="3">
      <t>ジンコウ</t>
    </rPh>
    <rPh sb="3" eb="5">
      <t>ゲンショウ</t>
    </rPh>
    <rPh sb="5" eb="6">
      <t>トウ</t>
    </rPh>
    <rPh sb="6" eb="8">
      <t>トクベツ</t>
    </rPh>
    <rPh sb="8" eb="10">
      <t>タイサク</t>
    </rPh>
    <rPh sb="10" eb="12">
      <t>ジギョウ</t>
    </rPh>
    <rPh sb="12" eb="13">
      <t>ヒ</t>
    </rPh>
    <phoneticPr fontId="15"/>
  </si>
  <si>
    <t>　産業経済費　小　計</t>
    <rPh sb="1" eb="3">
      <t>サンギョウ</t>
    </rPh>
    <rPh sb="3" eb="5">
      <t>ケイザイ</t>
    </rPh>
    <rPh sb="5" eb="6">
      <t>ヒ</t>
    </rPh>
    <rPh sb="7" eb="8">
      <t>ショウ</t>
    </rPh>
    <rPh sb="9" eb="10">
      <t>ケイ</t>
    </rPh>
    <phoneticPr fontId="15"/>
  </si>
  <si>
    <t>　総務費　　小　計</t>
    <rPh sb="1" eb="4">
      <t>ソウムヒ</t>
    </rPh>
    <rPh sb="6" eb="7">
      <t>ショウ</t>
    </rPh>
    <rPh sb="8" eb="9">
      <t>ケイ</t>
    </rPh>
    <phoneticPr fontId="15"/>
  </si>
  <si>
    <t>　※　県費負担教職員の給与負担事務の移譲に伴い設けられた指定都市への交付金を含んで比較している。</t>
    <rPh sb="3" eb="5">
      <t>ケンピ</t>
    </rPh>
    <rPh sb="5" eb="7">
      <t>フタン</t>
    </rPh>
    <rPh sb="7" eb="10">
      <t>キョウショクイン</t>
    </rPh>
    <rPh sb="11" eb="13">
      <t>キュウヨ</t>
    </rPh>
    <rPh sb="13" eb="15">
      <t>フタン</t>
    </rPh>
    <rPh sb="15" eb="17">
      <t>ジム</t>
    </rPh>
    <rPh sb="18" eb="20">
      <t>イジョウ</t>
    </rPh>
    <rPh sb="21" eb="22">
      <t>トモナ</t>
    </rPh>
    <rPh sb="23" eb="24">
      <t>モウ</t>
    </rPh>
    <rPh sb="28" eb="30">
      <t>シテイ</t>
    </rPh>
    <rPh sb="30" eb="32">
      <t>トシ</t>
    </rPh>
    <rPh sb="34" eb="37">
      <t>コウフキン</t>
    </rPh>
    <rPh sb="38" eb="39">
      <t>フク</t>
    </rPh>
    <rPh sb="41" eb="43">
      <t>ヒカク</t>
    </rPh>
    <phoneticPr fontId="15"/>
  </si>
  <si>
    <r>
      <t>所 　得 　割</t>
    </r>
    <r>
      <rPr>
        <vertAlign val="superscript"/>
        <sz val="8"/>
        <rFont val="ＭＳ ゴシック"/>
        <family val="3"/>
        <charset val="128"/>
      </rPr>
      <t>※</t>
    </r>
    <rPh sb="0" eb="7">
      <t>ショトクワリ</t>
    </rPh>
    <phoneticPr fontId="15"/>
  </si>
  <si>
    <t>軽自動車税環境性能割</t>
    <rPh sb="0" eb="4">
      <t>ケイジドウシャ</t>
    </rPh>
    <rPh sb="4" eb="5">
      <t>ゼイ</t>
    </rPh>
    <rPh sb="5" eb="7">
      <t>カンキョウ</t>
    </rPh>
    <rPh sb="7" eb="9">
      <t>セイノウ</t>
    </rPh>
    <rPh sb="9" eb="10">
      <t>ワリ</t>
    </rPh>
    <phoneticPr fontId="15"/>
  </si>
  <si>
    <t>森林環境譲与税</t>
    <rPh sb="0" eb="2">
      <t>シンリン</t>
    </rPh>
    <rPh sb="2" eb="4">
      <t>カンキョウ</t>
    </rPh>
    <rPh sb="4" eb="6">
      <t>ジョウヨ</t>
    </rPh>
    <rPh sb="6" eb="7">
      <t>ゼイ</t>
    </rPh>
    <phoneticPr fontId="15"/>
  </si>
  <si>
    <t>特別とん譲与税</t>
    <rPh sb="0" eb="2">
      <t>トクベツ</t>
    </rPh>
    <rPh sb="4" eb="6">
      <t>ジョウヨ</t>
    </rPh>
    <rPh sb="6" eb="7">
      <t>ゼイ</t>
    </rPh>
    <phoneticPr fontId="15"/>
  </si>
  <si>
    <t>飯能市</t>
    <phoneticPr fontId="4"/>
  </si>
  <si>
    <t>加須市</t>
    <phoneticPr fontId="4"/>
  </si>
  <si>
    <t>久喜市</t>
    <phoneticPr fontId="4"/>
  </si>
  <si>
    <t>　地域社会再生事業費</t>
    <rPh sb="1" eb="3">
      <t>チイキ</t>
    </rPh>
    <rPh sb="3" eb="5">
      <t>シャカイ</t>
    </rPh>
    <rPh sb="5" eb="7">
      <t>サイセイ</t>
    </rPh>
    <rPh sb="7" eb="10">
      <t>ジギョウヒ</t>
    </rPh>
    <phoneticPr fontId="15"/>
  </si>
  <si>
    <t>法人事業税交付金</t>
    <rPh sb="0" eb="2">
      <t>ホウジン</t>
    </rPh>
    <rPh sb="2" eb="5">
      <t>ジギョウゼイ</t>
    </rPh>
    <rPh sb="5" eb="8">
      <t>コウフキン</t>
    </rPh>
    <phoneticPr fontId="15"/>
  </si>
  <si>
    <t>環境性能割交付金</t>
    <rPh sb="0" eb="2">
      <t>カンキョウ</t>
    </rPh>
    <rPh sb="2" eb="4">
      <t>セイノウ</t>
    </rPh>
    <rPh sb="4" eb="5">
      <t>ワリ</t>
    </rPh>
    <rPh sb="5" eb="8">
      <t>コウフキン</t>
    </rPh>
    <phoneticPr fontId="15"/>
  </si>
  <si>
    <t>さいたま市</t>
    <rPh sb="4" eb="5">
      <t>シ</t>
    </rPh>
    <phoneticPr fontId="12"/>
  </si>
  <si>
    <t>熊谷市</t>
    <phoneticPr fontId="4"/>
  </si>
  <si>
    <t>行田市</t>
    <phoneticPr fontId="4"/>
  </si>
  <si>
    <t>秩父市</t>
    <phoneticPr fontId="4"/>
  </si>
  <si>
    <t>本庄市</t>
    <phoneticPr fontId="4"/>
  </si>
  <si>
    <t>春日部市</t>
    <phoneticPr fontId="4"/>
  </si>
  <si>
    <t>鴻巣市</t>
    <phoneticPr fontId="4"/>
  </si>
  <si>
    <t>深谷市</t>
    <phoneticPr fontId="4"/>
  </si>
  <si>
    <t>ふじみ野市</t>
    <rPh sb="3" eb="4">
      <t>ノ</t>
    </rPh>
    <rPh sb="4" eb="5">
      <t>シ</t>
    </rPh>
    <phoneticPr fontId="12"/>
  </si>
  <si>
    <t>小鹿野町</t>
    <phoneticPr fontId="4"/>
  </si>
  <si>
    <t>神川町</t>
    <phoneticPr fontId="4"/>
  </si>
  <si>
    <t>　　　　　　　　・幼稚園等の小学校就学前子どもの数</t>
    <phoneticPr fontId="15"/>
  </si>
  <si>
    <t>　東日本大震災全国緊急防災施策債</t>
  </si>
  <si>
    <t>　国土強靭化施策債償還費</t>
  </si>
  <si>
    <t>川口市</t>
    <phoneticPr fontId="4"/>
  </si>
  <si>
    <t>基 準 財 政 需 要 額（Ｆ）</t>
    <rPh sb="0" eb="3">
      <t>キジュン</t>
    </rPh>
    <rPh sb="4" eb="7">
      <t>ザイセイ</t>
    </rPh>
    <rPh sb="8" eb="13">
      <t>ジュヨウガク</t>
    </rPh>
    <phoneticPr fontId="15"/>
  </si>
  <si>
    <t>（３）基準財政需要額対前年度比較</t>
    <rPh sb="3" eb="5">
      <t>キジュン</t>
    </rPh>
    <rPh sb="5" eb="7">
      <t>ザイセイ</t>
    </rPh>
    <rPh sb="7" eb="10">
      <t>ジュヨウガク</t>
    </rPh>
    <rPh sb="10" eb="11">
      <t>タイ</t>
    </rPh>
    <rPh sb="11" eb="14">
      <t>ゼンネンドヒ</t>
    </rPh>
    <rPh sb="14" eb="16">
      <t>ヒカク</t>
    </rPh>
    <phoneticPr fontId="15"/>
  </si>
  <si>
    <t>（４）基準財政収入額対前年度比較</t>
    <rPh sb="3" eb="5">
      <t>キジュン</t>
    </rPh>
    <rPh sb="5" eb="7">
      <t>ザイセイ</t>
    </rPh>
    <rPh sb="7" eb="10">
      <t>シュウニュウガク</t>
    </rPh>
    <rPh sb="10" eb="11">
      <t>タイ</t>
    </rPh>
    <rPh sb="11" eb="13">
      <t>ゼンネン</t>
    </rPh>
    <rPh sb="13" eb="14">
      <t>ド</t>
    </rPh>
    <rPh sb="14" eb="16">
      <t>ヒカク</t>
    </rPh>
    <phoneticPr fontId="15"/>
  </si>
  <si>
    <t>　地域デジタル社会推進費</t>
    <rPh sb="1" eb="3">
      <t>チイキ</t>
    </rPh>
    <rPh sb="7" eb="12">
      <t>シャカイスイシンヒ</t>
    </rPh>
    <phoneticPr fontId="15"/>
  </si>
  <si>
    <t>令和５年度</t>
    <rPh sb="0" eb="1">
      <t>レイ</t>
    </rPh>
    <rPh sb="1" eb="2">
      <t>ワ</t>
    </rPh>
    <rPh sb="3" eb="4">
      <t>ネン</t>
    </rPh>
    <rPh sb="4" eb="5">
      <t>ド</t>
    </rPh>
    <phoneticPr fontId="15"/>
  </si>
  <si>
    <t>令和５年度</t>
    <rPh sb="0" eb="1">
      <t>レイ</t>
    </rPh>
    <rPh sb="1" eb="2">
      <t>ワ</t>
    </rPh>
    <rPh sb="3" eb="5">
      <t>ネンド</t>
    </rPh>
    <phoneticPr fontId="3"/>
  </si>
  <si>
    <t>交付決定額</t>
    <rPh sb="2" eb="4">
      <t>ケッテイ</t>
    </rPh>
    <rPh sb="4" eb="5">
      <t>ヨテイガク</t>
    </rPh>
    <phoneticPr fontId="3"/>
  </si>
  <si>
    <t>交付決定額</t>
    <rPh sb="2" eb="4">
      <t>ケッテイ</t>
    </rPh>
    <rPh sb="4" eb="5">
      <t>ガク</t>
    </rPh>
    <phoneticPr fontId="3"/>
  </si>
  <si>
    <t>（当初算定）</t>
    <rPh sb="1" eb="3">
      <t>トウショ</t>
    </rPh>
    <rPh sb="3" eb="5">
      <t>サンテイ</t>
    </rPh>
    <phoneticPr fontId="4"/>
  </si>
  <si>
    <t>A</t>
  </si>
  <si>
    <t>　　　Ｂ</t>
  </si>
  <si>
    <t>令和５年度決定額</t>
    <rPh sb="0" eb="1">
      <t>レイ</t>
    </rPh>
    <rPh sb="1" eb="2">
      <t>ワ</t>
    </rPh>
    <rPh sb="3" eb="5">
      <t>ネンド</t>
    </rPh>
    <rPh sb="5" eb="8">
      <t>ケッテイガク</t>
    </rPh>
    <phoneticPr fontId="4"/>
  </si>
  <si>
    <t>１　令和６年度普通交付税決定状況</t>
    <rPh sb="2" eb="3">
      <t>レイ</t>
    </rPh>
    <rPh sb="3" eb="4">
      <t>ワ</t>
    </rPh>
    <rPh sb="5" eb="7">
      <t>ネンド</t>
    </rPh>
    <rPh sb="7" eb="9">
      <t>フツウ</t>
    </rPh>
    <rPh sb="9" eb="12">
      <t>コウフゼイ</t>
    </rPh>
    <rPh sb="12" eb="14">
      <t>ケッテイ</t>
    </rPh>
    <rPh sb="14" eb="16">
      <t>ジョウキョウ</t>
    </rPh>
    <phoneticPr fontId="3"/>
  </si>
  <si>
    <t>令和６年度決定額</t>
    <rPh sb="0" eb="1">
      <t>レイ</t>
    </rPh>
    <rPh sb="1" eb="2">
      <t>ワ</t>
    </rPh>
    <rPh sb="3" eb="5">
      <t>ネンド</t>
    </rPh>
    <rPh sb="5" eb="8">
      <t>ケッテイガク</t>
    </rPh>
    <phoneticPr fontId="4"/>
  </si>
  <si>
    <t>令和６年度</t>
    <rPh sb="0" eb="1">
      <t>レイ</t>
    </rPh>
    <rPh sb="1" eb="2">
      <t>ワ</t>
    </rPh>
    <rPh sb="3" eb="5">
      <t>ネンド</t>
    </rPh>
    <phoneticPr fontId="3"/>
  </si>
  <si>
    <t>令和６年度</t>
    <rPh sb="0" eb="1">
      <t>レイ</t>
    </rPh>
    <rPh sb="1" eb="2">
      <t>ワ</t>
    </rPh>
    <rPh sb="3" eb="4">
      <t>ネン</t>
    </rPh>
    <rPh sb="4" eb="5">
      <t>ド</t>
    </rPh>
    <phoneticPr fontId="15"/>
  </si>
  <si>
    <t>Ｄ</t>
    <phoneticPr fontId="3"/>
  </si>
  <si>
    <t>　こども子育て費</t>
    <rPh sb="4" eb="6">
      <t>コソダ</t>
    </rPh>
    <rPh sb="7" eb="8">
      <t>ヒ</t>
    </rPh>
    <phoneticPr fontId="15"/>
  </si>
  <si>
    <t>　減税補てん債</t>
    <rPh sb="1" eb="2">
      <t>ゲン</t>
    </rPh>
    <rPh sb="3" eb="4">
      <t>ホ</t>
    </rPh>
    <rPh sb="6" eb="7">
      <t>サイ</t>
    </rPh>
    <phoneticPr fontId="6"/>
  </si>
  <si>
    <t>　地域改善対策特定事業債</t>
    <rPh sb="7" eb="9">
      <t>トクテイ</t>
    </rPh>
    <rPh sb="9" eb="12">
      <t>ジギョウサイ</t>
    </rPh>
    <phoneticPr fontId="3"/>
  </si>
  <si>
    <t>住宅借入金等特別税額控除減収補塡特例交付金</t>
    <rPh sb="0" eb="2">
      <t>ジュウタク</t>
    </rPh>
    <rPh sb="2" eb="4">
      <t>カリイレ</t>
    </rPh>
    <rPh sb="4" eb="5">
      <t>キン</t>
    </rPh>
    <rPh sb="5" eb="6">
      <t>ナド</t>
    </rPh>
    <rPh sb="14" eb="15">
      <t>ホ</t>
    </rPh>
    <rPh sb="16" eb="18">
      <t>トクレイ</t>
    </rPh>
    <rPh sb="18" eb="21">
      <t>コウフキン</t>
    </rPh>
    <phoneticPr fontId="15"/>
  </si>
  <si>
    <t>定額減税減収補塡特例交付金</t>
    <rPh sb="0" eb="2">
      <t>テイガク</t>
    </rPh>
    <rPh sb="2" eb="4">
      <t>ゲンゼイ</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</si>
</sst>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_ "/>
    <numFmt numFmtId="177" formatCode="#,##0.0_ "/>
    <numFmt numFmtId="178" formatCode="#,##0.0;[Red]\-#,##0.0"/>
    <numFmt numFmtId="179" formatCode="0.000000000_ "/>
    <numFmt numFmtId="180" formatCode="0.0_ "/>
    <numFmt numFmtId="181" formatCode="#,##0.0;&quot;▲ &quot;#,##0.0"/>
    <numFmt numFmtId="182" formatCode="#,##0;&quot;▲ &quot;#,##0"/>
    <numFmt numFmtId="183" formatCode="0.0;&quot;▲ &quot;0.0"/>
    <numFmt numFmtId="184" formatCode="_ * #,##0_ ;_ * \-#,##0_ ;_ * &quot;-&quot;_ ;@"/>
    <numFmt numFmtId="185" formatCode="#,##0_);\(&quot;▲&quot;#,##0\)"/>
  </numFmts>
  <fonts count="23" x14ac:knownFonts="1">
    <font>
      <sz val="12"/>
      <name val="ＭＳ 明朝"/>
      <family val="1"/>
      <charset val="128"/>
    </font>
    <font>
      <sz val="11"/>
      <name val="ＭＳ Ｐゴシック"/>
      <family val="3"/>
      <charset val="128"/>
    </font>
    <font>
      <sz val="12"/>
      <name val="ＭＳ 明朝"/>
      <family val="1"/>
      <charset val="128"/>
    </font>
    <font>
      <sz val="6"/>
      <name val="ＭＳ Ｐ明朝"/>
      <family val="1"/>
      <charset val="128"/>
    </font>
    <font>
      <sz val="6"/>
      <name val="ＭＳ 明朝"/>
      <family val="1"/>
      <charset val="128"/>
    </font>
    <font>
      <sz val="12"/>
      <name val="ＭＳ Ｐゴシック"/>
      <family val="3"/>
      <charset val="128"/>
    </font>
    <font>
      <sz val="8"/>
      <name val="ＭＳ ゴシック"/>
      <family val="3"/>
      <charset val="128"/>
    </font>
    <font>
      <sz val="10"/>
      <name val="ＭＳ Ｐゴシック"/>
      <family val="3"/>
      <charset val="128"/>
    </font>
    <font>
      <sz val="14"/>
      <name val="ＭＳ Ｐゴシック"/>
      <family val="3"/>
      <charset val="128"/>
    </font>
    <font>
      <sz val="16"/>
      <name val="ＭＳ Ｐゴシック"/>
      <family val="3"/>
      <charset val="128"/>
    </font>
    <font>
      <b/>
      <sz val="18"/>
      <name val="ＭＳ Ｐゴシック"/>
      <family val="3"/>
      <charset val="128"/>
    </font>
    <font>
      <sz val="18"/>
      <name val="ＭＳ Ｐゴシック"/>
      <family val="3"/>
      <charset val="128"/>
    </font>
    <font>
      <sz val="7"/>
      <name val="ＭＳ 明朝"/>
      <family val="1"/>
      <charset val="128"/>
    </font>
    <font>
      <sz val="6"/>
      <color indexed="8"/>
      <name val="ＭＳ ゴシック"/>
      <family val="3"/>
      <charset val="128"/>
    </font>
    <font>
      <sz val="10"/>
      <color indexed="8"/>
      <name val="ＭＳ ゴシック"/>
      <family val="3"/>
      <charset val="128"/>
    </font>
    <font>
      <sz val="6"/>
      <name val="ＭＳ Ｐゴシック"/>
      <family val="3"/>
      <charset val="128"/>
    </font>
    <font>
      <sz val="8"/>
      <color indexed="8"/>
      <name val="ＭＳ ゴシック"/>
      <family val="3"/>
      <charset val="128"/>
    </font>
    <font>
      <sz val="10"/>
      <name val="ＭＳ ゴシック"/>
      <family val="3"/>
      <charset val="128"/>
    </font>
    <font>
      <sz val="8"/>
      <color indexed="8"/>
      <name val="ＭＳ Ｐゴシック"/>
      <family val="3"/>
      <charset val="128"/>
    </font>
    <font>
      <sz val="18"/>
      <name val="ＭＳ 明朝"/>
      <family val="1"/>
      <charset val="128"/>
    </font>
    <font>
      <sz val="24"/>
      <name val="ＭＳ Ｐゴシック"/>
      <family val="3"/>
      <charset val="128"/>
    </font>
    <font>
      <vertAlign val="superscript"/>
      <sz val="8"/>
      <name val="ＭＳ ゴシック"/>
      <family val="3"/>
      <charset val="128"/>
    </font>
    <font>
      <sz val="6"/>
      <name val="ＭＳ ゴシック"/>
      <family val="3"/>
      <charset val="128"/>
    </font>
  </fonts>
  <fills count="3">
    <fill>
      <patternFill patternType="none"/>
    </fill>
    <fill>
      <patternFill patternType="gray125"/>
    </fill>
    <fill>
      <patternFill patternType="solid">
        <fgColor theme="7" tint="0.79998168889431442"/>
        <bgColor indexed="64"/>
      </patternFill>
    </fill>
  </fills>
  <borders count="71">
    <border>
      <left/>
      <right/>
      <top/>
      <bottom/>
      <diagonal/>
    </border>
    <border>
      <left style="thin">
        <color indexed="8"/>
      </left>
      <right style="thin">
        <color indexed="8"/>
      </right>
      <top/>
      <bottom/>
      <diagonal/>
    </border>
    <border>
      <left/>
      <right style="thin">
        <color indexed="8"/>
      </right>
      <top/>
      <bottom/>
      <diagonal/>
    </border>
    <border>
      <left style="thin">
        <color indexed="8"/>
      </left>
      <right/>
      <top/>
      <bottom style="thin">
        <color indexed="8"/>
      </bottom>
      <diagonal/>
    </border>
    <border>
      <left/>
      <right/>
      <top/>
      <bottom style="thin">
        <color indexed="8"/>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style="thin">
        <color indexed="8"/>
      </left>
      <right/>
      <top/>
      <bottom/>
      <diagonal/>
    </border>
    <border>
      <left style="thin">
        <color indexed="8"/>
      </left>
      <right style="thin">
        <color indexed="8"/>
      </right>
      <top style="thin">
        <color indexed="8"/>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double">
        <color indexed="8"/>
      </top>
      <bottom style="thin">
        <color indexed="8"/>
      </bottom>
      <diagonal/>
    </border>
    <border>
      <left style="thin">
        <color indexed="8"/>
      </left>
      <right/>
      <top style="double">
        <color indexed="8"/>
      </top>
      <bottom style="thin">
        <color indexed="8"/>
      </bottom>
      <diagonal/>
    </border>
    <border>
      <left/>
      <right/>
      <top style="double">
        <color indexed="8"/>
      </top>
      <bottom style="thin">
        <color indexed="8"/>
      </bottom>
      <diagonal/>
    </border>
    <border>
      <left/>
      <right style="thin">
        <color indexed="8"/>
      </right>
      <top/>
      <bottom style="thin">
        <color indexed="8"/>
      </bottom>
      <diagonal/>
    </border>
    <border>
      <left/>
      <right/>
      <top/>
      <bottom style="thin">
        <color indexed="64"/>
      </bottom>
      <diagonal/>
    </border>
    <border>
      <left/>
      <right/>
      <top style="thin">
        <color indexed="64"/>
      </top>
      <bottom/>
      <diagonal/>
    </border>
    <border>
      <left style="thin">
        <color indexed="8"/>
      </left>
      <right style="thin">
        <color indexed="8"/>
      </right>
      <top style="thin">
        <color indexed="64"/>
      </top>
      <bottom/>
      <diagonal/>
    </border>
    <border>
      <left/>
      <right style="thin">
        <color indexed="8"/>
      </right>
      <top style="thin">
        <color indexed="64"/>
      </top>
      <bottom/>
      <diagonal/>
    </border>
    <border>
      <left style="thin">
        <color indexed="8"/>
      </left>
      <right style="thin">
        <color indexed="64"/>
      </right>
      <top style="thin">
        <color indexed="64"/>
      </top>
      <bottom/>
      <diagonal/>
    </border>
    <border>
      <left style="thin">
        <color indexed="8"/>
      </left>
      <right style="thin">
        <color indexed="64"/>
      </right>
      <top/>
      <bottom/>
      <diagonal/>
    </border>
    <border>
      <left style="thin">
        <color indexed="8"/>
      </left>
      <right style="thin">
        <color indexed="8"/>
      </right>
      <top/>
      <bottom style="thin">
        <color indexed="64"/>
      </bottom>
      <diagonal/>
    </border>
    <border>
      <left/>
      <right style="thin">
        <color indexed="8"/>
      </right>
      <top/>
      <bottom style="thin">
        <color indexed="64"/>
      </bottom>
      <diagonal/>
    </border>
    <border>
      <left style="thin">
        <color indexed="8"/>
      </left>
      <right style="thin">
        <color indexed="64"/>
      </right>
      <top/>
      <bottom style="thin">
        <color indexed="64"/>
      </bottom>
      <diagonal/>
    </border>
    <border>
      <left style="thin">
        <color indexed="8"/>
      </left>
      <right/>
      <top style="thin">
        <color indexed="8"/>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8"/>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right/>
      <top style="thin">
        <color indexed="8"/>
      </top>
      <bottom/>
      <diagonal/>
    </border>
    <border>
      <left/>
      <right style="thin">
        <color indexed="8"/>
      </right>
      <top style="thin">
        <color indexed="8"/>
      </top>
      <bottom/>
      <diagonal/>
    </border>
    <border>
      <left style="thin">
        <color indexed="64"/>
      </left>
      <right style="thin">
        <color indexed="64"/>
      </right>
      <top/>
      <bottom/>
      <diagonal/>
    </border>
    <border>
      <left style="thin">
        <color indexed="64"/>
      </left>
      <right style="thin">
        <color indexed="8"/>
      </right>
      <top style="thin">
        <color indexed="8"/>
      </top>
      <bottom style="thin">
        <color indexed="8"/>
      </bottom>
      <diagonal/>
    </border>
    <border>
      <left/>
      <right style="thin">
        <color indexed="8"/>
      </right>
      <top style="double">
        <color indexed="8"/>
      </top>
      <bottom style="thin">
        <color indexed="8"/>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bottom style="double">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right/>
      <top/>
      <bottom style="double">
        <color indexed="64"/>
      </bottom>
      <diagonal/>
    </border>
    <border>
      <left style="thin">
        <color indexed="64"/>
      </left>
      <right/>
      <top/>
      <bottom style="double">
        <color indexed="64"/>
      </bottom>
      <diagonal/>
    </border>
    <border>
      <left style="medium">
        <color indexed="64"/>
      </left>
      <right style="medium">
        <color indexed="64"/>
      </right>
      <top/>
      <bottom style="double">
        <color indexed="64"/>
      </bottom>
      <diagonal/>
    </border>
    <border>
      <left/>
      <right style="thin">
        <color indexed="64"/>
      </right>
      <top/>
      <bottom style="double">
        <color indexed="64"/>
      </bottom>
      <diagonal/>
    </border>
    <border>
      <left style="medium">
        <color indexed="64"/>
      </left>
      <right style="medium">
        <color indexed="64"/>
      </right>
      <top style="double">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style="medium">
        <color indexed="64"/>
      </left>
      <right style="medium">
        <color indexed="64"/>
      </right>
      <top style="thin">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right style="thin">
        <color indexed="64"/>
      </right>
      <top style="double">
        <color indexed="64"/>
      </top>
      <bottom/>
      <diagonal/>
    </border>
    <border>
      <left style="thin">
        <color indexed="64"/>
      </left>
      <right style="thin">
        <color indexed="64"/>
      </right>
      <top style="double">
        <color indexed="64"/>
      </top>
      <bottom style="double">
        <color indexed="64"/>
      </bottom>
      <diagonal/>
    </border>
    <border>
      <left style="medium">
        <color indexed="64"/>
      </left>
      <right style="medium">
        <color indexed="64"/>
      </right>
      <top style="double">
        <color indexed="64"/>
      </top>
      <bottom style="double">
        <color indexed="64"/>
      </bottom>
      <diagonal/>
    </border>
    <border>
      <left/>
      <right/>
      <top style="double">
        <color indexed="64"/>
      </top>
      <bottom style="double">
        <color indexed="64"/>
      </bottom>
      <diagonal/>
    </border>
    <border>
      <left style="medium">
        <color indexed="64"/>
      </left>
      <right style="medium">
        <color indexed="64"/>
      </right>
      <top style="double">
        <color indexed="64"/>
      </top>
      <bottom style="medium">
        <color indexed="64"/>
      </bottom>
      <diagonal/>
    </border>
    <border>
      <left style="thin">
        <color indexed="64"/>
      </left>
      <right/>
      <top style="double">
        <color indexed="64"/>
      </top>
      <bottom/>
      <diagonal/>
    </border>
    <border>
      <left style="thin">
        <color indexed="8"/>
      </left>
      <right style="thin">
        <color indexed="64"/>
      </right>
      <top style="thin">
        <color indexed="8"/>
      </top>
      <bottom style="double">
        <color indexed="8"/>
      </bottom>
      <diagonal/>
    </border>
    <border>
      <left style="thin">
        <color indexed="8"/>
      </left>
      <right style="thin">
        <color indexed="8"/>
      </right>
      <top style="thin">
        <color indexed="8"/>
      </top>
      <bottom style="double">
        <color indexed="8"/>
      </bottom>
      <diagonal/>
    </border>
  </borders>
  <cellStyleXfs count="3">
    <xf numFmtId="0" fontId="0" fillId="0" borderId="0"/>
    <xf numFmtId="38" fontId="1" fillId="0" borderId="0" applyFont="0" applyFill="0" applyBorder="0" applyAlignment="0" applyProtection="0"/>
    <xf numFmtId="0" fontId="2" fillId="0" borderId="0"/>
  </cellStyleXfs>
  <cellXfs count="394">
    <xf numFmtId="0" fontId="0" fillId="0" borderId="0" xfId="0"/>
    <xf numFmtId="0" fontId="5" fillId="0" borderId="0" xfId="0" applyFont="1" applyProtection="1"/>
    <xf numFmtId="0" fontId="5" fillId="0" borderId="0" xfId="0" applyFont="1"/>
    <xf numFmtId="0" fontId="5" fillId="0" borderId="1" xfId="0" applyFont="1" applyBorder="1" applyAlignment="1" applyProtection="1">
      <alignment horizontal="center"/>
    </xf>
    <xf numFmtId="0" fontId="5" fillId="0" borderId="2" xfId="0" applyFont="1" applyBorder="1" applyAlignment="1" applyProtection="1">
      <alignment horizontal="center"/>
    </xf>
    <xf numFmtId="0" fontId="5" fillId="0" borderId="3" xfId="0" applyFont="1" applyBorder="1" applyProtection="1"/>
    <xf numFmtId="0" fontId="5" fillId="0" borderId="4" xfId="0" applyFont="1" applyBorder="1" applyProtection="1"/>
    <xf numFmtId="0" fontId="5" fillId="0" borderId="5" xfId="0" applyFont="1" applyBorder="1" applyProtection="1"/>
    <xf numFmtId="0" fontId="5" fillId="0" borderId="6" xfId="0" applyFont="1" applyBorder="1" applyProtection="1"/>
    <xf numFmtId="0" fontId="5" fillId="0" borderId="7" xfId="0" applyFont="1" applyBorder="1" applyProtection="1"/>
    <xf numFmtId="0" fontId="5" fillId="0" borderId="8" xfId="0" applyFont="1" applyBorder="1" applyProtection="1"/>
    <xf numFmtId="0" fontId="5" fillId="0" borderId="0" xfId="0" applyFont="1" applyBorder="1" applyProtection="1"/>
    <xf numFmtId="177" fontId="5" fillId="0" borderId="6" xfId="0" applyNumberFormat="1" applyFont="1" applyBorder="1" applyAlignment="1" applyProtection="1">
      <alignment horizontal="right"/>
    </xf>
    <xf numFmtId="0" fontId="5" fillId="0" borderId="9" xfId="0" applyFont="1" applyBorder="1" applyProtection="1"/>
    <xf numFmtId="0" fontId="5" fillId="0" borderId="10" xfId="0" applyFont="1" applyBorder="1" applyProtection="1"/>
    <xf numFmtId="177" fontId="5" fillId="0" borderId="5" xfId="0" applyNumberFormat="1" applyFont="1" applyBorder="1" applyAlignment="1" applyProtection="1">
      <alignment horizontal="right"/>
    </xf>
    <xf numFmtId="176" fontId="5" fillId="0" borderId="11" xfId="0" applyNumberFormat="1" applyFont="1" applyBorder="1" applyAlignment="1" applyProtection="1"/>
    <xf numFmtId="176" fontId="5" fillId="0" borderId="11" xfId="0" applyNumberFormat="1" applyFont="1" applyBorder="1" applyProtection="1"/>
    <xf numFmtId="0" fontId="5" fillId="0" borderId="12" xfId="0" applyFont="1" applyBorder="1" applyProtection="1"/>
    <xf numFmtId="0" fontId="5" fillId="0" borderId="13" xfId="0" applyFont="1" applyBorder="1" applyProtection="1"/>
    <xf numFmtId="0" fontId="5" fillId="0" borderId="14" xfId="0" applyFont="1" applyBorder="1" applyProtection="1"/>
    <xf numFmtId="176" fontId="5" fillId="0" borderId="12" xfId="0" applyNumberFormat="1" applyFont="1" applyBorder="1" applyProtection="1"/>
    <xf numFmtId="177" fontId="5" fillId="0" borderId="12" xfId="0" applyNumberFormat="1" applyFont="1" applyBorder="1" applyAlignment="1" applyProtection="1">
      <alignment horizontal="right"/>
    </xf>
    <xf numFmtId="176" fontId="5" fillId="0" borderId="0" xfId="0" applyNumberFormat="1" applyFont="1" applyBorder="1" applyProtection="1"/>
    <xf numFmtId="177" fontId="5" fillId="0" borderId="0" xfId="0" applyNumberFormat="1" applyFont="1" applyBorder="1" applyAlignment="1" applyProtection="1">
      <alignment horizontal="right"/>
    </xf>
    <xf numFmtId="176" fontId="5" fillId="0" borderId="5" xfId="0" applyNumberFormat="1" applyFont="1" applyBorder="1" applyProtection="1"/>
    <xf numFmtId="176" fontId="5" fillId="0" borderId="15" xfId="0" applyNumberFormat="1" applyFont="1" applyBorder="1" applyProtection="1"/>
    <xf numFmtId="0" fontId="5" fillId="0" borderId="16" xfId="0" applyFont="1" applyBorder="1" applyProtection="1"/>
    <xf numFmtId="176" fontId="5" fillId="0" borderId="6" xfId="0" applyNumberFormat="1" applyFont="1" applyFill="1" applyBorder="1"/>
    <xf numFmtId="0" fontId="5" fillId="0" borderId="0" xfId="0" applyFont="1" applyFill="1" applyBorder="1" applyProtection="1"/>
    <xf numFmtId="176" fontId="5" fillId="0" borderId="6" xfId="0" applyNumberFormat="1" applyFont="1" applyFill="1" applyBorder="1" applyAlignment="1"/>
    <xf numFmtId="176" fontId="5" fillId="0" borderId="6" xfId="0" applyNumberFormat="1" applyFont="1" applyFill="1" applyBorder="1" applyAlignment="1" applyProtection="1"/>
    <xf numFmtId="0" fontId="5" fillId="0" borderId="10" xfId="0" applyFont="1" applyFill="1" applyBorder="1" applyProtection="1"/>
    <xf numFmtId="176" fontId="5" fillId="0" borderId="5" xfId="0" applyNumberFormat="1" applyFont="1" applyFill="1" applyBorder="1" applyAlignment="1"/>
    <xf numFmtId="176" fontId="5" fillId="0" borderId="5" xfId="0" applyNumberFormat="1" applyFont="1" applyFill="1" applyBorder="1" applyAlignment="1" applyProtection="1"/>
    <xf numFmtId="176" fontId="5" fillId="0" borderId="5" xfId="0" applyNumberFormat="1" applyFont="1" applyFill="1" applyBorder="1"/>
    <xf numFmtId="176" fontId="5" fillId="0" borderId="5" xfId="0" applyNumberFormat="1" applyFont="1" applyFill="1" applyBorder="1" applyProtection="1"/>
    <xf numFmtId="0" fontId="5" fillId="0" borderId="4" xfId="0" applyFont="1" applyFill="1" applyBorder="1" applyProtection="1"/>
    <xf numFmtId="176" fontId="5" fillId="0" borderId="6" xfId="0" applyNumberFormat="1" applyFont="1" applyFill="1" applyBorder="1" applyProtection="1"/>
    <xf numFmtId="176" fontId="5" fillId="0" borderId="12" xfId="0" applyNumberFormat="1" applyFont="1" applyFill="1" applyBorder="1" applyProtection="1"/>
    <xf numFmtId="0" fontId="5" fillId="0" borderId="1" xfId="0" applyFont="1" applyBorder="1" applyProtection="1"/>
    <xf numFmtId="0" fontId="5" fillId="0" borderId="17" xfId="0" applyFont="1" applyBorder="1" applyProtection="1"/>
    <xf numFmtId="0" fontId="5" fillId="0" borderId="18" xfId="0" applyFont="1" applyBorder="1" applyAlignment="1" applyProtection="1">
      <alignment horizontal="center"/>
    </xf>
    <xf numFmtId="0" fontId="5" fillId="0" borderId="19" xfId="0" applyFont="1" applyBorder="1" applyAlignment="1" applyProtection="1">
      <alignment horizontal="center"/>
    </xf>
    <xf numFmtId="0" fontId="5" fillId="0" borderId="20" xfId="0" applyFont="1" applyBorder="1" applyAlignment="1" applyProtection="1">
      <alignment horizontal="center"/>
    </xf>
    <xf numFmtId="0" fontId="5" fillId="0" borderId="21" xfId="0" applyFont="1" applyBorder="1" applyAlignment="1" applyProtection="1">
      <alignment horizontal="center"/>
    </xf>
    <xf numFmtId="0" fontId="5" fillId="0" borderId="22" xfId="0" applyFont="1" applyBorder="1" applyAlignment="1" applyProtection="1">
      <alignment horizontal="right"/>
    </xf>
    <xf numFmtId="0" fontId="5" fillId="0" borderId="23" xfId="0" applyFont="1" applyBorder="1" applyAlignment="1" applyProtection="1">
      <alignment horizontal="right"/>
    </xf>
    <xf numFmtId="0" fontId="5" fillId="0" borderId="24" xfId="0" applyFont="1" applyBorder="1" applyAlignment="1" applyProtection="1">
      <alignment horizontal="right"/>
    </xf>
    <xf numFmtId="0" fontId="8" fillId="0" borderId="0" xfId="0" applyFont="1" applyProtection="1"/>
    <xf numFmtId="0" fontId="8" fillId="0" borderId="0" xfId="0" applyFont="1"/>
    <xf numFmtId="0" fontId="5" fillId="0" borderId="25" xfId="0" applyFont="1" applyBorder="1" applyProtection="1"/>
    <xf numFmtId="0" fontId="5" fillId="0" borderId="26" xfId="0" applyFont="1" applyBorder="1" applyProtection="1"/>
    <xf numFmtId="0" fontId="5" fillId="0" borderId="27" xfId="0" applyFont="1" applyBorder="1" applyProtection="1"/>
    <xf numFmtId="0" fontId="5" fillId="0" borderId="28" xfId="0" applyFont="1" applyBorder="1" applyProtection="1"/>
    <xf numFmtId="0" fontId="5" fillId="0" borderId="29" xfId="0" applyFont="1" applyBorder="1" applyProtection="1"/>
    <xf numFmtId="0" fontId="7" fillId="0" borderId="28" xfId="0" applyFont="1" applyBorder="1" applyAlignment="1" applyProtection="1">
      <alignment horizontal="center"/>
    </xf>
    <xf numFmtId="0" fontId="5" fillId="0" borderId="30" xfId="0" applyFont="1" applyBorder="1" applyProtection="1"/>
    <xf numFmtId="0" fontId="11" fillId="0" borderId="0" xfId="0" applyFont="1" applyBorder="1" applyProtection="1"/>
    <xf numFmtId="0" fontId="8" fillId="0" borderId="0" xfId="0" applyFont="1" applyAlignment="1" applyProtection="1">
      <alignment horizontal="center"/>
    </xf>
    <xf numFmtId="0" fontId="8" fillId="0" borderId="0" xfId="0" applyFont="1" applyAlignment="1">
      <alignment horizontal="center"/>
    </xf>
    <xf numFmtId="0" fontId="10" fillId="0" borderId="0" xfId="0" applyFont="1" applyAlignment="1" applyProtection="1">
      <alignment horizontal="center"/>
    </xf>
    <xf numFmtId="0" fontId="8" fillId="0" borderId="0" xfId="0" applyFont="1" applyAlignment="1" applyProtection="1">
      <alignment horizontal="right"/>
    </xf>
    <xf numFmtId="0" fontId="10" fillId="0" borderId="0" xfId="0" applyFont="1" applyAlignment="1" applyProtection="1"/>
    <xf numFmtId="0" fontId="11" fillId="0" borderId="0" xfId="0" applyFont="1" applyAlignment="1" applyProtection="1"/>
    <xf numFmtId="0" fontId="5" fillId="0" borderId="0" xfId="0" applyFont="1" applyAlignment="1">
      <alignment horizontal="center"/>
    </xf>
    <xf numFmtId="176" fontId="5" fillId="0" borderId="0" xfId="0" applyNumberFormat="1" applyFont="1"/>
    <xf numFmtId="38" fontId="13" fillId="0" borderId="0" xfId="1" applyFont="1"/>
    <xf numFmtId="38" fontId="14" fillId="0" borderId="0" xfId="1" applyFont="1"/>
    <xf numFmtId="178" fontId="13" fillId="0" borderId="0" xfId="1" applyNumberFormat="1" applyFont="1"/>
    <xf numFmtId="38" fontId="16" fillId="0" borderId="0" xfId="1" applyFont="1"/>
    <xf numFmtId="38" fontId="6" fillId="0" borderId="0" xfId="1" applyFont="1"/>
    <xf numFmtId="180" fontId="6" fillId="0" borderId="0" xfId="1" applyNumberFormat="1" applyFont="1"/>
    <xf numFmtId="176" fontId="6" fillId="0" borderId="0" xfId="1" applyNumberFormat="1" applyFont="1"/>
    <xf numFmtId="0" fontId="11" fillId="0" borderId="0" xfId="0" applyFont="1" applyBorder="1" applyAlignment="1" applyProtection="1">
      <alignment horizontal="center"/>
    </xf>
    <xf numFmtId="176" fontId="11" fillId="0" borderId="0" xfId="0" applyNumberFormat="1" applyFont="1" applyBorder="1"/>
    <xf numFmtId="176" fontId="11" fillId="0" borderId="0" xfId="0" applyNumberFormat="1" applyFont="1" applyBorder="1" applyProtection="1"/>
    <xf numFmtId="177" fontId="11" fillId="0" borderId="0" xfId="0" applyNumberFormat="1" applyFont="1" applyBorder="1" applyAlignment="1" applyProtection="1">
      <alignment horizontal="right"/>
    </xf>
    <xf numFmtId="38" fontId="13" fillId="0" borderId="31" xfId="1" applyFont="1" applyBorder="1"/>
    <xf numFmtId="0" fontId="8" fillId="0" borderId="25" xfId="0" applyFont="1" applyBorder="1" applyAlignment="1" applyProtection="1">
      <alignment horizontal="center" vertical="center"/>
    </xf>
    <xf numFmtId="0" fontId="11" fillId="0" borderId="32" xfId="0" applyFont="1" applyBorder="1" applyAlignment="1" applyProtection="1">
      <alignment vertical="center"/>
    </xf>
    <xf numFmtId="0" fontId="11" fillId="0" borderId="8" xfId="0" applyFont="1" applyBorder="1" applyAlignment="1" applyProtection="1">
      <alignment horizontal="center" vertical="center"/>
    </xf>
    <xf numFmtId="0" fontId="11" fillId="0" borderId="33" xfId="0" applyFont="1" applyBorder="1" applyAlignment="1" applyProtection="1">
      <alignment horizontal="center" vertical="center"/>
    </xf>
    <xf numFmtId="0" fontId="11" fillId="0" borderId="25" xfId="0" applyFont="1" applyBorder="1" applyAlignment="1" applyProtection="1">
      <alignment horizontal="center" vertical="center"/>
    </xf>
    <xf numFmtId="0" fontId="11" fillId="0" borderId="34" xfId="0" applyFont="1" applyBorder="1" applyAlignment="1" applyProtection="1">
      <alignment horizontal="center" vertical="center"/>
    </xf>
    <xf numFmtId="0" fontId="8" fillId="0" borderId="7" xfId="0" applyFont="1" applyBorder="1" applyAlignment="1" applyProtection="1">
      <alignment horizontal="center" vertical="center"/>
    </xf>
    <xf numFmtId="0" fontId="11" fillId="0" borderId="0" xfId="0" applyFont="1" applyAlignment="1" applyProtection="1">
      <alignment vertical="center"/>
    </xf>
    <xf numFmtId="0" fontId="11" fillId="0" borderId="1" xfId="0" applyFont="1" applyBorder="1" applyAlignment="1" applyProtection="1">
      <alignment horizontal="center" vertical="center"/>
    </xf>
    <xf numFmtId="0" fontId="11" fillId="0" borderId="2" xfId="0" applyFont="1" applyBorder="1" applyAlignment="1" applyProtection="1">
      <alignment horizontal="center" vertical="center"/>
    </xf>
    <xf numFmtId="0" fontId="11" fillId="0" borderId="7" xfId="0" applyFont="1" applyBorder="1" applyAlignment="1" applyProtection="1">
      <alignment horizontal="center" vertical="center"/>
    </xf>
    <xf numFmtId="0" fontId="11" fillId="0" borderId="2" xfId="0" applyFont="1" applyBorder="1" applyAlignment="1" applyProtection="1">
      <alignment vertical="center"/>
    </xf>
    <xf numFmtId="0" fontId="8" fillId="0" borderId="3" xfId="0" applyFont="1" applyBorder="1" applyAlignment="1" applyProtection="1">
      <alignment horizontal="center" vertical="center"/>
    </xf>
    <xf numFmtId="0" fontId="11" fillId="0" borderId="4" xfId="0" applyFont="1" applyBorder="1" applyAlignment="1" applyProtection="1">
      <alignment vertical="center"/>
    </xf>
    <xf numFmtId="0" fontId="11" fillId="0" borderId="1" xfId="0" applyFont="1" applyBorder="1" applyAlignment="1" applyProtection="1">
      <alignment horizontal="right" vertical="center"/>
    </xf>
    <xf numFmtId="0" fontId="11" fillId="0" borderId="2" xfId="0" applyFont="1" applyBorder="1" applyAlignment="1" applyProtection="1">
      <alignment horizontal="right" vertical="center"/>
    </xf>
    <xf numFmtId="0" fontId="11" fillId="0" borderId="7" xfId="0" applyFont="1" applyBorder="1" applyAlignment="1" applyProtection="1">
      <alignment horizontal="right" vertical="center"/>
    </xf>
    <xf numFmtId="0" fontId="11" fillId="0" borderId="34" xfId="0" applyFont="1" applyBorder="1" applyAlignment="1" applyProtection="1">
      <alignment horizontal="right" vertical="center"/>
    </xf>
    <xf numFmtId="0" fontId="8" fillId="0" borderId="1" xfId="0" applyFont="1" applyBorder="1" applyAlignment="1" applyProtection="1">
      <alignment horizontal="center" vertical="center"/>
    </xf>
    <xf numFmtId="0" fontId="11" fillId="0" borderId="8" xfId="0" applyFont="1" applyBorder="1" applyAlignment="1" applyProtection="1">
      <alignment vertical="center"/>
    </xf>
    <xf numFmtId="0" fontId="11" fillId="0" borderId="0" xfId="0" applyFont="1" applyBorder="1" applyAlignment="1" applyProtection="1">
      <alignment vertical="center"/>
    </xf>
    <xf numFmtId="182" fontId="11" fillId="0" borderId="6" xfId="0" applyNumberFormat="1" applyFont="1" applyFill="1" applyBorder="1" applyAlignment="1">
      <alignment vertical="center"/>
    </xf>
    <xf numFmtId="182" fontId="11" fillId="0" borderId="6" xfId="0" applyNumberFormat="1" applyFont="1" applyBorder="1" applyAlignment="1">
      <alignment vertical="center"/>
    </xf>
    <xf numFmtId="182" fontId="11" fillId="0" borderId="6" xfId="0" applyNumberFormat="1" applyFont="1" applyBorder="1" applyAlignment="1" applyProtection="1">
      <alignment vertical="center"/>
    </xf>
    <xf numFmtId="177" fontId="11" fillId="0" borderId="34" xfId="0" applyNumberFormat="1" applyFont="1" applyBorder="1" applyAlignment="1" applyProtection="1">
      <alignment horizontal="right" vertical="center"/>
    </xf>
    <xf numFmtId="0" fontId="11" fillId="0" borderId="35" xfId="0" applyFont="1" applyBorder="1" applyAlignment="1" applyProtection="1">
      <alignment vertical="center"/>
    </xf>
    <xf numFmtId="0" fontId="11" fillId="0" borderId="9" xfId="0" applyFont="1" applyBorder="1" applyAlignment="1" applyProtection="1">
      <alignment horizontal="center" vertical="center"/>
    </xf>
    <xf numFmtId="0" fontId="11" fillId="0" borderId="10" xfId="0" applyFont="1" applyBorder="1" applyAlignment="1" applyProtection="1">
      <alignment vertical="center"/>
    </xf>
    <xf numFmtId="182" fontId="11" fillId="0" borderId="11" xfId="0" applyNumberFormat="1" applyFont="1" applyBorder="1" applyAlignment="1" applyProtection="1">
      <alignment vertical="center"/>
    </xf>
    <xf numFmtId="181" fontId="11" fillId="0" borderId="6" xfId="0" applyNumberFormat="1" applyFont="1" applyBorder="1" applyAlignment="1" applyProtection="1">
      <alignment horizontal="right" vertical="center"/>
    </xf>
    <xf numFmtId="182" fontId="11" fillId="0" borderId="5" xfId="0" applyNumberFormat="1" applyFont="1" applyBorder="1" applyAlignment="1">
      <alignment vertical="center"/>
    </xf>
    <xf numFmtId="0" fontId="11" fillId="0" borderId="3" xfId="0" applyFont="1" applyBorder="1" applyAlignment="1" applyProtection="1">
      <alignment horizontal="center" vertical="center"/>
    </xf>
    <xf numFmtId="0" fontId="11" fillId="0" borderId="12" xfId="0" applyFont="1" applyBorder="1" applyAlignment="1" applyProtection="1">
      <alignment vertical="center"/>
    </xf>
    <xf numFmtId="0" fontId="11" fillId="0" borderId="13" xfId="0" applyFont="1" applyBorder="1" applyAlignment="1" applyProtection="1">
      <alignment horizontal="center" vertical="center"/>
    </xf>
    <xf numFmtId="0" fontId="11" fillId="0" borderId="14" xfId="0" applyFont="1" applyBorder="1" applyAlignment="1" applyProtection="1">
      <alignment vertical="center"/>
    </xf>
    <xf numFmtId="182" fontId="11" fillId="0" borderId="12" xfId="0" applyNumberFormat="1" applyFont="1" applyBorder="1" applyAlignment="1" applyProtection="1">
      <alignment vertical="center"/>
    </xf>
    <xf numFmtId="182" fontId="11" fillId="0" borderId="36" xfId="0" applyNumberFormat="1" applyFont="1" applyBorder="1" applyAlignment="1" applyProtection="1">
      <alignment vertical="center"/>
    </xf>
    <xf numFmtId="177" fontId="11" fillId="0" borderId="37" xfId="0" applyNumberFormat="1" applyFont="1" applyBorder="1" applyAlignment="1" applyProtection="1">
      <alignment horizontal="right" vertical="center"/>
    </xf>
    <xf numFmtId="0" fontId="8" fillId="0" borderId="0" xfId="0" applyFont="1" applyAlignment="1">
      <alignment vertical="center"/>
    </xf>
    <xf numFmtId="176" fontId="11" fillId="0" borderId="0" xfId="0" applyNumberFormat="1" applyFont="1" applyBorder="1" applyAlignment="1">
      <alignment vertical="center"/>
    </xf>
    <xf numFmtId="176" fontId="11" fillId="0" borderId="0" xfId="0" applyNumberFormat="1" applyFont="1" applyBorder="1" applyAlignment="1" applyProtection="1">
      <alignment vertical="center"/>
    </xf>
    <xf numFmtId="177" fontId="11" fillId="0" borderId="0" xfId="0" applyNumberFormat="1" applyFont="1" applyBorder="1" applyAlignment="1" applyProtection="1">
      <alignment horizontal="right" vertical="center"/>
    </xf>
    <xf numFmtId="0" fontId="11" fillId="0" borderId="0" xfId="0" applyFont="1" applyBorder="1" applyAlignment="1" applyProtection="1">
      <alignment horizontal="center" vertical="center"/>
    </xf>
    <xf numFmtId="181" fontId="5" fillId="0" borderId="27" xfId="0" applyNumberFormat="1" applyFont="1" applyBorder="1" applyAlignment="1" applyProtection="1">
      <alignment horizontal="right" vertical="center"/>
    </xf>
    <xf numFmtId="181" fontId="5" fillId="0" borderId="0" xfId="0" applyNumberFormat="1" applyFont="1" applyBorder="1" applyAlignment="1">
      <alignment horizontal="right"/>
    </xf>
    <xf numFmtId="0" fontId="5" fillId="0" borderId="0" xfId="0" applyFont="1" applyAlignment="1">
      <alignment vertical="center"/>
    </xf>
    <xf numFmtId="176" fontId="5" fillId="0" borderId="0" xfId="0" applyNumberFormat="1" applyFont="1" applyAlignment="1">
      <alignment vertical="center"/>
    </xf>
    <xf numFmtId="176" fontId="5" fillId="0" borderId="0" xfId="0" applyNumberFormat="1" applyFont="1" applyAlignment="1">
      <alignment horizontal="right" vertical="center"/>
    </xf>
    <xf numFmtId="0" fontId="5" fillId="0" borderId="27" xfId="0" applyFont="1" applyBorder="1" applyAlignment="1">
      <alignment horizontal="center" vertical="center"/>
    </xf>
    <xf numFmtId="0" fontId="5" fillId="0" borderId="34" xfId="0" applyFont="1" applyBorder="1" applyAlignment="1">
      <alignment horizontal="center" vertical="center"/>
    </xf>
    <xf numFmtId="176" fontId="5" fillId="0" borderId="28" xfId="0" applyNumberFormat="1" applyFont="1" applyBorder="1" applyAlignment="1">
      <alignment horizontal="right" vertical="center"/>
    </xf>
    <xf numFmtId="0" fontId="5" fillId="0" borderId="37" xfId="0" applyFont="1" applyBorder="1" applyAlignment="1">
      <alignment vertical="center" shrinkToFit="1"/>
    </xf>
    <xf numFmtId="181" fontId="5" fillId="0" borderId="34" xfId="0" applyNumberFormat="1" applyFont="1" applyBorder="1" applyAlignment="1">
      <alignment horizontal="right" vertical="center"/>
    </xf>
    <xf numFmtId="0" fontId="5" fillId="0" borderId="38" xfId="0" applyFont="1" applyBorder="1" applyAlignment="1">
      <alignment vertical="center" shrinkToFit="1"/>
    </xf>
    <xf numFmtId="181" fontId="5" fillId="0" borderId="28" xfId="0" applyNumberFormat="1" applyFont="1" applyBorder="1" applyAlignment="1">
      <alignment horizontal="right" vertical="center"/>
    </xf>
    <xf numFmtId="0" fontId="5" fillId="0" borderId="27" xfId="0" applyFont="1" applyBorder="1" applyAlignment="1">
      <alignment vertical="center" shrinkToFit="1"/>
    </xf>
    <xf numFmtId="0" fontId="5" fillId="0" borderId="34" xfId="0" applyFont="1" applyBorder="1" applyAlignment="1">
      <alignment vertical="center" shrinkToFit="1"/>
    </xf>
    <xf numFmtId="0" fontId="5" fillId="0" borderId="28" xfId="0" applyFont="1" applyBorder="1" applyAlignment="1">
      <alignment vertical="center" shrinkToFit="1"/>
    </xf>
    <xf numFmtId="181" fontId="5" fillId="0" borderId="0" xfId="0" applyNumberFormat="1" applyFont="1" applyBorder="1" applyAlignment="1">
      <alignment horizontal="right" vertical="center"/>
    </xf>
    <xf numFmtId="38" fontId="6" fillId="0" borderId="31" xfId="1" applyFont="1" applyBorder="1" applyAlignment="1">
      <alignment horizontal="distributed" vertical="center"/>
    </xf>
    <xf numFmtId="38" fontId="6" fillId="0" borderId="39" xfId="1" applyFont="1" applyBorder="1" applyAlignment="1">
      <alignment horizontal="distributed" vertical="center"/>
    </xf>
    <xf numFmtId="38" fontId="16" fillId="0" borderId="0" xfId="1" applyFont="1" applyAlignment="1">
      <alignment horizontal="right"/>
    </xf>
    <xf numFmtId="38" fontId="18" fillId="0" borderId="28" xfId="1" applyFont="1" applyBorder="1" applyAlignment="1">
      <alignment horizontal="center"/>
    </xf>
    <xf numFmtId="38" fontId="18" fillId="0" borderId="26" xfId="1" applyFont="1" applyBorder="1" applyAlignment="1">
      <alignment horizontal="center"/>
    </xf>
    <xf numFmtId="178" fontId="18" fillId="0" borderId="40" xfId="1" applyNumberFormat="1" applyFont="1" applyBorder="1" applyAlignment="1">
      <alignment horizontal="center"/>
    </xf>
    <xf numFmtId="38" fontId="16" fillId="0" borderId="26" xfId="1" applyFont="1" applyBorder="1"/>
    <xf numFmtId="182" fontId="16" fillId="0" borderId="26" xfId="1" applyNumberFormat="1" applyFont="1" applyBorder="1"/>
    <xf numFmtId="38" fontId="16" fillId="0" borderId="34" xfId="1" applyFont="1" applyBorder="1"/>
    <xf numFmtId="182" fontId="16" fillId="0" borderId="34" xfId="1" applyNumberFormat="1" applyFont="1" applyBorder="1"/>
    <xf numFmtId="182" fontId="16" fillId="0" borderId="34" xfId="1" quotePrefix="1" applyNumberFormat="1" applyFont="1" applyBorder="1" applyAlignment="1">
      <alignment horizontal="right"/>
    </xf>
    <xf numFmtId="38" fontId="16" fillId="0" borderId="27" xfId="1" applyFont="1" applyBorder="1"/>
    <xf numFmtId="182" fontId="16" fillId="0" borderId="27" xfId="1" applyNumberFormat="1" applyFont="1" applyBorder="1"/>
    <xf numFmtId="38" fontId="16" fillId="0" borderId="34" xfId="1" applyFont="1" applyBorder="1" applyAlignment="1">
      <alignment horizontal="left"/>
    </xf>
    <xf numFmtId="38" fontId="16" fillId="0" borderId="41" xfId="1" applyFont="1" applyBorder="1"/>
    <xf numFmtId="182" fontId="16" fillId="0" borderId="41" xfId="1" applyNumberFormat="1" applyFont="1" applyBorder="1"/>
    <xf numFmtId="181" fontId="16" fillId="0" borderId="41" xfId="1" applyNumberFormat="1" applyFont="1" applyBorder="1"/>
    <xf numFmtId="178" fontId="18" fillId="0" borderId="26" xfId="1" applyNumberFormat="1" applyFont="1" applyBorder="1" applyAlignment="1">
      <alignment horizontal="center"/>
    </xf>
    <xf numFmtId="38" fontId="16" fillId="0" borderId="26" xfId="1" applyFont="1" applyBorder="1" applyAlignment="1"/>
    <xf numFmtId="181" fontId="16" fillId="0" borderId="34" xfId="1" applyNumberFormat="1" applyFont="1" applyBorder="1" applyAlignment="1">
      <alignment horizontal="right"/>
    </xf>
    <xf numFmtId="38" fontId="6" fillId="0" borderId="0" xfId="1" applyFont="1" applyAlignment="1">
      <alignment vertical="center"/>
    </xf>
    <xf numFmtId="176" fontId="6" fillId="0" borderId="0" xfId="1" applyNumberFormat="1" applyFont="1" applyAlignment="1">
      <alignment vertical="center"/>
    </xf>
    <xf numFmtId="176" fontId="18" fillId="0" borderId="26" xfId="1" applyNumberFormat="1" applyFont="1" applyBorder="1" applyAlignment="1">
      <alignment horizontal="center" vertical="center"/>
    </xf>
    <xf numFmtId="176" fontId="6" fillId="0" borderId="41" xfId="1" applyNumberFormat="1" applyFont="1" applyBorder="1" applyAlignment="1">
      <alignment horizontal="center" vertical="center"/>
    </xf>
    <xf numFmtId="180" fontId="6" fillId="0" borderId="26" xfId="1" applyNumberFormat="1" applyFont="1" applyBorder="1" applyAlignment="1">
      <alignment horizontal="center" vertical="center"/>
    </xf>
    <xf numFmtId="38" fontId="6" fillId="0" borderId="42" xfId="1" applyFont="1" applyBorder="1" applyAlignment="1">
      <alignment horizontal="distributed" vertical="center"/>
    </xf>
    <xf numFmtId="180" fontId="6" fillId="0" borderId="0" xfId="1" applyNumberFormat="1" applyFont="1" applyAlignment="1">
      <alignment vertical="center"/>
    </xf>
    <xf numFmtId="0" fontId="8" fillId="0" borderId="0" xfId="0" applyFont="1" applyAlignment="1" applyProtection="1">
      <alignment vertical="center"/>
    </xf>
    <xf numFmtId="0" fontId="20" fillId="0" borderId="0" xfId="0" applyFont="1" applyAlignment="1" applyProtection="1">
      <alignment vertical="center"/>
    </xf>
    <xf numFmtId="0" fontId="5" fillId="0" borderId="43" xfId="0" applyFont="1" applyFill="1" applyBorder="1" applyAlignment="1">
      <alignment horizontal="center" vertical="center"/>
    </xf>
    <xf numFmtId="0" fontId="5" fillId="0" borderId="39" xfId="0" applyFont="1" applyFill="1" applyBorder="1" applyAlignment="1">
      <alignment horizontal="center" vertical="center"/>
    </xf>
    <xf numFmtId="0" fontId="5" fillId="0" borderId="27" xfId="0" applyFont="1" applyFill="1" applyBorder="1" applyAlignment="1">
      <alignment horizontal="center" vertical="center"/>
    </xf>
    <xf numFmtId="0" fontId="5" fillId="0" borderId="34" xfId="0" applyFont="1" applyFill="1" applyBorder="1" applyAlignment="1">
      <alignment horizontal="center" vertical="center"/>
    </xf>
    <xf numFmtId="0" fontId="5" fillId="0" borderId="38" xfId="0" applyFont="1" applyFill="1" applyBorder="1" applyAlignment="1">
      <alignment horizontal="center" vertical="center"/>
    </xf>
    <xf numFmtId="0" fontId="5" fillId="0" borderId="44" xfId="0" applyFont="1" applyFill="1" applyBorder="1" applyAlignment="1">
      <alignment horizontal="center" vertical="center"/>
    </xf>
    <xf numFmtId="0" fontId="5" fillId="0" borderId="28" xfId="0" applyFont="1" applyFill="1" applyBorder="1" applyAlignment="1">
      <alignment horizontal="center" vertical="center"/>
    </xf>
    <xf numFmtId="181" fontId="16" fillId="0" borderId="40" xfId="1" applyNumberFormat="1" applyFont="1" applyBorder="1" applyAlignment="1">
      <alignment horizontal="right"/>
    </xf>
    <xf numFmtId="0" fontId="11" fillId="0" borderId="1" xfId="0" applyFont="1" applyBorder="1" applyAlignment="1" applyProtection="1">
      <alignment vertical="center"/>
    </xf>
    <xf numFmtId="182" fontId="11" fillId="0" borderId="1" xfId="0" applyNumberFormat="1" applyFont="1" applyBorder="1" applyAlignment="1" applyProtection="1">
      <alignment vertical="center"/>
    </xf>
    <xf numFmtId="0" fontId="10" fillId="0" borderId="0" xfId="0" applyFont="1" applyBorder="1" applyAlignment="1" applyProtection="1">
      <alignment vertical="center"/>
    </xf>
    <xf numFmtId="176" fontId="10" fillId="0" borderId="0" xfId="0" applyNumberFormat="1" applyFont="1" applyBorder="1" applyAlignment="1" applyProtection="1">
      <alignment vertical="center"/>
    </xf>
    <xf numFmtId="177" fontId="10" fillId="0" borderId="0" xfId="0" applyNumberFormat="1" applyFont="1" applyBorder="1" applyAlignment="1" applyProtection="1">
      <alignment horizontal="right" vertical="center"/>
    </xf>
    <xf numFmtId="0" fontId="11" fillId="0" borderId="17" xfId="0" applyFont="1" applyBorder="1" applyAlignment="1" applyProtection="1">
      <alignment vertical="center"/>
    </xf>
    <xf numFmtId="0" fontId="11" fillId="0" borderId="17" xfId="0" applyFont="1" applyBorder="1" applyAlignment="1" applyProtection="1">
      <alignment horizontal="center" vertical="center"/>
    </xf>
    <xf numFmtId="182" fontId="11" fillId="0" borderId="17" xfId="0" applyNumberFormat="1" applyFont="1" applyBorder="1" applyAlignment="1">
      <alignment vertical="center"/>
    </xf>
    <xf numFmtId="182" fontId="11" fillId="0" borderId="17" xfId="0" applyNumberFormat="1" applyFont="1" applyBorder="1" applyAlignment="1" applyProtection="1">
      <alignment vertical="center"/>
    </xf>
    <xf numFmtId="181" fontId="11" fillId="0" borderId="17" xfId="0" applyNumberFormat="1" applyFont="1" applyBorder="1" applyAlignment="1" applyProtection="1">
      <alignment horizontal="right" vertical="center"/>
    </xf>
    <xf numFmtId="182" fontId="11" fillId="0" borderId="0" xfId="0" applyNumberFormat="1" applyFont="1" applyBorder="1" applyAlignment="1">
      <alignment vertical="center"/>
    </xf>
    <xf numFmtId="182" fontId="11" fillId="0" borderId="0" xfId="0" applyNumberFormat="1" applyFont="1" applyBorder="1" applyAlignment="1" applyProtection="1">
      <alignment vertical="center"/>
    </xf>
    <xf numFmtId="181" fontId="11" fillId="0" borderId="0" xfId="0" applyNumberFormat="1" applyFont="1" applyBorder="1" applyAlignment="1" applyProtection="1">
      <alignment horizontal="right" vertical="center"/>
    </xf>
    <xf numFmtId="182" fontId="6" fillId="0" borderId="27" xfId="1" applyNumberFormat="1" applyFont="1" applyFill="1" applyBorder="1" applyAlignment="1">
      <alignment vertical="center"/>
    </xf>
    <xf numFmtId="183" fontId="6" fillId="0" borderId="27" xfId="1" applyNumberFormat="1" applyFont="1" applyFill="1" applyBorder="1" applyAlignment="1">
      <alignment vertical="center"/>
    </xf>
    <xf numFmtId="38" fontId="6" fillId="0" borderId="0" xfId="1" applyFont="1" applyFill="1" applyAlignment="1">
      <alignment vertical="center"/>
    </xf>
    <xf numFmtId="0" fontId="11" fillId="0" borderId="5" xfId="0" applyFont="1" applyBorder="1" applyAlignment="1" applyProtection="1">
      <alignment horizontal="right" vertical="center"/>
    </xf>
    <xf numFmtId="38" fontId="16" fillId="0" borderId="17" xfId="1" applyFont="1" applyBorder="1"/>
    <xf numFmtId="182" fontId="16" fillId="0" borderId="17" xfId="1" applyNumberFormat="1" applyFont="1" applyBorder="1"/>
    <xf numFmtId="181" fontId="16" fillId="0" borderId="17" xfId="1" applyNumberFormat="1" applyFont="1" applyBorder="1"/>
    <xf numFmtId="182" fontId="6" fillId="2" borderId="34" xfId="1" applyNumberFormat="1" applyFont="1" applyFill="1" applyBorder="1" applyAlignment="1">
      <alignment vertical="center"/>
    </xf>
    <xf numFmtId="182" fontId="6" fillId="2" borderId="17" xfId="1" applyNumberFormat="1" applyFont="1" applyFill="1" applyBorder="1" applyAlignment="1">
      <alignment vertical="center"/>
    </xf>
    <xf numFmtId="183" fontId="6" fillId="2" borderId="34" xfId="1" applyNumberFormat="1" applyFont="1" applyFill="1" applyBorder="1" applyAlignment="1">
      <alignment vertical="center"/>
    </xf>
    <xf numFmtId="182" fontId="6" fillId="2" borderId="26" xfId="1" applyNumberFormat="1" applyFont="1" applyFill="1" applyBorder="1" applyAlignment="1">
      <alignment vertical="center"/>
    </xf>
    <xf numFmtId="182" fontId="6" fillId="2" borderId="28" xfId="1" applyNumberFormat="1" applyFont="1" applyFill="1" applyBorder="1" applyAlignment="1">
      <alignment vertical="center"/>
    </xf>
    <xf numFmtId="183" fontId="6" fillId="2" borderId="26" xfId="1" applyNumberFormat="1" applyFont="1" applyFill="1" applyBorder="1" applyAlignment="1">
      <alignment vertical="center"/>
    </xf>
    <xf numFmtId="38" fontId="6" fillId="2" borderId="31" xfId="1" applyFont="1" applyFill="1" applyBorder="1" applyAlignment="1">
      <alignment horizontal="distributed" vertical="center"/>
    </xf>
    <xf numFmtId="38" fontId="6" fillId="2" borderId="44" xfId="1" applyFont="1" applyFill="1" applyBorder="1" applyAlignment="1">
      <alignment horizontal="distributed" vertical="center"/>
    </xf>
    <xf numFmtId="183" fontId="6" fillId="2" borderId="28" xfId="1" applyNumberFormat="1" applyFont="1" applyFill="1" applyBorder="1" applyAlignment="1">
      <alignment vertical="center"/>
    </xf>
    <xf numFmtId="38" fontId="16" fillId="2" borderId="34" xfId="1" applyFont="1" applyFill="1" applyBorder="1"/>
    <xf numFmtId="182" fontId="16" fillId="2" borderId="34" xfId="1" applyNumberFormat="1" applyFont="1" applyFill="1" applyBorder="1"/>
    <xf numFmtId="38" fontId="16" fillId="2" borderId="28" xfId="1" applyFont="1" applyFill="1" applyBorder="1"/>
    <xf numFmtId="182" fontId="16" fillId="2" borderId="28" xfId="1" applyNumberFormat="1" applyFont="1" applyFill="1" applyBorder="1"/>
    <xf numFmtId="38" fontId="16" fillId="2" borderId="26" xfId="1" applyFont="1" applyFill="1" applyBorder="1"/>
    <xf numFmtId="182" fontId="16" fillId="2" borderId="26" xfId="1" applyNumberFormat="1" applyFont="1" applyFill="1" applyBorder="1"/>
    <xf numFmtId="0" fontId="5" fillId="0" borderId="45" xfId="0" applyFont="1" applyBorder="1" applyAlignment="1">
      <alignment vertical="center" shrinkToFit="1"/>
    </xf>
    <xf numFmtId="0" fontId="5" fillId="0" borderId="28" xfId="0" applyFont="1" applyBorder="1" applyAlignment="1">
      <alignment vertical="center"/>
    </xf>
    <xf numFmtId="0" fontId="5" fillId="0" borderId="37" xfId="0" applyFont="1" applyFill="1" applyBorder="1" applyAlignment="1">
      <alignment horizontal="center" vertical="center"/>
    </xf>
    <xf numFmtId="0" fontId="5" fillId="0" borderId="31" xfId="0" applyFont="1" applyFill="1" applyBorder="1" applyAlignment="1">
      <alignment horizontal="center" vertical="center"/>
    </xf>
    <xf numFmtId="0" fontId="5" fillId="0" borderId="0" xfId="0" applyFont="1" applyFill="1" applyAlignment="1">
      <alignment vertical="center"/>
    </xf>
    <xf numFmtId="176" fontId="5" fillId="0" borderId="0" xfId="0" applyNumberFormat="1" applyFont="1" applyFill="1" applyAlignment="1">
      <alignment vertical="center"/>
    </xf>
    <xf numFmtId="176" fontId="5" fillId="0" borderId="0" xfId="0" applyNumberFormat="1" applyFont="1" applyFill="1" applyAlignment="1">
      <alignment horizontal="right" vertical="center"/>
    </xf>
    <xf numFmtId="0" fontId="5" fillId="0" borderId="17" xfId="0" applyFont="1" applyFill="1" applyBorder="1" applyAlignment="1">
      <alignment horizontal="center" vertical="center"/>
    </xf>
    <xf numFmtId="0" fontId="5" fillId="0" borderId="46" xfId="0" applyFont="1" applyFill="1" applyBorder="1" applyAlignment="1">
      <alignment horizontal="center" vertical="center"/>
    </xf>
    <xf numFmtId="176" fontId="5" fillId="0" borderId="27" xfId="0" applyNumberFormat="1" applyFont="1" applyFill="1" applyBorder="1" applyAlignment="1">
      <alignment horizontal="center" vertical="center"/>
    </xf>
    <xf numFmtId="0" fontId="5" fillId="0" borderId="47" xfId="0" applyFont="1" applyFill="1" applyBorder="1" applyAlignment="1">
      <alignment horizontal="center" vertical="center"/>
    </xf>
    <xf numFmtId="179" fontId="5" fillId="0" borderId="0" xfId="0" applyNumberFormat="1" applyFont="1" applyFill="1" applyBorder="1" applyAlignment="1">
      <alignment horizontal="center" vertical="center"/>
    </xf>
    <xf numFmtId="176" fontId="5" fillId="0" borderId="34" xfId="0" applyNumberFormat="1" applyFont="1" applyFill="1" applyBorder="1" applyAlignment="1">
      <alignment horizontal="center" vertical="center"/>
    </xf>
    <xf numFmtId="0" fontId="5" fillId="0" borderId="28" xfId="0" applyFont="1" applyFill="1" applyBorder="1" applyAlignment="1">
      <alignment horizontal="right" vertical="center"/>
    </xf>
    <xf numFmtId="0" fontId="5" fillId="0" borderId="16" xfId="0" applyFont="1" applyFill="1" applyBorder="1" applyAlignment="1">
      <alignment horizontal="right" vertical="center"/>
    </xf>
    <xf numFmtId="0" fontId="5" fillId="0" borderId="48" xfId="0" applyFont="1" applyFill="1" applyBorder="1" applyAlignment="1">
      <alignment horizontal="right" vertical="center"/>
    </xf>
    <xf numFmtId="0" fontId="5" fillId="0" borderId="44" xfId="0" applyFont="1" applyFill="1" applyBorder="1" applyAlignment="1">
      <alignment horizontal="right" vertical="center"/>
    </xf>
    <xf numFmtId="176" fontId="5" fillId="0" borderId="28" xfId="0" applyNumberFormat="1" applyFont="1" applyFill="1" applyBorder="1" applyAlignment="1">
      <alignment horizontal="right" vertical="center"/>
    </xf>
    <xf numFmtId="184" fontId="5" fillId="0" borderId="0" xfId="0" applyNumberFormat="1" applyFont="1" applyFill="1" applyAlignment="1" applyProtection="1">
      <alignment horizontal="center"/>
    </xf>
    <xf numFmtId="184" fontId="5" fillId="0" borderId="43" xfId="0" applyNumberFormat="1" applyFont="1" applyFill="1" applyBorder="1" applyAlignment="1" applyProtection="1">
      <alignment horizontal="right"/>
    </xf>
    <xf numFmtId="184" fontId="5" fillId="0" borderId="39" xfId="0" applyNumberFormat="1" applyFont="1" applyFill="1" applyBorder="1" applyAlignment="1" applyProtection="1">
      <alignment horizontal="right"/>
    </xf>
    <xf numFmtId="182" fontId="5" fillId="0" borderId="34" xfId="0" applyNumberFormat="1" applyFont="1" applyFill="1" applyBorder="1" applyAlignment="1">
      <alignment vertical="center"/>
    </xf>
    <xf numFmtId="182" fontId="5" fillId="0" borderId="0" xfId="0" applyNumberFormat="1" applyFont="1" applyFill="1" applyBorder="1" applyAlignment="1">
      <alignment vertical="center"/>
    </xf>
    <xf numFmtId="182" fontId="5" fillId="0" borderId="47" xfId="0" applyNumberFormat="1" applyFont="1" applyFill="1" applyBorder="1" applyAlignment="1">
      <alignment vertical="center"/>
    </xf>
    <xf numFmtId="182" fontId="5" fillId="0" borderId="31" xfId="0" applyNumberFormat="1" applyFont="1" applyFill="1" applyBorder="1" applyAlignment="1">
      <alignment vertical="center"/>
    </xf>
    <xf numFmtId="184" fontId="5" fillId="0" borderId="37" xfId="0" applyNumberFormat="1" applyFont="1" applyFill="1" applyBorder="1" applyAlignment="1" applyProtection="1">
      <alignment horizontal="right"/>
    </xf>
    <xf numFmtId="184" fontId="5" fillId="0" borderId="31" xfId="0" applyNumberFormat="1" applyFont="1" applyFill="1" applyBorder="1" applyAlignment="1" applyProtection="1">
      <alignment horizontal="right"/>
    </xf>
    <xf numFmtId="182" fontId="5" fillId="0" borderId="28" xfId="0" applyNumberFormat="1" applyFont="1" applyFill="1" applyBorder="1" applyAlignment="1">
      <alignment vertical="center"/>
    </xf>
    <xf numFmtId="182" fontId="5" fillId="0" borderId="16" xfId="0" applyNumberFormat="1" applyFont="1" applyFill="1" applyBorder="1" applyAlignment="1">
      <alignment vertical="center"/>
    </xf>
    <xf numFmtId="182" fontId="5" fillId="0" borderId="48" xfId="0" applyNumberFormat="1" applyFont="1" applyFill="1" applyBorder="1" applyAlignment="1">
      <alignment vertical="center"/>
    </xf>
    <xf numFmtId="182" fontId="5" fillId="0" borderId="44" xfId="0" applyNumberFormat="1" applyFont="1" applyFill="1" applyBorder="1" applyAlignment="1">
      <alignment vertical="center"/>
    </xf>
    <xf numFmtId="184" fontId="5" fillId="0" borderId="17" xfId="0" applyNumberFormat="1" applyFont="1" applyFill="1" applyBorder="1" applyAlignment="1" applyProtection="1">
      <alignment horizontal="center"/>
    </xf>
    <xf numFmtId="184" fontId="5" fillId="0" borderId="39" xfId="0" applyNumberFormat="1" applyFont="1" applyFill="1" applyBorder="1" applyAlignment="1" applyProtection="1">
      <alignment horizontal="center"/>
    </xf>
    <xf numFmtId="184" fontId="5" fillId="0" borderId="0" xfId="0" applyNumberFormat="1" applyFont="1" applyFill="1" applyBorder="1" applyAlignment="1" applyProtection="1">
      <alignment horizontal="center"/>
    </xf>
    <xf numFmtId="184" fontId="5" fillId="0" borderId="31" xfId="0" applyNumberFormat="1" applyFont="1" applyFill="1" applyBorder="1" applyAlignment="1" applyProtection="1">
      <alignment horizontal="center"/>
    </xf>
    <xf numFmtId="184" fontId="5" fillId="0" borderId="16" xfId="0" applyNumberFormat="1" applyFont="1" applyFill="1" applyBorder="1" applyAlignment="1" applyProtection="1">
      <alignment horizontal="center"/>
    </xf>
    <xf numFmtId="184" fontId="5" fillId="0" borderId="38" xfId="0" applyNumberFormat="1" applyFont="1" applyFill="1" applyBorder="1" applyAlignment="1" applyProtection="1">
      <alignment horizontal="right"/>
    </xf>
    <xf numFmtId="184" fontId="5" fillId="0" borderId="44" xfId="0" applyNumberFormat="1" applyFont="1" applyFill="1" applyBorder="1" applyAlignment="1" applyProtection="1">
      <alignment horizontal="right"/>
    </xf>
    <xf numFmtId="184" fontId="5" fillId="0" borderId="44" xfId="0" applyNumberFormat="1" applyFont="1" applyFill="1" applyBorder="1" applyAlignment="1" applyProtection="1">
      <alignment horizontal="center"/>
    </xf>
    <xf numFmtId="182" fontId="5" fillId="0" borderId="38" xfId="0" applyNumberFormat="1" applyFont="1" applyFill="1" applyBorder="1" applyAlignment="1">
      <alignment vertical="center"/>
    </xf>
    <xf numFmtId="182" fontId="5" fillId="0" borderId="39" xfId="0" applyNumberFormat="1" applyFont="1" applyFill="1" applyBorder="1" applyAlignment="1">
      <alignment vertical="center"/>
    </xf>
    <xf numFmtId="184" fontId="5" fillId="0" borderId="49" xfId="0" applyNumberFormat="1" applyFont="1" applyFill="1" applyBorder="1" applyAlignment="1" applyProtection="1">
      <alignment horizontal="center"/>
    </xf>
    <xf numFmtId="182" fontId="5" fillId="0" borderId="45" xfId="0" applyNumberFormat="1" applyFont="1" applyFill="1" applyBorder="1" applyAlignment="1">
      <alignment vertical="center"/>
    </xf>
    <xf numFmtId="182" fontId="5" fillId="0" borderId="50" xfId="0" applyNumberFormat="1" applyFont="1" applyFill="1" applyBorder="1" applyAlignment="1">
      <alignment vertical="center"/>
    </xf>
    <xf numFmtId="182" fontId="5" fillId="0" borderId="51" xfId="0" applyNumberFormat="1" applyFont="1" applyFill="1" applyBorder="1" applyAlignment="1">
      <alignment vertical="center"/>
    </xf>
    <xf numFmtId="182" fontId="5" fillId="0" borderId="49" xfId="0" applyNumberFormat="1" applyFont="1" applyFill="1" applyBorder="1" applyAlignment="1">
      <alignment vertical="center"/>
    </xf>
    <xf numFmtId="182" fontId="5" fillId="0" borderId="52" xfId="0" applyNumberFormat="1" applyFont="1" applyFill="1" applyBorder="1" applyAlignment="1">
      <alignment vertical="center"/>
    </xf>
    <xf numFmtId="182" fontId="5" fillId="0" borderId="53" xfId="0" applyNumberFormat="1" applyFont="1" applyFill="1" applyBorder="1" applyAlignment="1">
      <alignment vertical="top"/>
    </xf>
    <xf numFmtId="185" fontId="5" fillId="0" borderId="48" xfId="0" applyNumberFormat="1" applyFont="1" applyFill="1" applyBorder="1" applyAlignment="1">
      <alignment vertical="top"/>
    </xf>
    <xf numFmtId="182" fontId="5" fillId="0" borderId="37" xfId="0" applyNumberFormat="1" applyFont="1" applyFill="1" applyBorder="1" applyAlignment="1">
      <alignment vertical="center"/>
    </xf>
    <xf numFmtId="182" fontId="5" fillId="0" borderId="53" xfId="0" applyNumberFormat="1" applyFont="1" applyFill="1" applyBorder="1" applyAlignment="1">
      <alignment horizontal="right" vertical="top"/>
    </xf>
    <xf numFmtId="185" fontId="5" fillId="0" borderId="54" xfId="0" applyNumberFormat="1" applyFont="1" applyFill="1" applyBorder="1" applyAlignment="1">
      <alignment vertical="top"/>
    </xf>
    <xf numFmtId="0" fontId="5" fillId="0" borderId="0" xfId="0" applyFont="1" applyFill="1"/>
    <xf numFmtId="176" fontId="5" fillId="0" borderId="0" xfId="0" applyNumberFormat="1" applyFont="1" applyFill="1"/>
    <xf numFmtId="182" fontId="6" fillId="0" borderId="34" xfId="1" applyNumberFormat="1" applyFont="1" applyFill="1" applyBorder="1" applyAlignment="1">
      <alignment vertical="center"/>
    </xf>
    <xf numFmtId="183" fontId="6" fillId="0" borderId="34" xfId="1" applyNumberFormat="1" applyFont="1" applyFill="1" applyBorder="1" applyAlignment="1">
      <alignment vertical="center"/>
    </xf>
    <xf numFmtId="182" fontId="6" fillId="0" borderId="42" xfId="1" applyNumberFormat="1" applyFont="1" applyFill="1" applyBorder="1" applyAlignment="1">
      <alignment vertical="center"/>
    </xf>
    <xf numFmtId="183" fontId="6" fillId="0" borderId="42" xfId="1" applyNumberFormat="1" applyFont="1" applyFill="1" applyBorder="1" applyAlignment="1">
      <alignment vertical="center"/>
    </xf>
    <xf numFmtId="183" fontId="6" fillId="0" borderId="34" xfId="1" quotePrefix="1" applyNumberFormat="1" applyFont="1" applyFill="1" applyBorder="1" applyAlignment="1">
      <alignment horizontal="right" vertical="center"/>
    </xf>
    <xf numFmtId="182" fontId="6" fillId="0" borderId="28" xfId="1" applyNumberFormat="1" applyFont="1" applyFill="1" applyBorder="1" applyAlignment="1">
      <alignment vertical="center"/>
    </xf>
    <xf numFmtId="183" fontId="6" fillId="0" borderId="28" xfId="1" applyNumberFormat="1" applyFont="1" applyFill="1" applyBorder="1" applyAlignment="1">
      <alignment vertical="center"/>
    </xf>
    <xf numFmtId="182" fontId="6" fillId="0" borderId="26" xfId="1" applyNumberFormat="1" applyFont="1" applyFill="1" applyBorder="1" applyAlignment="1">
      <alignment vertical="center"/>
    </xf>
    <xf numFmtId="183" fontId="6" fillId="0" borderId="26" xfId="1" applyNumberFormat="1" applyFont="1" applyFill="1" applyBorder="1" applyAlignment="1">
      <alignment vertical="center"/>
    </xf>
    <xf numFmtId="182" fontId="6" fillId="0" borderId="17" xfId="1" applyNumberFormat="1" applyFont="1" applyFill="1" applyBorder="1" applyAlignment="1">
      <alignment vertical="center"/>
    </xf>
    <xf numFmtId="184" fontId="5" fillId="0" borderId="50" xfId="0" applyNumberFormat="1" applyFont="1" applyFill="1" applyBorder="1" applyAlignment="1" applyProtection="1">
      <alignment horizontal="right"/>
    </xf>
    <xf numFmtId="184" fontId="5" fillId="0" borderId="52" xfId="0" applyNumberFormat="1" applyFont="1" applyFill="1" applyBorder="1" applyAlignment="1" applyProtection="1">
      <alignment horizontal="right"/>
    </xf>
    <xf numFmtId="181" fontId="6" fillId="0" borderId="31" xfId="1" applyNumberFormat="1" applyFont="1" applyBorder="1" applyAlignment="1">
      <alignment horizontal="right"/>
    </xf>
    <xf numFmtId="181" fontId="16" fillId="0" borderId="31" xfId="1" applyNumberFormat="1" applyFont="1" applyBorder="1" applyAlignment="1">
      <alignment horizontal="right"/>
    </xf>
    <xf numFmtId="181" fontId="16" fillId="2" borderId="31" xfId="1" applyNumberFormat="1" applyFont="1" applyFill="1" applyBorder="1" applyAlignment="1">
      <alignment horizontal="right"/>
    </xf>
    <xf numFmtId="181" fontId="16" fillId="0" borderId="39" xfId="1" applyNumberFormat="1" applyFont="1" applyBorder="1" applyAlignment="1">
      <alignment horizontal="right"/>
    </xf>
    <xf numFmtId="181" fontId="16" fillId="2" borderId="44" xfId="1" applyNumberFormat="1" applyFont="1" applyFill="1" applyBorder="1" applyAlignment="1">
      <alignment horizontal="right"/>
    </xf>
    <xf numFmtId="181" fontId="16" fillId="2" borderId="40" xfId="1" applyNumberFormat="1" applyFont="1" applyFill="1" applyBorder="1" applyAlignment="1">
      <alignment horizontal="right"/>
    </xf>
    <xf numFmtId="181" fontId="16" fillId="2" borderId="28" xfId="1" applyNumberFormat="1" applyFont="1" applyFill="1" applyBorder="1" applyAlignment="1">
      <alignment horizontal="right"/>
    </xf>
    <xf numFmtId="181" fontId="16" fillId="2" borderId="34" xfId="1" applyNumberFormat="1" applyFont="1" applyFill="1" applyBorder="1" applyAlignment="1">
      <alignment horizontal="right"/>
    </xf>
    <xf numFmtId="181" fontId="16" fillId="0" borderId="41" xfId="1" applyNumberFormat="1" applyFont="1" applyBorder="1" applyAlignment="1">
      <alignment horizontal="right"/>
    </xf>
    <xf numFmtId="181" fontId="16" fillId="2" borderId="26" xfId="1" applyNumberFormat="1" applyFont="1" applyFill="1" applyBorder="1" applyAlignment="1">
      <alignment horizontal="right"/>
    </xf>
    <xf numFmtId="181" fontId="16" fillId="0" borderId="26" xfId="1" applyNumberFormat="1" applyFont="1" applyBorder="1" applyAlignment="1">
      <alignment horizontal="right"/>
    </xf>
    <xf numFmtId="0" fontId="9" fillId="0" borderId="1" xfId="0" applyFont="1" applyBorder="1" applyAlignment="1" applyProtection="1">
      <alignment horizontal="center" vertical="center"/>
    </xf>
    <xf numFmtId="183" fontId="6" fillId="0" borderId="34" xfId="1" applyNumberFormat="1" applyFont="1" applyFill="1" applyBorder="1" applyAlignment="1">
      <alignment horizontal="right" vertical="center"/>
    </xf>
    <xf numFmtId="181" fontId="5" fillId="0" borderId="34" xfId="0" applyNumberFormat="1" applyFont="1" applyBorder="1" applyAlignment="1" applyProtection="1">
      <alignment horizontal="right" vertical="center"/>
    </xf>
    <xf numFmtId="181" fontId="5" fillId="0" borderId="28" xfId="0" applyNumberFormat="1" applyFont="1" applyBorder="1" applyAlignment="1" applyProtection="1">
      <alignment horizontal="right" vertical="center"/>
    </xf>
    <xf numFmtId="181" fontId="5" fillId="0" borderId="27" xfId="0" applyNumberFormat="1" applyFont="1" applyBorder="1" applyAlignment="1">
      <alignment horizontal="right" vertical="center"/>
    </xf>
    <xf numFmtId="182" fontId="16" fillId="0" borderId="26" xfId="1" applyNumberFormat="1" applyFont="1" applyBorder="1" applyAlignment="1">
      <alignment horizontal="right"/>
    </xf>
    <xf numFmtId="38" fontId="16" fillId="0" borderId="34" xfId="1" applyFont="1" applyBorder="1" applyAlignment="1">
      <alignment shrinkToFit="1"/>
    </xf>
    <xf numFmtId="181" fontId="16" fillId="0" borderId="34" xfId="1" quotePrefix="1" applyNumberFormat="1" applyFont="1" applyBorder="1" applyAlignment="1">
      <alignment horizontal="right"/>
    </xf>
    <xf numFmtId="182" fontId="16" fillId="0" borderId="34" xfId="1" applyNumberFormat="1" applyFont="1" applyBorder="1" applyAlignment="1">
      <alignment horizontal="right"/>
    </xf>
    <xf numFmtId="0" fontId="9" fillId="0" borderId="0" xfId="0" applyFont="1" applyAlignment="1" applyProtection="1">
      <alignment horizontal="right"/>
    </xf>
    <xf numFmtId="0" fontId="0" fillId="0" borderId="0" xfId="0" applyAlignment="1"/>
    <xf numFmtId="0" fontId="0" fillId="0" borderId="4" xfId="0" applyBorder="1" applyAlignment="1"/>
    <xf numFmtId="0" fontId="11" fillId="0" borderId="32" xfId="0" applyFont="1" applyBorder="1" applyAlignment="1" applyProtection="1">
      <alignment horizontal="center" vertical="center"/>
    </xf>
    <xf numFmtId="0" fontId="0" fillId="0" borderId="0" xfId="0" applyAlignment="1">
      <alignment horizontal="center" vertical="center"/>
    </xf>
    <xf numFmtId="0" fontId="0" fillId="0" borderId="4" xfId="0" applyBorder="1" applyAlignment="1">
      <alignment horizontal="center" vertical="center"/>
    </xf>
    <xf numFmtId="0" fontId="11" fillId="0" borderId="8" xfId="0" applyFont="1" applyBorder="1" applyAlignment="1" applyProtection="1">
      <alignment horizontal="center" vertical="center" wrapText="1"/>
    </xf>
    <xf numFmtId="0" fontId="19" fillId="0" borderId="1" xfId="0" applyFont="1" applyBorder="1" applyAlignment="1">
      <alignment vertical="center" wrapText="1"/>
    </xf>
    <xf numFmtId="0" fontId="19" fillId="0" borderId="5" xfId="0" applyFont="1" applyBorder="1" applyAlignment="1">
      <alignment vertical="center" wrapText="1"/>
    </xf>
    <xf numFmtId="0" fontId="5" fillId="0" borderId="0" xfId="0" applyFont="1" applyAlignment="1" applyProtection="1">
      <alignment horizontal="center"/>
    </xf>
    <xf numFmtId="0" fontId="5" fillId="0" borderId="43" xfId="0" applyFont="1" applyBorder="1" applyAlignment="1" applyProtection="1">
      <alignment horizontal="center" vertical="center"/>
    </xf>
    <xf numFmtId="0" fontId="5" fillId="0" borderId="37" xfId="0" applyFont="1" applyBorder="1" applyAlignment="1" applyProtection="1">
      <alignment horizontal="center" vertical="center"/>
    </xf>
    <xf numFmtId="0" fontId="5" fillId="0" borderId="38" xfId="0" applyFont="1" applyBorder="1" applyAlignment="1" applyProtection="1">
      <alignment horizontal="center" vertical="center"/>
    </xf>
    <xf numFmtId="0" fontId="7" fillId="0" borderId="27" xfId="0" applyFont="1" applyBorder="1" applyAlignment="1" applyProtection="1">
      <alignment horizontal="center"/>
    </xf>
    <xf numFmtId="0" fontId="7" fillId="0" borderId="34" xfId="0" applyFont="1" applyBorder="1" applyAlignment="1" applyProtection="1">
      <alignment horizontal="center"/>
    </xf>
    <xf numFmtId="181" fontId="5" fillId="0" borderId="55" xfId="0" applyNumberFormat="1" applyFont="1" applyBorder="1" applyAlignment="1">
      <alignment vertical="top"/>
    </xf>
    <xf numFmtId="181" fontId="5" fillId="0" borderId="26" xfId="0" applyNumberFormat="1" applyFont="1" applyBorder="1" applyAlignment="1">
      <alignment vertical="top"/>
    </xf>
    <xf numFmtId="0" fontId="5" fillId="0" borderId="61" xfId="0" applyFont="1" applyBorder="1" applyAlignment="1">
      <alignment horizontal="center" vertical="top" shrinkToFit="1"/>
    </xf>
    <xf numFmtId="0" fontId="5" fillId="0" borderId="62" xfId="0" applyFont="1" applyBorder="1" applyAlignment="1">
      <alignment horizontal="center" vertical="top" shrinkToFit="1"/>
    </xf>
    <xf numFmtId="182" fontId="5" fillId="0" borderId="64" xfId="0" applyNumberFormat="1" applyFont="1" applyFill="1" applyBorder="1" applyAlignment="1">
      <alignment horizontal="right" vertical="top"/>
    </xf>
    <xf numFmtId="182" fontId="5" fillId="0" borderId="62" xfId="0" applyNumberFormat="1" applyFont="1" applyFill="1" applyBorder="1" applyAlignment="1">
      <alignment horizontal="right" vertical="top"/>
    </xf>
    <xf numFmtId="182" fontId="5" fillId="0" borderId="65" xfId="0" applyNumberFormat="1" applyFont="1" applyFill="1" applyBorder="1" applyAlignment="1">
      <alignment horizontal="right" vertical="top"/>
    </xf>
    <xf numFmtId="182" fontId="5" fillId="0" borderId="67" xfId="0" applyNumberFormat="1" applyFont="1" applyFill="1" applyBorder="1" applyAlignment="1">
      <alignment horizontal="right" vertical="top"/>
    </xf>
    <xf numFmtId="182" fontId="5" fillId="0" borderId="66" xfId="0" applyNumberFormat="1" applyFont="1" applyFill="1" applyBorder="1" applyAlignment="1">
      <alignment horizontal="right" vertical="top"/>
    </xf>
    <xf numFmtId="182" fontId="5" fillId="0" borderId="61" xfId="0" applyNumberFormat="1" applyFont="1" applyFill="1" applyBorder="1" applyAlignment="1">
      <alignment horizontal="right" vertical="top"/>
    </xf>
    <xf numFmtId="182" fontId="5" fillId="0" borderId="64" xfId="0" applyNumberFormat="1" applyFont="1" applyFill="1" applyBorder="1" applyAlignment="1">
      <alignment horizontal="center" vertical="top"/>
    </xf>
    <xf numFmtId="182" fontId="5" fillId="0" borderId="62" xfId="0" applyNumberFormat="1" applyFont="1" applyFill="1" applyBorder="1" applyAlignment="1">
      <alignment horizontal="center" vertical="top"/>
    </xf>
    <xf numFmtId="0" fontId="5" fillId="0" borderId="61" xfId="0" applyFont="1" applyFill="1" applyBorder="1" applyAlignment="1">
      <alignment horizontal="center" vertical="top"/>
    </xf>
    <xf numFmtId="181" fontId="5" fillId="0" borderId="64" xfId="0" applyNumberFormat="1" applyFont="1" applyBorder="1" applyAlignment="1">
      <alignment horizontal="right" vertical="top"/>
    </xf>
    <xf numFmtId="182" fontId="5" fillId="0" borderId="55" xfId="0" applyNumberFormat="1" applyFont="1" applyFill="1" applyBorder="1" applyAlignment="1">
      <alignment horizontal="center" vertical="top"/>
    </xf>
    <xf numFmtId="182" fontId="5" fillId="0" borderId="26" xfId="0" applyNumberFormat="1" applyFont="1" applyFill="1" applyBorder="1" applyAlignment="1">
      <alignment horizontal="center" vertical="top"/>
    </xf>
    <xf numFmtId="182" fontId="5" fillId="0" borderId="55" xfId="0" applyNumberFormat="1" applyFont="1" applyFill="1" applyBorder="1" applyAlignment="1">
      <alignment vertical="top"/>
    </xf>
    <xf numFmtId="182" fontId="5" fillId="0" borderId="26" xfId="0" applyNumberFormat="1" applyFont="1" applyFill="1" applyBorder="1" applyAlignment="1">
      <alignment vertical="top"/>
    </xf>
    <xf numFmtId="0" fontId="5" fillId="0" borderId="37" xfId="0" applyFont="1" applyFill="1" applyBorder="1" applyAlignment="1">
      <alignment horizontal="center" vertical="center"/>
    </xf>
    <xf numFmtId="0" fontId="5" fillId="0" borderId="31" xfId="0" applyFont="1" applyFill="1" applyBorder="1" applyAlignment="1">
      <alignment horizontal="center" vertical="center"/>
    </xf>
    <xf numFmtId="0" fontId="5" fillId="0" borderId="27" xfId="0" applyFont="1" applyBorder="1" applyAlignment="1">
      <alignment horizontal="center" vertical="center" wrapText="1"/>
    </xf>
    <xf numFmtId="0" fontId="0" fillId="0" borderId="34" xfId="0" applyBorder="1" applyAlignment="1">
      <alignment vertical="center" wrapText="1"/>
    </xf>
    <xf numFmtId="0" fontId="0" fillId="0" borderId="28" xfId="0" applyBorder="1" applyAlignment="1">
      <alignment vertical="center" wrapText="1"/>
    </xf>
    <xf numFmtId="0" fontId="5" fillId="0" borderId="55" xfId="0" applyFont="1" applyBorder="1" applyAlignment="1">
      <alignment horizontal="center" vertical="top" shrinkToFit="1"/>
    </xf>
    <xf numFmtId="0" fontId="5" fillId="0" borderId="26" xfId="0" applyFont="1" applyBorder="1" applyAlignment="1">
      <alignment horizontal="center" vertical="top" shrinkToFit="1"/>
    </xf>
    <xf numFmtId="182" fontId="5" fillId="0" borderId="63" xfId="0" applyNumberFormat="1" applyFont="1" applyFill="1" applyBorder="1" applyAlignment="1">
      <alignment horizontal="right" vertical="top"/>
    </xf>
    <xf numFmtId="182" fontId="5" fillId="0" borderId="44" xfId="0" applyNumberFormat="1" applyFont="1" applyFill="1" applyBorder="1" applyAlignment="1">
      <alignment horizontal="right" vertical="top"/>
    </xf>
    <xf numFmtId="0" fontId="5" fillId="0" borderId="68" xfId="0" applyFont="1" applyFill="1" applyBorder="1" applyAlignment="1">
      <alignment horizontal="center" vertical="top"/>
    </xf>
    <xf numFmtId="0" fontId="5" fillId="0" borderId="38" xfId="0" applyFont="1" applyFill="1" applyBorder="1" applyAlignment="1">
      <alignment horizontal="center" vertical="top"/>
    </xf>
    <xf numFmtId="0" fontId="5" fillId="0" borderId="63" xfId="0" applyFont="1" applyFill="1" applyBorder="1" applyAlignment="1">
      <alignment horizontal="center" vertical="top"/>
    </xf>
    <xf numFmtId="0" fontId="5" fillId="0" borderId="44" xfId="0" applyFont="1" applyFill="1" applyBorder="1" applyAlignment="1">
      <alignment horizontal="center" vertical="top"/>
    </xf>
    <xf numFmtId="182" fontId="5" fillId="0" borderId="55" xfId="0" applyNumberFormat="1" applyFont="1" applyFill="1" applyBorder="1" applyAlignment="1">
      <alignment horizontal="right" vertical="top"/>
    </xf>
    <xf numFmtId="182" fontId="5" fillId="0" borderId="26" xfId="0" applyNumberFormat="1" applyFont="1" applyFill="1" applyBorder="1" applyAlignment="1">
      <alignment horizontal="right" vertical="top"/>
    </xf>
    <xf numFmtId="182" fontId="5" fillId="0" borderId="56" xfId="0" applyNumberFormat="1" applyFont="1" applyFill="1" applyBorder="1" applyAlignment="1">
      <alignment horizontal="right" vertical="top"/>
    </xf>
    <xf numFmtId="182" fontId="5" fillId="0" borderId="30" xfId="0" applyNumberFormat="1" applyFont="1" applyFill="1" applyBorder="1" applyAlignment="1">
      <alignment horizontal="right" vertical="top"/>
    </xf>
    <xf numFmtId="182" fontId="5" fillId="0" borderId="57" xfId="0" applyNumberFormat="1" applyFont="1" applyFill="1" applyBorder="1" applyAlignment="1">
      <alignment horizontal="right" vertical="top"/>
    </xf>
    <xf numFmtId="182" fontId="5" fillId="0" borderId="41" xfId="0" applyNumberFormat="1" applyFont="1" applyFill="1" applyBorder="1" applyAlignment="1">
      <alignment horizontal="right" vertical="top"/>
    </xf>
    <xf numFmtId="182" fontId="5" fillId="0" borderId="58" xfId="0" applyNumberFormat="1" applyFont="1" applyFill="1" applyBorder="1" applyAlignment="1">
      <alignment horizontal="right" vertical="top"/>
    </xf>
    <xf numFmtId="182" fontId="5" fillId="0" borderId="59" xfId="0" applyNumberFormat="1" applyFont="1" applyFill="1" applyBorder="1" applyAlignment="1">
      <alignment horizontal="right" vertical="top"/>
    </xf>
    <xf numFmtId="182" fontId="5" fillId="0" borderId="60" xfId="0" applyNumberFormat="1" applyFont="1" applyFill="1" applyBorder="1" applyAlignment="1">
      <alignment horizontal="right" vertical="top"/>
    </xf>
    <xf numFmtId="182" fontId="5" fillId="0" borderId="40" xfId="0" applyNumberFormat="1" applyFont="1" applyFill="1" applyBorder="1" applyAlignment="1">
      <alignment horizontal="right" vertical="top"/>
    </xf>
    <xf numFmtId="38" fontId="16" fillId="0" borderId="27" xfId="1" applyFont="1" applyBorder="1" applyAlignment="1">
      <alignment horizontal="center" vertical="center"/>
    </xf>
    <xf numFmtId="38" fontId="16" fillId="0" borderId="28" xfId="1" applyFont="1" applyBorder="1" applyAlignment="1">
      <alignment horizontal="center" vertical="center"/>
    </xf>
    <xf numFmtId="38" fontId="16" fillId="0" borderId="30" xfId="1" applyFont="1" applyBorder="1" applyAlignment="1">
      <alignment horizontal="center"/>
    </xf>
    <xf numFmtId="38" fontId="16" fillId="0" borderId="41" xfId="1" applyFont="1" applyBorder="1" applyAlignment="1">
      <alignment horizontal="center"/>
    </xf>
    <xf numFmtId="38" fontId="16" fillId="0" borderId="40" xfId="1" applyFont="1" applyBorder="1" applyAlignment="1">
      <alignment horizontal="center"/>
    </xf>
    <xf numFmtId="182" fontId="16" fillId="0" borderId="30" xfId="1" applyNumberFormat="1" applyFont="1" applyBorder="1" applyAlignment="1">
      <alignment horizontal="center"/>
    </xf>
    <xf numFmtId="182" fontId="16" fillId="0" borderId="41" xfId="1" applyNumberFormat="1" applyFont="1" applyBorder="1" applyAlignment="1">
      <alignment horizontal="center"/>
    </xf>
    <xf numFmtId="182" fontId="16" fillId="0" borderId="40" xfId="1" applyNumberFormat="1" applyFont="1" applyBorder="1" applyAlignment="1">
      <alignment horizontal="center"/>
    </xf>
    <xf numFmtId="38" fontId="6" fillId="2" borderId="38" xfId="1" applyFont="1" applyFill="1" applyBorder="1" applyAlignment="1">
      <alignment vertical="center"/>
    </xf>
    <xf numFmtId="38" fontId="6" fillId="2" borderId="44" xfId="1" applyFont="1" applyFill="1" applyBorder="1" applyAlignment="1">
      <alignment vertical="center"/>
    </xf>
    <xf numFmtId="38" fontId="6" fillId="2" borderId="30" xfId="1" applyFont="1" applyFill="1" applyBorder="1" applyAlignment="1">
      <alignment horizontal="center" vertical="center"/>
    </xf>
    <xf numFmtId="38" fontId="6" fillId="2" borderId="40" xfId="1" applyFont="1" applyFill="1" applyBorder="1" applyAlignment="1">
      <alignment horizontal="center" vertical="center"/>
    </xf>
    <xf numFmtId="38" fontId="6" fillId="0" borderId="30" xfId="1" applyFont="1" applyBorder="1" applyAlignment="1">
      <alignment vertical="center"/>
    </xf>
    <xf numFmtId="38" fontId="6" fillId="0" borderId="40" xfId="1" applyFont="1" applyBorder="1" applyAlignment="1">
      <alignment vertical="center"/>
    </xf>
    <xf numFmtId="38" fontId="6" fillId="0" borderId="43" xfId="1" applyFont="1" applyBorder="1" applyAlignment="1">
      <alignment vertical="center"/>
    </xf>
    <xf numFmtId="38" fontId="6" fillId="0" borderId="39" xfId="1" applyFont="1" applyBorder="1" applyAlignment="1">
      <alignment vertical="center"/>
    </xf>
    <xf numFmtId="38" fontId="6" fillId="0" borderId="37" xfId="1" applyFont="1" applyBorder="1" applyAlignment="1">
      <alignment horizontal="distributed" vertical="center"/>
    </xf>
    <xf numFmtId="38" fontId="6" fillId="0" borderId="31" xfId="1" applyFont="1" applyBorder="1" applyAlignment="1">
      <alignment horizontal="distributed" vertical="center"/>
    </xf>
    <xf numFmtId="38" fontId="6" fillId="0" borderId="37" xfId="1" applyFont="1" applyBorder="1" applyAlignment="1">
      <alignment horizontal="distributed" vertical="center" wrapText="1" shrinkToFit="1"/>
    </xf>
    <xf numFmtId="0" fontId="0" fillId="0" borderId="31" xfId="0" applyBorder="1" applyAlignment="1">
      <alignment horizontal="distributed" vertical="center" wrapText="1"/>
    </xf>
    <xf numFmtId="38" fontId="6" fillId="0" borderId="37" xfId="1" applyFont="1" applyBorder="1" applyAlignment="1">
      <alignment vertical="center" shrinkToFit="1"/>
    </xf>
    <xf numFmtId="38" fontId="6" fillId="0" borderId="31" xfId="1" applyFont="1" applyBorder="1" applyAlignment="1">
      <alignment vertical="center" shrinkToFit="1"/>
    </xf>
    <xf numFmtId="38" fontId="6" fillId="0" borderId="37" xfId="1" applyFont="1" applyBorder="1" applyAlignment="1">
      <alignment vertical="center"/>
    </xf>
    <xf numFmtId="38" fontId="6" fillId="0" borderId="31" xfId="1" applyFont="1" applyBorder="1" applyAlignment="1">
      <alignment vertical="center"/>
    </xf>
    <xf numFmtId="38" fontId="6" fillId="0" borderId="38" xfId="1" applyFont="1" applyBorder="1" applyAlignment="1">
      <alignment horizontal="distributed" vertical="center"/>
    </xf>
    <xf numFmtId="38" fontId="6" fillId="0" borderId="44" xfId="1" applyFont="1" applyBorder="1" applyAlignment="1">
      <alignment horizontal="distributed" vertical="center"/>
    </xf>
    <xf numFmtId="38" fontId="6" fillId="0" borderId="43" xfId="1" applyFont="1" applyBorder="1" applyAlignment="1">
      <alignment horizontal="distributed" vertical="center"/>
    </xf>
    <xf numFmtId="38" fontId="6" fillId="0" borderId="39" xfId="1" applyFont="1" applyBorder="1" applyAlignment="1">
      <alignment horizontal="distributed" vertical="center"/>
    </xf>
    <xf numFmtId="38" fontId="6" fillId="2" borderId="37" xfId="1" applyFont="1" applyFill="1" applyBorder="1" applyAlignment="1">
      <alignment vertical="center"/>
    </xf>
    <xf numFmtId="38" fontId="6" fillId="2" borderId="31" xfId="1" applyFont="1" applyFill="1" applyBorder="1" applyAlignment="1">
      <alignment vertical="center"/>
    </xf>
    <xf numFmtId="38" fontId="17" fillId="0" borderId="0" xfId="1" applyFont="1" applyAlignment="1">
      <alignment vertical="center"/>
    </xf>
    <xf numFmtId="178" fontId="6" fillId="0" borderId="16" xfId="1" applyNumberFormat="1" applyFont="1" applyBorder="1" applyAlignment="1">
      <alignment horizontal="right" vertical="center"/>
    </xf>
    <xf numFmtId="38" fontId="6" fillId="0" borderId="30" xfId="1" applyFont="1" applyBorder="1" applyAlignment="1">
      <alignment horizontal="center" vertical="center"/>
    </xf>
    <xf numFmtId="38" fontId="6" fillId="0" borderId="40" xfId="1" applyFont="1" applyBorder="1" applyAlignment="1">
      <alignment horizontal="center" vertical="center"/>
    </xf>
    <xf numFmtId="38" fontId="6" fillId="0" borderId="26" xfId="1" applyFont="1" applyBorder="1" applyAlignment="1">
      <alignment horizontal="center" vertical="center"/>
    </xf>
    <xf numFmtId="38" fontId="6" fillId="0" borderId="43" xfId="1" applyFont="1" applyFill="1" applyBorder="1" applyAlignment="1">
      <alignment horizontal="distributed" vertical="center"/>
    </xf>
    <xf numFmtId="38" fontId="6" fillId="0" borderId="39" xfId="1" applyFont="1" applyFill="1" applyBorder="1" applyAlignment="1">
      <alignment horizontal="distributed" vertical="center"/>
    </xf>
    <xf numFmtId="181" fontId="11" fillId="0" borderId="5" xfId="0" applyNumberFormat="1" applyFont="1" applyBorder="1" applyAlignment="1" applyProtection="1">
      <alignment horizontal="right" vertical="center"/>
    </xf>
    <xf numFmtId="181" fontId="11" fillId="0" borderId="69" xfId="0" applyNumberFormat="1" applyFont="1" applyBorder="1" applyAlignment="1" applyProtection="1">
      <alignment horizontal="right" vertical="center"/>
    </xf>
    <xf numFmtId="181" fontId="11" fillId="0" borderId="70" xfId="0" applyNumberFormat="1" applyFont="1" applyBorder="1" applyAlignment="1" applyProtection="1">
      <alignment horizontal="right" vertical="center"/>
    </xf>
    <xf numFmtId="38" fontId="22" fillId="0" borderId="37" xfId="1" applyFont="1" applyBorder="1" applyAlignment="1">
      <alignment horizontal="distributed" vertical="center" wrapText="1" shrinkToFit="1"/>
    </xf>
    <xf numFmtId="0" fontId="4" fillId="0" borderId="31" xfId="0" applyFont="1" applyBorder="1" applyAlignment="1">
      <alignment horizontal="distributed" vertical="center" wrapText="1"/>
    </xf>
  </cellXfs>
  <cellStyles count="3">
    <cellStyle name="桁区切り" xfId="1" builtinId="6"/>
    <cellStyle name="標準" xfId="0" builtinId="0"/>
    <cellStyle name="未定義"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58"/>
  <sheetViews>
    <sheetView tabSelected="1" view="pageBreakPreview" zoomScaleNormal="60" zoomScaleSheetLayoutView="100" workbookViewId="0"/>
  </sheetViews>
  <sheetFormatPr defaultColWidth="10.58203125" defaultRowHeight="16.5" x14ac:dyDescent="0.25"/>
  <cols>
    <col min="1" max="1" width="5.58203125" style="50" customWidth="1"/>
    <col min="2" max="2" width="2.08203125" style="60" customWidth="1"/>
    <col min="3" max="3" width="15.75" style="50" customWidth="1"/>
    <col min="4" max="4" width="1.58203125" style="50" customWidth="1"/>
    <col min="5" max="6" width="18.75" style="50" customWidth="1"/>
    <col min="7" max="7" width="23.58203125" style="50" bestFit="1" customWidth="1"/>
    <col min="8" max="8" width="18.08203125" style="50" customWidth="1"/>
    <col min="9" max="9" width="3.58203125" style="50" customWidth="1"/>
    <col min="10" max="10" width="5.58203125" style="50" customWidth="1"/>
    <col min="11" max="11" width="2.08203125" style="50" customWidth="1"/>
    <col min="12" max="12" width="15.75" style="50" customWidth="1"/>
    <col min="13" max="13" width="1.58203125" style="50" customWidth="1"/>
    <col min="14" max="15" width="18.75" style="50" customWidth="1"/>
    <col min="16" max="16" width="23.58203125" style="50" bestFit="1" customWidth="1"/>
    <col min="17" max="17" width="18.08203125" style="50" customWidth="1"/>
    <col min="18" max="16384" width="10.58203125" style="50"/>
  </cols>
  <sheetData>
    <row r="1" spans="1:17" ht="36" customHeight="1" x14ac:dyDescent="0.25">
      <c r="A1" s="166" t="s">
        <v>298</v>
      </c>
      <c r="B1" s="59"/>
      <c r="C1" s="165"/>
      <c r="D1" s="49"/>
      <c r="E1" s="49"/>
      <c r="F1" s="49"/>
      <c r="G1" s="49"/>
      <c r="H1" s="49"/>
      <c r="I1" s="49"/>
      <c r="J1" s="49"/>
    </row>
    <row r="2" spans="1:17" ht="29.25" customHeight="1" x14ac:dyDescent="0.3">
      <c r="A2" s="64" t="s">
        <v>232</v>
      </c>
      <c r="B2" s="63"/>
      <c r="C2" s="63"/>
      <c r="D2" s="63"/>
      <c r="E2" s="63"/>
      <c r="F2" s="63"/>
      <c r="G2" s="63"/>
      <c r="H2" s="63"/>
      <c r="I2" s="61"/>
      <c r="J2" s="49"/>
      <c r="P2" s="296" t="s">
        <v>111</v>
      </c>
      <c r="Q2" s="297"/>
    </row>
    <row r="3" spans="1:17" ht="10.5" customHeight="1" x14ac:dyDescent="0.25">
      <c r="A3" s="49"/>
      <c r="B3" s="59"/>
      <c r="C3" s="49"/>
      <c r="D3" s="49"/>
      <c r="E3" s="49"/>
      <c r="F3" s="49"/>
      <c r="G3" s="49"/>
      <c r="H3" s="62"/>
      <c r="I3" s="62"/>
      <c r="J3" s="49"/>
      <c r="P3" s="298"/>
      <c r="Q3" s="298"/>
    </row>
    <row r="4" spans="1:17" ht="21" customHeight="1" x14ac:dyDescent="0.25">
      <c r="A4" s="302" t="s">
        <v>230</v>
      </c>
      <c r="B4" s="79"/>
      <c r="C4" s="299" t="s">
        <v>0</v>
      </c>
      <c r="D4" s="80"/>
      <c r="E4" s="81" t="s">
        <v>300</v>
      </c>
      <c r="F4" s="81" t="s">
        <v>291</v>
      </c>
      <c r="G4" s="82" t="s">
        <v>85</v>
      </c>
      <c r="H4" s="83" t="s">
        <v>86</v>
      </c>
      <c r="I4" s="84"/>
      <c r="J4" s="302" t="s">
        <v>230</v>
      </c>
      <c r="K4" s="79"/>
      <c r="L4" s="299" t="s">
        <v>0</v>
      </c>
      <c r="M4" s="80"/>
      <c r="N4" s="81" t="s">
        <v>300</v>
      </c>
      <c r="O4" s="81" t="s">
        <v>291</v>
      </c>
      <c r="P4" s="82" t="s">
        <v>85</v>
      </c>
      <c r="Q4" s="81" t="s">
        <v>86</v>
      </c>
    </row>
    <row r="5" spans="1:17" ht="21" customHeight="1" x14ac:dyDescent="0.25">
      <c r="A5" s="303"/>
      <c r="B5" s="85"/>
      <c r="C5" s="300"/>
      <c r="D5" s="86"/>
      <c r="E5" s="87" t="s">
        <v>292</v>
      </c>
      <c r="F5" s="87" t="s">
        <v>293</v>
      </c>
      <c r="G5" s="88" t="s">
        <v>87</v>
      </c>
      <c r="H5" s="89" t="s">
        <v>88</v>
      </c>
      <c r="I5" s="84"/>
      <c r="J5" s="303"/>
      <c r="K5" s="85"/>
      <c r="L5" s="300"/>
      <c r="M5" s="86"/>
      <c r="N5" s="87" t="s">
        <v>292</v>
      </c>
      <c r="O5" s="87" t="s">
        <v>293</v>
      </c>
      <c r="P5" s="88" t="s">
        <v>87</v>
      </c>
      <c r="Q5" s="87" t="s">
        <v>88</v>
      </c>
    </row>
    <row r="6" spans="1:17" ht="20.25" customHeight="1" x14ac:dyDescent="0.25">
      <c r="A6" s="303"/>
      <c r="B6" s="85"/>
      <c r="C6" s="300"/>
      <c r="D6" s="90"/>
      <c r="E6" s="97"/>
      <c r="F6" s="287" t="s">
        <v>294</v>
      </c>
      <c r="G6" s="88"/>
      <c r="H6" s="89"/>
      <c r="I6" s="84"/>
      <c r="J6" s="303"/>
      <c r="K6" s="85"/>
      <c r="L6" s="300"/>
      <c r="M6" s="86"/>
      <c r="N6" s="97"/>
      <c r="O6" s="287" t="s">
        <v>294</v>
      </c>
      <c r="P6" s="88"/>
      <c r="Q6" s="87"/>
    </row>
    <row r="7" spans="1:17" ht="21" x14ac:dyDescent="0.25">
      <c r="A7" s="304"/>
      <c r="B7" s="91"/>
      <c r="C7" s="301"/>
      <c r="D7" s="92"/>
      <c r="E7" s="93" t="s">
        <v>295</v>
      </c>
      <c r="F7" s="94" t="s">
        <v>296</v>
      </c>
      <c r="G7" s="94" t="s">
        <v>89</v>
      </c>
      <c r="H7" s="95" t="s">
        <v>90</v>
      </c>
      <c r="I7" s="96"/>
      <c r="J7" s="304"/>
      <c r="K7" s="91"/>
      <c r="L7" s="301"/>
      <c r="M7" s="92"/>
      <c r="N7" s="93" t="s">
        <v>295</v>
      </c>
      <c r="O7" s="94" t="s">
        <v>296</v>
      </c>
      <c r="P7" s="94" t="s">
        <v>89</v>
      </c>
      <c r="Q7" s="191" t="s">
        <v>302</v>
      </c>
    </row>
    <row r="8" spans="1:17" ht="40.5" customHeight="1" x14ac:dyDescent="0.25">
      <c r="A8" s="98">
        <v>1</v>
      </c>
      <c r="B8" s="89"/>
      <c r="C8" s="99" t="s">
        <v>91</v>
      </c>
      <c r="D8" s="99"/>
      <c r="E8" s="100">
        <v>11906133</v>
      </c>
      <c r="F8" s="101">
        <v>9886403</v>
      </c>
      <c r="G8" s="102">
        <f>E8-F8</f>
        <v>2019730</v>
      </c>
      <c r="H8" s="108">
        <f>IF(F8=0,IF(E8=0,"－　","皆増　"),IF(E8=0,"皆減　",ROUND(G8/F8*100,3)))</f>
        <v>20.428999999999998</v>
      </c>
      <c r="I8" s="103"/>
      <c r="J8" s="104">
        <v>41</v>
      </c>
      <c r="K8" s="105"/>
      <c r="L8" s="106" t="s">
        <v>40</v>
      </c>
      <c r="M8" s="106"/>
      <c r="N8" s="101">
        <v>1557146</v>
      </c>
      <c r="O8" s="101">
        <v>1313033</v>
      </c>
      <c r="P8" s="107">
        <f>N8-O8</f>
        <v>244113</v>
      </c>
      <c r="Q8" s="108">
        <f>IF(O8=0,IF(N8=0,"－　","皆増　"),IF(N8=0,"皆減　",ROUND(P8/O8*100,3)))</f>
        <v>18.591999999999999</v>
      </c>
    </row>
    <row r="9" spans="1:17" ht="40.5" customHeight="1" x14ac:dyDescent="0.25">
      <c r="A9" s="98">
        <v>2</v>
      </c>
      <c r="B9" s="105"/>
      <c r="C9" s="106" t="s">
        <v>2</v>
      </c>
      <c r="D9" s="106"/>
      <c r="E9" s="101">
        <v>3243072</v>
      </c>
      <c r="F9" s="109">
        <v>2393106</v>
      </c>
      <c r="G9" s="102">
        <f t="shared" ref="G9:G47" si="0">E9-F9</f>
        <v>849966</v>
      </c>
      <c r="H9" s="108">
        <f t="shared" ref="H9:H48" si="1">IF(F9=0,IF(E9=0,"－　","皆増　"),IF(E9=0,"皆減　",ROUND(G9/F9*100,3)))</f>
        <v>35.517000000000003</v>
      </c>
      <c r="I9" s="103"/>
      <c r="J9" s="104">
        <v>42</v>
      </c>
      <c r="K9" s="110"/>
      <c r="L9" s="92" t="s">
        <v>43</v>
      </c>
      <c r="M9" s="92"/>
      <c r="N9" s="101">
        <v>0</v>
      </c>
      <c r="O9" s="101">
        <v>0</v>
      </c>
      <c r="P9" s="107">
        <f t="shared" ref="P9:P30" si="2">N9-O9</f>
        <v>0</v>
      </c>
      <c r="Q9" s="108" t="str">
        <f t="shared" ref="Q9:Q32" si="3">IF(O9=0,IF(N9=0,"－　","皆増　"),IF(N9=0,"皆減　",ROUND(P9/O9*100,3)))</f>
        <v>－　</v>
      </c>
    </row>
    <row r="10" spans="1:17" ht="40.5" customHeight="1" x14ac:dyDescent="0.25">
      <c r="A10" s="98">
        <v>3</v>
      </c>
      <c r="B10" s="105"/>
      <c r="C10" s="106" t="s">
        <v>3</v>
      </c>
      <c r="D10" s="106"/>
      <c r="E10" s="101">
        <v>6193514</v>
      </c>
      <c r="F10" s="109">
        <v>5799903</v>
      </c>
      <c r="G10" s="102">
        <f t="shared" si="0"/>
        <v>393611</v>
      </c>
      <c r="H10" s="108">
        <f t="shared" si="1"/>
        <v>6.7869999999999999</v>
      </c>
      <c r="I10" s="103"/>
      <c r="J10" s="104">
        <v>43</v>
      </c>
      <c r="K10" s="110"/>
      <c r="L10" s="92" t="s">
        <v>44</v>
      </c>
      <c r="M10" s="92"/>
      <c r="N10" s="101">
        <v>2570056</v>
      </c>
      <c r="O10" s="101">
        <v>2583861</v>
      </c>
      <c r="P10" s="107">
        <f t="shared" si="2"/>
        <v>-13805</v>
      </c>
      <c r="Q10" s="108">
        <f t="shared" si="3"/>
        <v>-0.53400000000000003</v>
      </c>
    </row>
    <row r="11" spans="1:17" ht="40.5" customHeight="1" x14ac:dyDescent="0.25">
      <c r="A11" s="98">
        <v>4</v>
      </c>
      <c r="B11" s="110"/>
      <c r="C11" s="92" t="s">
        <v>4</v>
      </c>
      <c r="D11" s="92"/>
      <c r="E11" s="101">
        <v>5173340</v>
      </c>
      <c r="F11" s="109">
        <v>4745852</v>
      </c>
      <c r="G11" s="102">
        <f t="shared" si="0"/>
        <v>427488</v>
      </c>
      <c r="H11" s="108">
        <f t="shared" si="1"/>
        <v>9.0079999999999991</v>
      </c>
      <c r="I11" s="103"/>
      <c r="J11" s="104">
        <v>44</v>
      </c>
      <c r="K11" s="110"/>
      <c r="L11" s="92" t="s">
        <v>45</v>
      </c>
      <c r="M11" s="92"/>
      <c r="N11" s="101">
        <v>1585676</v>
      </c>
      <c r="O11" s="101">
        <v>1554489</v>
      </c>
      <c r="P11" s="107">
        <f t="shared" si="2"/>
        <v>31187</v>
      </c>
      <c r="Q11" s="108">
        <f t="shared" si="3"/>
        <v>2.0059999999999998</v>
      </c>
    </row>
    <row r="12" spans="1:17" ht="40.5" customHeight="1" x14ac:dyDescent="0.25">
      <c r="A12" s="98">
        <v>5</v>
      </c>
      <c r="B12" s="110"/>
      <c r="C12" s="92" t="s">
        <v>5</v>
      </c>
      <c r="D12" s="92"/>
      <c r="E12" s="101">
        <v>5127859</v>
      </c>
      <c r="F12" s="109">
        <v>5030989</v>
      </c>
      <c r="G12" s="102">
        <f t="shared" si="0"/>
        <v>96870</v>
      </c>
      <c r="H12" s="108">
        <f t="shared" si="1"/>
        <v>1.925</v>
      </c>
      <c r="I12" s="103"/>
      <c r="J12" s="104">
        <v>45</v>
      </c>
      <c r="K12" s="110"/>
      <c r="L12" s="92" t="s">
        <v>46</v>
      </c>
      <c r="M12" s="92"/>
      <c r="N12" s="101">
        <v>884596</v>
      </c>
      <c r="O12" s="101">
        <v>702200</v>
      </c>
      <c r="P12" s="107">
        <f t="shared" si="2"/>
        <v>182396</v>
      </c>
      <c r="Q12" s="108">
        <f t="shared" si="3"/>
        <v>25.975000000000001</v>
      </c>
    </row>
    <row r="13" spans="1:17" ht="40.5" customHeight="1" x14ac:dyDescent="0.25">
      <c r="A13" s="98">
        <v>6</v>
      </c>
      <c r="B13" s="110"/>
      <c r="C13" s="92" t="s">
        <v>6</v>
      </c>
      <c r="D13" s="92"/>
      <c r="E13" s="100">
        <v>6246366</v>
      </c>
      <c r="F13" s="109">
        <v>6463564</v>
      </c>
      <c r="G13" s="102">
        <f t="shared" si="0"/>
        <v>-217198</v>
      </c>
      <c r="H13" s="108">
        <f t="shared" si="1"/>
        <v>-3.36</v>
      </c>
      <c r="I13" s="103"/>
      <c r="J13" s="104">
        <v>46</v>
      </c>
      <c r="K13" s="105"/>
      <c r="L13" s="106" t="s">
        <v>47</v>
      </c>
      <c r="M13" s="106"/>
      <c r="N13" s="101">
        <v>999699</v>
      </c>
      <c r="O13" s="101">
        <v>918411</v>
      </c>
      <c r="P13" s="107">
        <f t="shared" si="2"/>
        <v>81288</v>
      </c>
      <c r="Q13" s="108">
        <f t="shared" si="3"/>
        <v>8.8510000000000009</v>
      </c>
    </row>
    <row r="14" spans="1:17" ht="40.5" customHeight="1" x14ac:dyDescent="0.25">
      <c r="A14" s="98">
        <v>7</v>
      </c>
      <c r="B14" s="110"/>
      <c r="C14" s="92" t="s">
        <v>7</v>
      </c>
      <c r="D14" s="92"/>
      <c r="E14" s="100">
        <v>2794635</v>
      </c>
      <c r="F14" s="109">
        <v>2169012</v>
      </c>
      <c r="G14" s="102">
        <f t="shared" si="0"/>
        <v>625623</v>
      </c>
      <c r="H14" s="108">
        <f t="shared" si="1"/>
        <v>28.844000000000001</v>
      </c>
      <c r="I14" s="103"/>
      <c r="J14" s="104">
        <v>47</v>
      </c>
      <c r="K14" s="110"/>
      <c r="L14" s="92" t="s">
        <v>48</v>
      </c>
      <c r="M14" s="92"/>
      <c r="N14" s="101">
        <v>2470556</v>
      </c>
      <c r="O14" s="101">
        <v>2315558</v>
      </c>
      <c r="P14" s="107">
        <f t="shared" si="2"/>
        <v>154998</v>
      </c>
      <c r="Q14" s="108">
        <f t="shared" si="3"/>
        <v>6.694</v>
      </c>
    </row>
    <row r="15" spans="1:17" ht="40.5" customHeight="1" x14ac:dyDescent="0.25">
      <c r="A15" s="98">
        <v>8</v>
      </c>
      <c r="B15" s="110"/>
      <c r="C15" s="106" t="s">
        <v>8</v>
      </c>
      <c r="D15" s="106"/>
      <c r="E15" s="100">
        <v>4628900</v>
      </c>
      <c r="F15" s="109">
        <v>4544727</v>
      </c>
      <c r="G15" s="102">
        <f t="shared" si="0"/>
        <v>84173</v>
      </c>
      <c r="H15" s="108">
        <f t="shared" si="1"/>
        <v>1.8520000000000001</v>
      </c>
      <c r="I15" s="103"/>
      <c r="J15" s="104">
        <v>48</v>
      </c>
      <c r="K15" s="110"/>
      <c r="L15" s="92" t="s">
        <v>51</v>
      </c>
      <c r="M15" s="92"/>
      <c r="N15" s="101">
        <v>1195492</v>
      </c>
      <c r="O15" s="101">
        <v>1201729</v>
      </c>
      <c r="P15" s="107">
        <f t="shared" si="2"/>
        <v>-6237</v>
      </c>
      <c r="Q15" s="108">
        <f t="shared" si="3"/>
        <v>-0.51900000000000002</v>
      </c>
    </row>
    <row r="16" spans="1:17" ht="40.5" customHeight="1" x14ac:dyDescent="0.25">
      <c r="A16" s="98">
        <v>9</v>
      </c>
      <c r="B16" s="110"/>
      <c r="C16" s="92" t="s">
        <v>9</v>
      </c>
      <c r="D16" s="92"/>
      <c r="E16" s="101">
        <v>5776665</v>
      </c>
      <c r="F16" s="109">
        <v>5761704</v>
      </c>
      <c r="G16" s="102">
        <f t="shared" si="0"/>
        <v>14961</v>
      </c>
      <c r="H16" s="108">
        <f t="shared" si="1"/>
        <v>0.26</v>
      </c>
      <c r="I16" s="103"/>
      <c r="J16" s="104">
        <v>49</v>
      </c>
      <c r="K16" s="110"/>
      <c r="L16" s="92" t="s">
        <v>52</v>
      </c>
      <c r="M16" s="92"/>
      <c r="N16" s="101">
        <v>1537446</v>
      </c>
      <c r="O16" s="101">
        <v>1580386</v>
      </c>
      <c r="P16" s="107">
        <f t="shared" si="2"/>
        <v>-42940</v>
      </c>
      <c r="Q16" s="108">
        <f t="shared" si="3"/>
        <v>-2.7170000000000001</v>
      </c>
    </row>
    <row r="17" spans="1:17" ht="40.5" customHeight="1" x14ac:dyDescent="0.25">
      <c r="A17" s="98">
        <v>10</v>
      </c>
      <c r="B17" s="110"/>
      <c r="C17" s="92" t="s">
        <v>10</v>
      </c>
      <c r="D17" s="92"/>
      <c r="E17" s="101">
        <v>4265067</v>
      </c>
      <c r="F17" s="109">
        <v>3868011</v>
      </c>
      <c r="G17" s="102">
        <f t="shared" si="0"/>
        <v>397056</v>
      </c>
      <c r="H17" s="108">
        <f t="shared" si="1"/>
        <v>10.265000000000001</v>
      </c>
      <c r="I17" s="103"/>
      <c r="J17" s="104">
        <v>50</v>
      </c>
      <c r="K17" s="105"/>
      <c r="L17" s="106" t="s">
        <v>53</v>
      </c>
      <c r="M17" s="106"/>
      <c r="N17" s="101">
        <v>1671564</v>
      </c>
      <c r="O17" s="101">
        <v>1663372</v>
      </c>
      <c r="P17" s="107">
        <f t="shared" si="2"/>
        <v>8192</v>
      </c>
      <c r="Q17" s="108">
        <f t="shared" si="3"/>
        <v>0.49199999999999999</v>
      </c>
    </row>
    <row r="18" spans="1:17" ht="40.5" customHeight="1" x14ac:dyDescent="0.25">
      <c r="A18" s="98">
        <v>11</v>
      </c>
      <c r="B18" s="110"/>
      <c r="C18" s="92" t="s">
        <v>11</v>
      </c>
      <c r="D18" s="92"/>
      <c r="E18" s="101">
        <v>3331532</v>
      </c>
      <c r="F18" s="109">
        <v>3080086</v>
      </c>
      <c r="G18" s="102">
        <f t="shared" si="0"/>
        <v>251446</v>
      </c>
      <c r="H18" s="108">
        <f t="shared" si="1"/>
        <v>8.1639999999999997</v>
      </c>
      <c r="I18" s="103"/>
      <c r="J18" s="104">
        <v>51</v>
      </c>
      <c r="K18" s="110"/>
      <c r="L18" s="92" t="s">
        <v>193</v>
      </c>
      <c r="M18" s="92"/>
      <c r="N18" s="101">
        <v>2292341</v>
      </c>
      <c r="O18" s="101">
        <v>2236784</v>
      </c>
      <c r="P18" s="107">
        <f t="shared" si="2"/>
        <v>55557</v>
      </c>
      <c r="Q18" s="108">
        <f t="shared" si="3"/>
        <v>2.484</v>
      </c>
    </row>
    <row r="19" spans="1:17" ht="40.5" customHeight="1" x14ac:dyDescent="0.25">
      <c r="A19" s="98">
        <v>12</v>
      </c>
      <c r="B19" s="110"/>
      <c r="C19" s="92" t="s">
        <v>12</v>
      </c>
      <c r="D19" s="92"/>
      <c r="E19" s="101">
        <v>11749322</v>
      </c>
      <c r="F19" s="109">
        <v>10923800</v>
      </c>
      <c r="G19" s="102">
        <f t="shared" si="0"/>
        <v>825522</v>
      </c>
      <c r="H19" s="108">
        <f t="shared" si="1"/>
        <v>7.5570000000000004</v>
      </c>
      <c r="I19" s="103"/>
      <c r="J19" s="104">
        <v>52</v>
      </c>
      <c r="K19" s="105"/>
      <c r="L19" s="106" t="s">
        <v>54</v>
      </c>
      <c r="M19" s="106"/>
      <c r="N19" s="101">
        <v>1288380</v>
      </c>
      <c r="O19" s="101">
        <v>1212680</v>
      </c>
      <c r="P19" s="107">
        <f t="shared" si="2"/>
        <v>75700</v>
      </c>
      <c r="Q19" s="108">
        <f t="shared" si="3"/>
        <v>6.242</v>
      </c>
    </row>
    <row r="20" spans="1:17" ht="40.5" customHeight="1" x14ac:dyDescent="0.25">
      <c r="A20" s="98">
        <v>13</v>
      </c>
      <c r="B20" s="110"/>
      <c r="C20" s="92" t="s">
        <v>13</v>
      </c>
      <c r="D20" s="92"/>
      <c r="E20" s="101">
        <v>4055618</v>
      </c>
      <c r="F20" s="109">
        <v>3675258</v>
      </c>
      <c r="G20" s="102">
        <f t="shared" si="0"/>
        <v>380360</v>
      </c>
      <c r="H20" s="108">
        <f t="shared" si="1"/>
        <v>10.349</v>
      </c>
      <c r="I20" s="103"/>
      <c r="J20" s="104">
        <v>53</v>
      </c>
      <c r="K20" s="110"/>
      <c r="L20" s="92" t="s">
        <v>55</v>
      </c>
      <c r="M20" s="92"/>
      <c r="N20" s="101">
        <v>1745098</v>
      </c>
      <c r="O20" s="101">
        <v>1692790</v>
      </c>
      <c r="P20" s="107">
        <f t="shared" si="2"/>
        <v>52308</v>
      </c>
      <c r="Q20" s="108">
        <f t="shared" si="3"/>
        <v>3.09</v>
      </c>
    </row>
    <row r="21" spans="1:17" ht="40.5" customHeight="1" x14ac:dyDescent="0.25">
      <c r="A21" s="98">
        <v>14</v>
      </c>
      <c r="B21" s="110"/>
      <c r="C21" s="92" t="s">
        <v>14</v>
      </c>
      <c r="D21" s="92"/>
      <c r="E21" s="101">
        <v>2306462</v>
      </c>
      <c r="F21" s="109">
        <v>2188079</v>
      </c>
      <c r="G21" s="102">
        <f t="shared" si="0"/>
        <v>118383</v>
      </c>
      <c r="H21" s="108">
        <f t="shared" si="1"/>
        <v>5.41</v>
      </c>
      <c r="I21" s="103"/>
      <c r="J21" s="104">
        <v>54</v>
      </c>
      <c r="K21" s="110"/>
      <c r="L21" s="92" t="s">
        <v>56</v>
      </c>
      <c r="M21" s="92"/>
      <c r="N21" s="101">
        <v>1474448</v>
      </c>
      <c r="O21" s="101">
        <v>1429233</v>
      </c>
      <c r="P21" s="107">
        <f t="shared" si="2"/>
        <v>45215</v>
      </c>
      <c r="Q21" s="108">
        <f t="shared" si="3"/>
        <v>3.1640000000000001</v>
      </c>
    </row>
    <row r="22" spans="1:17" ht="40.5" customHeight="1" x14ac:dyDescent="0.25">
      <c r="A22" s="98">
        <v>15</v>
      </c>
      <c r="B22" s="110"/>
      <c r="C22" s="92" t="s">
        <v>15</v>
      </c>
      <c r="D22" s="92"/>
      <c r="E22" s="101">
        <v>7778687</v>
      </c>
      <c r="F22" s="109">
        <v>7277298</v>
      </c>
      <c r="G22" s="102">
        <f t="shared" si="0"/>
        <v>501389</v>
      </c>
      <c r="H22" s="108">
        <f t="shared" si="1"/>
        <v>6.89</v>
      </c>
      <c r="I22" s="103"/>
      <c r="J22" s="104">
        <v>55</v>
      </c>
      <c r="K22" s="110"/>
      <c r="L22" s="92" t="s">
        <v>57</v>
      </c>
      <c r="M22" s="92"/>
      <c r="N22" s="101">
        <v>2940208</v>
      </c>
      <c r="O22" s="101">
        <v>2879042</v>
      </c>
      <c r="P22" s="107">
        <f t="shared" si="2"/>
        <v>61166</v>
      </c>
      <c r="Q22" s="108">
        <f t="shared" si="3"/>
        <v>2.125</v>
      </c>
    </row>
    <row r="23" spans="1:17" ht="40.5" customHeight="1" x14ac:dyDescent="0.25">
      <c r="A23" s="98">
        <v>16</v>
      </c>
      <c r="B23" s="110"/>
      <c r="C23" s="92" t="s">
        <v>16</v>
      </c>
      <c r="D23" s="92"/>
      <c r="E23" s="101">
        <v>7897244</v>
      </c>
      <c r="F23" s="109">
        <v>7446986</v>
      </c>
      <c r="G23" s="102">
        <f t="shared" si="0"/>
        <v>450258</v>
      </c>
      <c r="H23" s="108">
        <f t="shared" si="1"/>
        <v>6.0460000000000003</v>
      </c>
      <c r="I23" s="103"/>
      <c r="J23" s="104">
        <v>56</v>
      </c>
      <c r="K23" s="105"/>
      <c r="L23" s="106" t="s">
        <v>59</v>
      </c>
      <c r="M23" s="106"/>
      <c r="N23" s="101">
        <v>1245463</v>
      </c>
      <c r="O23" s="101">
        <v>1258332</v>
      </c>
      <c r="P23" s="107">
        <f t="shared" si="2"/>
        <v>-12869</v>
      </c>
      <c r="Q23" s="108">
        <f t="shared" si="3"/>
        <v>-1.0229999999999999</v>
      </c>
    </row>
    <row r="24" spans="1:17" ht="40.5" customHeight="1" x14ac:dyDescent="0.25">
      <c r="A24" s="98">
        <v>17</v>
      </c>
      <c r="B24" s="105"/>
      <c r="C24" s="106" t="s">
        <v>17</v>
      </c>
      <c r="D24" s="106"/>
      <c r="E24" s="101">
        <v>5116784</v>
      </c>
      <c r="F24" s="109">
        <v>4710620</v>
      </c>
      <c r="G24" s="102">
        <f t="shared" si="0"/>
        <v>406164</v>
      </c>
      <c r="H24" s="108">
        <f t="shared" si="1"/>
        <v>8.6219999999999999</v>
      </c>
      <c r="I24" s="103"/>
      <c r="J24" s="104">
        <v>57</v>
      </c>
      <c r="K24" s="110"/>
      <c r="L24" s="92" t="s">
        <v>60</v>
      </c>
      <c r="M24" s="92"/>
      <c r="N24" s="101">
        <v>1112881</v>
      </c>
      <c r="O24" s="101">
        <v>1119713</v>
      </c>
      <c r="P24" s="107">
        <f t="shared" si="2"/>
        <v>-6832</v>
      </c>
      <c r="Q24" s="108">
        <f t="shared" si="3"/>
        <v>-0.61</v>
      </c>
    </row>
    <row r="25" spans="1:17" ht="40.5" customHeight="1" x14ac:dyDescent="0.25">
      <c r="A25" s="98">
        <v>18</v>
      </c>
      <c r="B25" s="110"/>
      <c r="C25" s="92" t="s">
        <v>18</v>
      </c>
      <c r="D25" s="92"/>
      <c r="E25" s="101">
        <v>3588303</v>
      </c>
      <c r="F25" s="109">
        <v>3577681</v>
      </c>
      <c r="G25" s="102">
        <f t="shared" si="0"/>
        <v>10622</v>
      </c>
      <c r="H25" s="108">
        <f t="shared" si="1"/>
        <v>0.29699999999999999</v>
      </c>
      <c r="I25" s="103"/>
      <c r="J25" s="104">
        <v>58</v>
      </c>
      <c r="K25" s="110"/>
      <c r="L25" s="92" t="s">
        <v>62</v>
      </c>
      <c r="M25" s="92"/>
      <c r="N25" s="101">
        <v>1919319</v>
      </c>
      <c r="O25" s="101">
        <v>1864034</v>
      </c>
      <c r="P25" s="107">
        <f t="shared" si="2"/>
        <v>55285</v>
      </c>
      <c r="Q25" s="108">
        <f t="shared" si="3"/>
        <v>2.9660000000000002</v>
      </c>
    </row>
    <row r="26" spans="1:17" ht="40.5" customHeight="1" x14ac:dyDescent="0.25">
      <c r="A26" s="98">
        <v>19</v>
      </c>
      <c r="B26" s="110"/>
      <c r="C26" s="92" t="s">
        <v>19</v>
      </c>
      <c r="D26" s="92"/>
      <c r="E26" s="101">
        <v>7421359</v>
      </c>
      <c r="F26" s="109">
        <v>6082204</v>
      </c>
      <c r="G26" s="102">
        <f t="shared" si="0"/>
        <v>1339155</v>
      </c>
      <c r="H26" s="108">
        <f t="shared" si="1"/>
        <v>22.018000000000001</v>
      </c>
      <c r="I26" s="103"/>
      <c r="J26" s="104">
        <v>59</v>
      </c>
      <c r="K26" s="110"/>
      <c r="L26" s="92" t="s">
        <v>64</v>
      </c>
      <c r="M26" s="92"/>
      <c r="N26" s="101">
        <v>1316992</v>
      </c>
      <c r="O26" s="101">
        <v>1256711</v>
      </c>
      <c r="P26" s="107">
        <f t="shared" si="2"/>
        <v>60281</v>
      </c>
      <c r="Q26" s="108">
        <f t="shared" si="3"/>
        <v>4.7969999999999997</v>
      </c>
    </row>
    <row r="27" spans="1:17" ht="40.5" customHeight="1" x14ac:dyDescent="0.25">
      <c r="A27" s="98">
        <v>20</v>
      </c>
      <c r="B27" s="110"/>
      <c r="C27" s="92" t="s">
        <v>20</v>
      </c>
      <c r="D27" s="92"/>
      <c r="E27" s="101">
        <v>2669212</v>
      </c>
      <c r="F27" s="109">
        <v>2380080</v>
      </c>
      <c r="G27" s="102">
        <f t="shared" si="0"/>
        <v>289132</v>
      </c>
      <c r="H27" s="108">
        <f t="shared" si="1"/>
        <v>12.148</v>
      </c>
      <c r="I27" s="103"/>
      <c r="J27" s="104">
        <v>60</v>
      </c>
      <c r="K27" s="110"/>
      <c r="L27" s="92" t="s">
        <v>70</v>
      </c>
      <c r="M27" s="92"/>
      <c r="N27" s="101">
        <v>1559019</v>
      </c>
      <c r="O27" s="101">
        <v>1383729</v>
      </c>
      <c r="P27" s="107">
        <f t="shared" si="2"/>
        <v>175290</v>
      </c>
      <c r="Q27" s="108">
        <f t="shared" si="3"/>
        <v>12.667999999999999</v>
      </c>
    </row>
    <row r="28" spans="1:17" ht="40.5" customHeight="1" x14ac:dyDescent="0.25">
      <c r="A28" s="98">
        <v>21</v>
      </c>
      <c r="B28" s="110"/>
      <c r="C28" s="92" t="s">
        <v>21</v>
      </c>
      <c r="D28" s="92"/>
      <c r="E28" s="101">
        <v>0</v>
      </c>
      <c r="F28" s="109">
        <v>0</v>
      </c>
      <c r="G28" s="102">
        <f t="shared" si="0"/>
        <v>0</v>
      </c>
      <c r="H28" s="108" t="str">
        <f t="shared" si="1"/>
        <v>－　</v>
      </c>
      <c r="I28" s="103"/>
      <c r="J28" s="104">
        <v>61</v>
      </c>
      <c r="K28" s="110"/>
      <c r="L28" s="92" t="s">
        <v>75</v>
      </c>
      <c r="M28" s="92"/>
      <c r="N28" s="101">
        <v>2525393</v>
      </c>
      <c r="O28" s="101">
        <v>2553330</v>
      </c>
      <c r="P28" s="107">
        <f t="shared" si="2"/>
        <v>-27937</v>
      </c>
      <c r="Q28" s="108">
        <f t="shared" si="3"/>
        <v>-1.0940000000000001</v>
      </c>
    </row>
    <row r="29" spans="1:17" ht="40.5" customHeight="1" x14ac:dyDescent="0.25">
      <c r="A29" s="98">
        <v>22</v>
      </c>
      <c r="B29" s="110"/>
      <c r="C29" s="92" t="s">
        <v>22</v>
      </c>
      <c r="D29" s="92"/>
      <c r="E29" s="101">
        <v>2942518</v>
      </c>
      <c r="F29" s="109">
        <v>2720521</v>
      </c>
      <c r="G29" s="102">
        <f t="shared" si="0"/>
        <v>221997</v>
      </c>
      <c r="H29" s="108">
        <f t="shared" si="1"/>
        <v>8.16</v>
      </c>
      <c r="I29" s="103"/>
      <c r="J29" s="104">
        <v>62</v>
      </c>
      <c r="K29" s="105"/>
      <c r="L29" s="106" t="s">
        <v>80</v>
      </c>
      <c r="M29" s="106"/>
      <c r="N29" s="101">
        <v>2487396</v>
      </c>
      <c r="O29" s="101">
        <v>2232726</v>
      </c>
      <c r="P29" s="107">
        <f t="shared" si="2"/>
        <v>254670</v>
      </c>
      <c r="Q29" s="108">
        <f t="shared" si="3"/>
        <v>11.406000000000001</v>
      </c>
    </row>
    <row r="30" spans="1:17" ht="40.5" customHeight="1" thickBot="1" x14ac:dyDescent="0.3">
      <c r="A30" s="98">
        <v>23</v>
      </c>
      <c r="B30" s="110"/>
      <c r="C30" s="92" t="s">
        <v>23</v>
      </c>
      <c r="D30" s="92"/>
      <c r="E30" s="101">
        <v>0</v>
      </c>
      <c r="F30" s="109">
        <v>79345</v>
      </c>
      <c r="G30" s="102">
        <f t="shared" si="0"/>
        <v>-79345</v>
      </c>
      <c r="H30" s="108" t="str">
        <f t="shared" si="1"/>
        <v>皆減　</v>
      </c>
      <c r="I30" s="103"/>
      <c r="J30" s="104">
        <v>63</v>
      </c>
      <c r="K30" s="110"/>
      <c r="L30" s="92" t="s">
        <v>81</v>
      </c>
      <c r="M30" s="92"/>
      <c r="N30" s="101">
        <v>2060654</v>
      </c>
      <c r="O30" s="101">
        <v>1963232</v>
      </c>
      <c r="P30" s="107">
        <f t="shared" si="2"/>
        <v>97422</v>
      </c>
      <c r="Q30" s="391">
        <f t="shared" si="3"/>
        <v>4.9619999999999997</v>
      </c>
    </row>
    <row r="31" spans="1:17" ht="40.5" customHeight="1" thickTop="1" x14ac:dyDescent="0.25">
      <c r="A31" s="98">
        <v>24</v>
      </c>
      <c r="B31" s="110"/>
      <c r="C31" s="92" t="s">
        <v>24</v>
      </c>
      <c r="D31" s="92"/>
      <c r="E31" s="101">
        <v>2686490</v>
      </c>
      <c r="F31" s="109">
        <v>2629587</v>
      </c>
      <c r="G31" s="102">
        <f t="shared" si="0"/>
        <v>56903</v>
      </c>
      <c r="H31" s="108">
        <f t="shared" si="1"/>
        <v>2.1640000000000001</v>
      </c>
      <c r="I31" s="103"/>
      <c r="J31" s="111" t="s">
        <v>39</v>
      </c>
      <c r="K31" s="112"/>
      <c r="L31" s="113" t="s">
        <v>218</v>
      </c>
      <c r="M31" s="113"/>
      <c r="N31" s="114">
        <f>SUM(N8:N30)</f>
        <v>38439823</v>
      </c>
      <c r="O31" s="114">
        <f>SUM(O8:O30)</f>
        <v>36915375</v>
      </c>
      <c r="P31" s="115">
        <f>N31-O31</f>
        <v>1524448</v>
      </c>
      <c r="Q31" s="389">
        <f t="shared" si="3"/>
        <v>4.13</v>
      </c>
    </row>
    <row r="32" spans="1:17" ht="40.5" customHeight="1" x14ac:dyDescent="0.25">
      <c r="A32" s="98">
        <v>25</v>
      </c>
      <c r="B32" s="110"/>
      <c r="C32" s="92" t="s">
        <v>25</v>
      </c>
      <c r="D32" s="92"/>
      <c r="E32" s="101">
        <v>0</v>
      </c>
      <c r="F32" s="109">
        <v>0</v>
      </c>
      <c r="G32" s="102">
        <f t="shared" si="0"/>
        <v>0</v>
      </c>
      <c r="H32" s="108" t="str">
        <f t="shared" si="1"/>
        <v>－　</v>
      </c>
      <c r="I32" s="103"/>
      <c r="J32" s="175" t="s">
        <v>39</v>
      </c>
      <c r="K32" s="89"/>
      <c r="L32" s="99" t="s">
        <v>219</v>
      </c>
      <c r="M32" s="99"/>
      <c r="N32" s="176">
        <f>E48+N31</f>
        <v>200261709</v>
      </c>
      <c r="O32" s="176">
        <f>F48+O31</f>
        <v>186849195</v>
      </c>
      <c r="P32" s="176">
        <f>N32-O32</f>
        <v>13412514</v>
      </c>
      <c r="Q32" s="108">
        <f t="shared" si="3"/>
        <v>7.1779999999999999</v>
      </c>
    </row>
    <row r="33" spans="1:17" ht="40.5" customHeight="1" x14ac:dyDescent="0.25">
      <c r="A33" s="98">
        <v>26</v>
      </c>
      <c r="B33" s="110"/>
      <c r="C33" s="92" t="s">
        <v>26</v>
      </c>
      <c r="D33" s="92"/>
      <c r="E33" s="101">
        <v>3353273</v>
      </c>
      <c r="F33" s="109">
        <v>2938215</v>
      </c>
      <c r="G33" s="102">
        <f t="shared" si="0"/>
        <v>415058</v>
      </c>
      <c r="H33" s="108">
        <f t="shared" si="1"/>
        <v>14.125999999999999</v>
      </c>
      <c r="I33" s="116"/>
      <c r="J33" s="180"/>
      <c r="K33" s="181"/>
      <c r="L33" s="180"/>
      <c r="M33" s="180"/>
      <c r="N33" s="182"/>
      <c r="O33" s="182"/>
      <c r="P33" s="183"/>
      <c r="Q33" s="184"/>
    </row>
    <row r="34" spans="1:17" ht="40.5" customHeight="1" x14ac:dyDescent="0.25">
      <c r="A34" s="98">
        <v>27</v>
      </c>
      <c r="B34" s="110"/>
      <c r="C34" s="92" t="s">
        <v>27</v>
      </c>
      <c r="D34" s="92"/>
      <c r="E34" s="101">
        <v>3681192</v>
      </c>
      <c r="F34" s="109">
        <v>3379234</v>
      </c>
      <c r="G34" s="102">
        <f t="shared" si="0"/>
        <v>301958</v>
      </c>
      <c r="H34" s="108">
        <f t="shared" si="1"/>
        <v>8.9359999999999999</v>
      </c>
      <c r="I34" s="116"/>
      <c r="J34" s="99"/>
      <c r="K34" s="99"/>
      <c r="L34" s="99"/>
      <c r="M34" s="99"/>
      <c r="N34" s="185"/>
      <c r="O34" s="185"/>
      <c r="P34" s="186"/>
      <c r="Q34" s="187"/>
    </row>
    <row r="35" spans="1:17" ht="40.5" customHeight="1" x14ac:dyDescent="0.25">
      <c r="A35" s="98">
        <v>28</v>
      </c>
      <c r="B35" s="110"/>
      <c r="C35" s="92" t="s">
        <v>28</v>
      </c>
      <c r="D35" s="92"/>
      <c r="E35" s="101">
        <v>5405774</v>
      </c>
      <c r="F35" s="109">
        <v>5044092</v>
      </c>
      <c r="G35" s="102">
        <f t="shared" si="0"/>
        <v>361682</v>
      </c>
      <c r="H35" s="108">
        <f t="shared" si="1"/>
        <v>7.17</v>
      </c>
      <c r="I35" s="116"/>
      <c r="J35" s="99"/>
      <c r="K35" s="121"/>
      <c r="L35" s="99"/>
      <c r="M35" s="99"/>
      <c r="N35" s="185"/>
      <c r="O35" s="185"/>
      <c r="P35" s="186"/>
      <c r="Q35" s="187"/>
    </row>
    <row r="36" spans="1:17" ht="40.5" customHeight="1" x14ac:dyDescent="0.25">
      <c r="A36" s="98">
        <v>29</v>
      </c>
      <c r="B36" s="110"/>
      <c r="C36" s="92" t="s">
        <v>29</v>
      </c>
      <c r="D36" s="92"/>
      <c r="E36" s="101">
        <v>3064208</v>
      </c>
      <c r="F36" s="109">
        <v>3002254</v>
      </c>
      <c r="G36" s="102">
        <f t="shared" si="0"/>
        <v>61954</v>
      </c>
      <c r="H36" s="108">
        <f t="shared" si="1"/>
        <v>2.0640000000000001</v>
      </c>
      <c r="I36" s="116"/>
      <c r="J36" s="99"/>
      <c r="K36" s="121"/>
      <c r="L36" s="99"/>
      <c r="M36" s="99"/>
      <c r="N36" s="185"/>
      <c r="O36" s="185"/>
      <c r="P36" s="186"/>
      <c r="Q36" s="187"/>
    </row>
    <row r="37" spans="1:17" ht="40.5" customHeight="1" x14ac:dyDescent="0.25">
      <c r="A37" s="98">
        <v>30</v>
      </c>
      <c r="B37" s="110"/>
      <c r="C37" s="92" t="s">
        <v>30</v>
      </c>
      <c r="D37" s="92"/>
      <c r="E37" s="101">
        <v>0</v>
      </c>
      <c r="F37" s="109">
        <v>0</v>
      </c>
      <c r="G37" s="102">
        <f t="shared" si="0"/>
        <v>0</v>
      </c>
      <c r="H37" s="108" t="str">
        <f t="shared" si="1"/>
        <v>－　</v>
      </c>
      <c r="I37" s="116"/>
      <c r="J37" s="99"/>
      <c r="K37" s="121"/>
      <c r="L37" s="99"/>
      <c r="M37" s="99"/>
      <c r="N37" s="186"/>
      <c r="O37" s="186"/>
      <c r="P37" s="186"/>
      <c r="Q37" s="187"/>
    </row>
    <row r="38" spans="1:17" ht="40.5" customHeight="1" x14ac:dyDescent="0.25">
      <c r="A38" s="98">
        <v>31</v>
      </c>
      <c r="B38" s="110"/>
      <c r="C38" s="92" t="s">
        <v>31</v>
      </c>
      <c r="D38" s="92"/>
      <c r="E38" s="101">
        <v>3846199</v>
      </c>
      <c r="F38" s="109">
        <v>3778285</v>
      </c>
      <c r="G38" s="102">
        <f t="shared" si="0"/>
        <v>67914</v>
      </c>
      <c r="H38" s="108">
        <f t="shared" si="1"/>
        <v>1.7969999999999999</v>
      </c>
      <c r="I38" s="116"/>
      <c r="J38" s="99"/>
      <c r="K38" s="121"/>
      <c r="L38" s="99"/>
      <c r="M38" s="99"/>
      <c r="N38" s="186"/>
      <c r="O38" s="186"/>
      <c r="P38" s="186"/>
      <c r="Q38" s="187"/>
    </row>
    <row r="39" spans="1:17" ht="40.5" customHeight="1" x14ac:dyDescent="0.25">
      <c r="A39" s="98">
        <v>32</v>
      </c>
      <c r="B39" s="110"/>
      <c r="C39" s="92" t="s">
        <v>33</v>
      </c>
      <c r="D39" s="92"/>
      <c r="E39" s="101">
        <v>1844219</v>
      </c>
      <c r="F39" s="109">
        <v>2024179</v>
      </c>
      <c r="G39" s="102">
        <f t="shared" si="0"/>
        <v>-179960</v>
      </c>
      <c r="H39" s="108">
        <f t="shared" si="1"/>
        <v>-8.891</v>
      </c>
      <c r="I39" s="116"/>
      <c r="J39" s="99"/>
      <c r="K39" s="121"/>
      <c r="L39" s="177"/>
      <c r="M39" s="177"/>
      <c r="N39" s="178"/>
      <c r="O39" s="178"/>
      <c r="P39" s="178"/>
      <c r="Q39" s="179"/>
    </row>
    <row r="40" spans="1:17" ht="40.5" customHeight="1" x14ac:dyDescent="0.25">
      <c r="A40" s="98">
        <v>33</v>
      </c>
      <c r="B40" s="110"/>
      <c r="C40" s="92" t="s">
        <v>34</v>
      </c>
      <c r="D40" s="92"/>
      <c r="E40" s="101">
        <v>3278321</v>
      </c>
      <c r="F40" s="109">
        <v>3064928</v>
      </c>
      <c r="G40" s="102">
        <f t="shared" si="0"/>
        <v>213393</v>
      </c>
      <c r="H40" s="108">
        <f t="shared" si="1"/>
        <v>6.9619999999999997</v>
      </c>
      <c r="I40" s="116"/>
      <c r="J40" s="117"/>
      <c r="L40" s="117"/>
      <c r="M40" s="99"/>
      <c r="N40" s="118"/>
      <c r="O40" s="118"/>
      <c r="P40" s="119"/>
      <c r="Q40" s="120"/>
    </row>
    <row r="41" spans="1:17" ht="40.5" customHeight="1" x14ac:dyDescent="0.25">
      <c r="A41" s="98">
        <v>34</v>
      </c>
      <c r="B41" s="110"/>
      <c r="C41" s="92" t="s">
        <v>35</v>
      </c>
      <c r="D41" s="92"/>
      <c r="E41" s="101">
        <v>3510667</v>
      </c>
      <c r="F41" s="109">
        <v>3379086</v>
      </c>
      <c r="G41" s="102">
        <f t="shared" si="0"/>
        <v>131581</v>
      </c>
      <c r="H41" s="108">
        <f t="shared" si="1"/>
        <v>3.8940000000000001</v>
      </c>
      <c r="I41" s="116"/>
      <c r="J41" s="99"/>
      <c r="K41" s="121"/>
      <c r="L41" s="99"/>
      <c r="M41" s="99"/>
      <c r="N41" s="118"/>
      <c r="O41" s="118"/>
      <c r="P41" s="119"/>
      <c r="Q41" s="120"/>
    </row>
    <row r="42" spans="1:17" ht="40.5" customHeight="1" x14ac:dyDescent="0.25">
      <c r="A42" s="98">
        <v>35</v>
      </c>
      <c r="B42" s="110"/>
      <c r="C42" s="92" t="s">
        <v>36</v>
      </c>
      <c r="D42" s="92"/>
      <c r="E42" s="101">
        <v>2992483</v>
      </c>
      <c r="F42" s="109">
        <v>2858528</v>
      </c>
      <c r="G42" s="102">
        <f t="shared" si="0"/>
        <v>133955</v>
      </c>
      <c r="H42" s="108">
        <f t="shared" si="1"/>
        <v>4.6859999999999999</v>
      </c>
      <c r="I42" s="116"/>
      <c r="J42" s="99"/>
      <c r="K42" s="121"/>
      <c r="L42" s="99"/>
      <c r="M42" s="99"/>
      <c r="N42" s="118"/>
      <c r="O42" s="118"/>
      <c r="P42" s="119"/>
      <c r="Q42" s="120"/>
    </row>
    <row r="43" spans="1:17" ht="40.5" customHeight="1" x14ac:dyDescent="0.25">
      <c r="A43" s="98">
        <v>36</v>
      </c>
      <c r="B43" s="110"/>
      <c r="C43" s="92" t="s">
        <v>93</v>
      </c>
      <c r="D43" s="92"/>
      <c r="E43" s="101">
        <v>2378865</v>
      </c>
      <c r="F43" s="109">
        <v>2223708</v>
      </c>
      <c r="G43" s="102">
        <f t="shared" si="0"/>
        <v>155157</v>
      </c>
      <c r="H43" s="108">
        <f t="shared" si="1"/>
        <v>6.9770000000000003</v>
      </c>
      <c r="I43" s="116"/>
      <c r="J43" s="99"/>
      <c r="K43" s="121"/>
      <c r="L43" s="99"/>
      <c r="M43" s="99"/>
      <c r="N43" s="118"/>
      <c r="O43" s="118"/>
      <c r="P43" s="119"/>
      <c r="Q43" s="120"/>
    </row>
    <row r="44" spans="1:17" ht="40.5" customHeight="1" x14ac:dyDescent="0.25">
      <c r="A44" s="98">
        <v>37</v>
      </c>
      <c r="B44" s="110"/>
      <c r="C44" s="92" t="s">
        <v>37</v>
      </c>
      <c r="D44" s="92"/>
      <c r="E44" s="101">
        <v>2025611</v>
      </c>
      <c r="F44" s="109">
        <v>1775415</v>
      </c>
      <c r="G44" s="102">
        <f t="shared" si="0"/>
        <v>250196</v>
      </c>
      <c r="H44" s="108">
        <f t="shared" si="1"/>
        <v>14.092000000000001</v>
      </c>
      <c r="I44" s="116"/>
      <c r="J44" s="99"/>
      <c r="K44" s="121"/>
      <c r="L44" s="99"/>
      <c r="M44" s="99"/>
      <c r="N44" s="118"/>
      <c r="O44" s="118"/>
      <c r="P44" s="119"/>
      <c r="Q44" s="120"/>
    </row>
    <row r="45" spans="1:17" ht="40.5" customHeight="1" x14ac:dyDescent="0.25">
      <c r="A45" s="98">
        <v>38</v>
      </c>
      <c r="B45" s="110"/>
      <c r="C45" s="92" t="s">
        <v>38</v>
      </c>
      <c r="D45" s="92"/>
      <c r="E45" s="101">
        <v>2669776</v>
      </c>
      <c r="F45" s="109">
        <v>2394058</v>
      </c>
      <c r="G45" s="102">
        <f t="shared" si="0"/>
        <v>275718</v>
      </c>
      <c r="H45" s="108">
        <f t="shared" si="1"/>
        <v>11.516999999999999</v>
      </c>
      <c r="I45" s="116"/>
      <c r="J45" s="99"/>
      <c r="K45" s="121"/>
      <c r="L45" s="99"/>
      <c r="M45" s="99"/>
      <c r="N45" s="118"/>
      <c r="O45" s="118"/>
      <c r="P45" s="119"/>
      <c r="Q45" s="120"/>
    </row>
    <row r="46" spans="1:17" ht="40.5" customHeight="1" x14ac:dyDescent="0.25">
      <c r="A46" s="98">
        <v>39</v>
      </c>
      <c r="B46" s="110"/>
      <c r="C46" s="92" t="s">
        <v>192</v>
      </c>
      <c r="D46" s="92"/>
      <c r="E46" s="101">
        <v>4654804</v>
      </c>
      <c r="F46" s="109">
        <v>4632734</v>
      </c>
      <c r="G46" s="102">
        <f t="shared" si="0"/>
        <v>22070</v>
      </c>
      <c r="H46" s="108">
        <f t="shared" si="1"/>
        <v>0.47599999999999998</v>
      </c>
      <c r="I46" s="116"/>
      <c r="J46" s="99"/>
      <c r="K46" s="121"/>
      <c r="L46" s="99"/>
      <c r="M46" s="99"/>
      <c r="N46" s="118"/>
      <c r="O46" s="118"/>
      <c r="P46" s="119"/>
      <c r="Q46" s="120"/>
    </row>
    <row r="47" spans="1:17" ht="40.5" customHeight="1" thickBot="1" x14ac:dyDescent="0.3">
      <c r="A47" s="104">
        <v>40</v>
      </c>
      <c r="B47" s="110"/>
      <c r="C47" s="92" t="s">
        <v>248</v>
      </c>
      <c r="D47" s="92"/>
      <c r="E47" s="101">
        <v>2217412</v>
      </c>
      <c r="F47" s="101">
        <v>2004288</v>
      </c>
      <c r="G47" s="102">
        <f t="shared" si="0"/>
        <v>213124</v>
      </c>
      <c r="H47" s="390">
        <f t="shared" si="1"/>
        <v>10.632999999999999</v>
      </c>
      <c r="I47" s="116"/>
      <c r="J47" s="99"/>
      <c r="K47" s="121"/>
      <c r="L47" s="99"/>
      <c r="M47" s="99"/>
      <c r="N47" s="118"/>
      <c r="O47" s="118"/>
      <c r="P47" s="119"/>
      <c r="Q47" s="120"/>
    </row>
    <row r="48" spans="1:17" ht="40.5" customHeight="1" thickTop="1" x14ac:dyDescent="0.3">
      <c r="A48" s="111" t="s">
        <v>39</v>
      </c>
      <c r="B48" s="112"/>
      <c r="C48" s="113" t="s">
        <v>220</v>
      </c>
      <c r="D48" s="113"/>
      <c r="E48" s="114">
        <f>SUM(E8:E47)</f>
        <v>161821886</v>
      </c>
      <c r="F48" s="114">
        <f>SUM(F8:F47)</f>
        <v>149933820</v>
      </c>
      <c r="G48" s="114">
        <f>E48-F48</f>
        <v>11888066</v>
      </c>
      <c r="H48" s="389">
        <f t="shared" si="1"/>
        <v>7.9290000000000003</v>
      </c>
      <c r="I48" s="116"/>
      <c r="J48" s="58"/>
      <c r="K48" s="74"/>
      <c r="L48" s="58"/>
      <c r="M48" s="58"/>
      <c r="N48" s="75"/>
      <c r="O48" s="75"/>
      <c r="P48" s="76"/>
      <c r="Q48" s="77"/>
    </row>
    <row r="49" spans="2:10" ht="40.5" customHeight="1" x14ac:dyDescent="0.25">
      <c r="B49" s="50"/>
      <c r="J49" s="49"/>
    </row>
    <row r="50" spans="2:10" ht="23.25" customHeight="1" x14ac:dyDescent="0.25">
      <c r="B50" s="50"/>
      <c r="J50" s="49"/>
    </row>
    <row r="51" spans="2:10" ht="23.25" customHeight="1" x14ac:dyDescent="0.25">
      <c r="B51" s="50"/>
      <c r="J51" s="49"/>
    </row>
    <row r="52" spans="2:10" ht="23.25" customHeight="1" x14ac:dyDescent="0.25">
      <c r="B52" s="50"/>
      <c r="J52" s="49"/>
    </row>
    <row r="53" spans="2:10" ht="23.25" customHeight="1" x14ac:dyDescent="0.25">
      <c r="B53" s="50"/>
      <c r="J53" s="49"/>
    </row>
    <row r="54" spans="2:10" ht="23.25" customHeight="1" x14ac:dyDescent="0.25">
      <c r="B54" s="50"/>
      <c r="J54" s="49"/>
    </row>
    <row r="55" spans="2:10" ht="23.25" customHeight="1" x14ac:dyDescent="0.25">
      <c r="B55" s="50"/>
      <c r="J55" s="49"/>
    </row>
    <row r="56" spans="2:10" ht="23.25" customHeight="1" x14ac:dyDescent="0.25">
      <c r="B56" s="50"/>
      <c r="J56" s="49"/>
    </row>
    <row r="57" spans="2:10" ht="23.25" customHeight="1" x14ac:dyDescent="0.25">
      <c r="B57" s="50"/>
      <c r="J57" s="49"/>
    </row>
    <row r="58" spans="2:10" ht="23.25" customHeight="1" x14ac:dyDescent="0.25">
      <c r="B58" s="50"/>
    </row>
  </sheetData>
  <mergeCells count="5">
    <mergeCell ref="P2:Q3"/>
    <mergeCell ref="C4:C7"/>
    <mergeCell ref="L4:L7"/>
    <mergeCell ref="A4:A7"/>
    <mergeCell ref="J4:J7"/>
  </mergeCells>
  <phoneticPr fontId="3"/>
  <printOptions horizontalCentered="1"/>
  <pageMargins left="0.70866141732283472" right="0.19685039370078741" top="0.78740157480314965" bottom="0.39370078740157483" header="0.51181102362204722" footer="0"/>
  <pageSetup paperSize="9" scale="38" fitToHeight="3" pageOrder="overThenDown"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96"/>
  <sheetViews>
    <sheetView view="pageBreakPreview" zoomScaleNormal="100" workbookViewId="0">
      <pane xSplit="2" ySplit="6" topLeftCell="C7" activePane="bottomRight" state="frozen"/>
      <selection pane="topRight" activeCell="C1" sqref="C1"/>
      <selection pane="bottomLeft" activeCell="A7" sqref="A7"/>
      <selection pane="bottomRight"/>
    </sheetView>
  </sheetViews>
  <sheetFormatPr defaultColWidth="10.58203125" defaultRowHeight="14" x14ac:dyDescent="0.2"/>
  <cols>
    <col min="1" max="1" width="2.58203125" style="2" customWidth="1"/>
    <col min="2" max="3" width="5.58203125" style="2" customWidth="1"/>
    <col min="4" max="4" width="1.58203125" style="2" customWidth="1"/>
    <col min="5" max="5" width="10.25" style="2" customWidth="1"/>
    <col min="6" max="6" width="1.58203125" style="2" customWidth="1"/>
    <col min="7" max="8" width="14.58203125" style="2" customWidth="1"/>
    <col min="9" max="9" width="13.83203125" style="2" customWidth="1"/>
    <col min="10" max="10" width="12.58203125" style="2" customWidth="1"/>
    <col min="11" max="11" width="2.58203125" style="2" customWidth="1"/>
    <col min="12" max="16384" width="10.58203125" style="2"/>
  </cols>
  <sheetData>
    <row r="1" spans="1:11" x14ac:dyDescent="0.2">
      <c r="A1" s="1"/>
      <c r="B1" s="1" t="s">
        <v>109</v>
      </c>
      <c r="C1" s="1"/>
      <c r="D1" s="1"/>
      <c r="E1" s="1"/>
      <c r="F1" s="1"/>
      <c r="G1" s="1"/>
      <c r="H1" s="1"/>
      <c r="I1" s="1"/>
      <c r="J1" s="1"/>
      <c r="K1" s="1"/>
    </row>
    <row r="2" spans="1:11" x14ac:dyDescent="0.2">
      <c r="A2" s="1"/>
      <c r="B2" s="305" t="s">
        <v>107</v>
      </c>
      <c r="C2" s="305"/>
      <c r="D2" s="305"/>
      <c r="E2" s="305"/>
      <c r="F2" s="305"/>
      <c r="G2" s="305"/>
      <c r="H2" s="305"/>
      <c r="I2" s="305"/>
      <c r="J2" s="305"/>
      <c r="K2" s="1"/>
    </row>
    <row r="3" spans="1:11" x14ac:dyDescent="0.2">
      <c r="A3" s="1"/>
      <c r="B3" s="1"/>
      <c r="C3" s="1"/>
      <c r="D3" s="1"/>
      <c r="E3" s="1"/>
      <c r="F3" s="1"/>
      <c r="G3" s="1"/>
      <c r="H3" s="1"/>
      <c r="I3" s="1" t="s">
        <v>97</v>
      </c>
      <c r="J3" s="1"/>
      <c r="K3" s="1"/>
    </row>
    <row r="4" spans="1:11" x14ac:dyDescent="0.2">
      <c r="A4" s="1"/>
      <c r="B4" s="306" t="s">
        <v>98</v>
      </c>
      <c r="C4" s="309" t="s">
        <v>104</v>
      </c>
      <c r="D4" s="41"/>
      <c r="E4" s="41"/>
      <c r="F4" s="41"/>
      <c r="G4" s="42" t="s">
        <v>101</v>
      </c>
      <c r="H4" s="42" t="s">
        <v>102</v>
      </c>
      <c r="I4" s="43" t="s">
        <v>85</v>
      </c>
      <c r="J4" s="44" t="s">
        <v>86</v>
      </c>
      <c r="K4" s="1"/>
    </row>
    <row r="5" spans="1:11" x14ac:dyDescent="0.2">
      <c r="A5" s="1"/>
      <c r="B5" s="307"/>
      <c r="C5" s="310"/>
      <c r="D5" s="11"/>
      <c r="E5" s="11" t="s">
        <v>0</v>
      </c>
      <c r="F5" s="11"/>
      <c r="G5" s="3" t="s">
        <v>106</v>
      </c>
      <c r="H5" s="3" t="s">
        <v>108</v>
      </c>
      <c r="I5" s="4" t="s">
        <v>87</v>
      </c>
      <c r="J5" s="45" t="s">
        <v>88</v>
      </c>
      <c r="K5" s="1"/>
    </row>
    <row r="6" spans="1:11" x14ac:dyDescent="0.2">
      <c r="A6" s="1"/>
      <c r="B6" s="308"/>
      <c r="C6" s="56" t="s">
        <v>105</v>
      </c>
      <c r="D6" s="27"/>
      <c r="E6" s="27"/>
      <c r="F6" s="27"/>
      <c r="G6" s="46" t="s">
        <v>1</v>
      </c>
      <c r="H6" s="47" t="s">
        <v>110</v>
      </c>
      <c r="I6" s="47" t="s">
        <v>89</v>
      </c>
      <c r="J6" s="48" t="s">
        <v>90</v>
      </c>
      <c r="K6" s="1"/>
    </row>
    <row r="7" spans="1:11" ht="15" customHeight="1" x14ac:dyDescent="0.2">
      <c r="A7" s="1"/>
      <c r="B7" s="9">
        <v>1</v>
      </c>
      <c r="C7" s="52">
        <v>6</v>
      </c>
      <c r="D7" s="11"/>
      <c r="E7" s="29" t="s">
        <v>6</v>
      </c>
      <c r="F7" s="29"/>
      <c r="G7" s="33">
        <v>5635498</v>
      </c>
      <c r="H7" s="34">
        <v>5398581</v>
      </c>
      <c r="I7" s="25">
        <f t="shared" ref="I7:I38" si="0">G7-H7</f>
        <v>236917</v>
      </c>
      <c r="J7" s="15">
        <f t="shared" ref="J7:J38" si="1">IF(H7=0,IF(G7=0,"－　","皆増　"),IF(G7=0,"皆減　",ROUND(I7/H7*100,1)))</f>
        <v>4.4000000000000004</v>
      </c>
      <c r="K7" s="1"/>
    </row>
    <row r="8" spans="1:11" ht="15" customHeight="1" x14ac:dyDescent="0.2">
      <c r="A8" s="1"/>
      <c r="B8" s="51">
        <v>2</v>
      </c>
      <c r="C8" s="52">
        <v>12</v>
      </c>
      <c r="D8" s="14"/>
      <c r="E8" s="32" t="s">
        <v>12</v>
      </c>
      <c r="F8" s="32"/>
      <c r="G8" s="35">
        <v>5067145</v>
      </c>
      <c r="H8" s="36">
        <v>5295763</v>
      </c>
      <c r="I8" s="26">
        <f t="shared" si="0"/>
        <v>-228618</v>
      </c>
      <c r="J8" s="15">
        <f t="shared" si="1"/>
        <v>-4.3</v>
      </c>
      <c r="K8" s="1"/>
    </row>
    <row r="9" spans="1:11" ht="15" customHeight="1" x14ac:dyDescent="0.2">
      <c r="A9" s="1"/>
      <c r="B9" s="51">
        <v>3</v>
      </c>
      <c r="C9" s="52">
        <v>19</v>
      </c>
      <c r="D9" s="14"/>
      <c r="E9" s="32" t="s">
        <v>19</v>
      </c>
      <c r="F9" s="32"/>
      <c r="G9" s="35">
        <v>3784400</v>
      </c>
      <c r="H9" s="36">
        <v>5040583</v>
      </c>
      <c r="I9" s="17">
        <f t="shared" si="0"/>
        <v>-1256183</v>
      </c>
      <c r="J9" s="12">
        <f t="shared" si="1"/>
        <v>-24.9</v>
      </c>
      <c r="K9" s="1"/>
    </row>
    <row r="10" spans="1:11" ht="15" customHeight="1" x14ac:dyDescent="0.2">
      <c r="A10" s="1"/>
      <c r="B10" s="51">
        <v>4</v>
      </c>
      <c r="C10" s="52">
        <v>32</v>
      </c>
      <c r="D10" s="6"/>
      <c r="E10" s="37" t="s">
        <v>31</v>
      </c>
      <c r="F10" s="37"/>
      <c r="G10" s="33">
        <v>3683845</v>
      </c>
      <c r="H10" s="34">
        <v>3824270</v>
      </c>
      <c r="I10" s="17">
        <f t="shared" si="0"/>
        <v>-140425</v>
      </c>
      <c r="J10" s="12">
        <f t="shared" si="1"/>
        <v>-3.7</v>
      </c>
      <c r="K10" s="1"/>
    </row>
    <row r="11" spans="1:11" ht="15" customHeight="1" x14ac:dyDescent="0.2">
      <c r="A11" s="1"/>
      <c r="B11" s="51">
        <v>5</v>
      </c>
      <c r="C11" s="52">
        <v>5</v>
      </c>
      <c r="D11" s="6"/>
      <c r="E11" s="37" t="s">
        <v>5</v>
      </c>
      <c r="F11" s="37"/>
      <c r="G11" s="33">
        <v>3109156</v>
      </c>
      <c r="H11" s="34">
        <v>3185521</v>
      </c>
      <c r="I11" s="16">
        <f t="shared" si="0"/>
        <v>-76365</v>
      </c>
      <c r="J11" s="12">
        <f t="shared" si="1"/>
        <v>-2.4</v>
      </c>
      <c r="K11" s="1"/>
    </row>
    <row r="12" spans="1:11" ht="15" customHeight="1" x14ac:dyDescent="0.2">
      <c r="A12" s="1"/>
      <c r="B12" s="51">
        <v>6</v>
      </c>
      <c r="C12" s="52">
        <v>1</v>
      </c>
      <c r="D12" s="6"/>
      <c r="E12" s="37" t="s">
        <v>91</v>
      </c>
      <c r="F12" s="37"/>
      <c r="G12" s="33">
        <v>2779299</v>
      </c>
      <c r="H12" s="34">
        <v>3066078</v>
      </c>
      <c r="I12" s="17">
        <f t="shared" si="0"/>
        <v>-286779</v>
      </c>
      <c r="J12" s="12">
        <f t="shared" si="1"/>
        <v>-9.4</v>
      </c>
      <c r="K12" s="1"/>
    </row>
    <row r="13" spans="1:11" ht="15" customHeight="1" x14ac:dyDescent="0.2">
      <c r="A13" s="1"/>
      <c r="B13" s="51">
        <v>7</v>
      </c>
      <c r="C13" s="52">
        <v>8</v>
      </c>
      <c r="D13" s="6"/>
      <c r="E13" s="37" t="s">
        <v>8</v>
      </c>
      <c r="F13" s="37"/>
      <c r="G13" s="35">
        <v>2576546</v>
      </c>
      <c r="H13" s="36">
        <v>2373064</v>
      </c>
      <c r="I13" s="17">
        <f t="shared" si="0"/>
        <v>203482</v>
      </c>
      <c r="J13" s="12">
        <f t="shared" si="1"/>
        <v>8.6</v>
      </c>
      <c r="K13" s="1"/>
    </row>
    <row r="14" spans="1:11" ht="15" customHeight="1" x14ac:dyDescent="0.2">
      <c r="A14" s="1"/>
      <c r="B14" s="51">
        <v>8</v>
      </c>
      <c r="C14" s="52">
        <v>16</v>
      </c>
      <c r="D14" s="14"/>
      <c r="E14" s="32" t="s">
        <v>16</v>
      </c>
      <c r="F14" s="32"/>
      <c r="G14" s="35">
        <v>2483099</v>
      </c>
      <c r="H14" s="36">
        <v>2434370</v>
      </c>
      <c r="I14" s="17">
        <f t="shared" si="0"/>
        <v>48729</v>
      </c>
      <c r="J14" s="12">
        <f t="shared" si="1"/>
        <v>2</v>
      </c>
      <c r="K14" s="1"/>
    </row>
    <row r="15" spans="1:11" ht="15" customHeight="1" x14ac:dyDescent="0.2">
      <c r="A15" s="1"/>
      <c r="B15" s="51">
        <v>9</v>
      </c>
      <c r="C15" s="52">
        <v>10</v>
      </c>
      <c r="D15" s="6"/>
      <c r="E15" s="37" t="s">
        <v>10</v>
      </c>
      <c r="F15" s="37"/>
      <c r="G15" s="35">
        <v>2241195</v>
      </c>
      <c r="H15" s="36">
        <v>2317320</v>
      </c>
      <c r="I15" s="17">
        <f t="shared" si="0"/>
        <v>-76125</v>
      </c>
      <c r="J15" s="12">
        <f t="shared" si="1"/>
        <v>-3.3</v>
      </c>
      <c r="K15" s="1"/>
    </row>
    <row r="16" spans="1:11" ht="15" customHeight="1" x14ac:dyDescent="0.2">
      <c r="A16" s="1"/>
      <c r="B16" s="51">
        <v>10</v>
      </c>
      <c r="C16" s="52">
        <v>34</v>
      </c>
      <c r="D16" s="6"/>
      <c r="E16" s="37" t="s">
        <v>33</v>
      </c>
      <c r="F16" s="37"/>
      <c r="G16" s="35">
        <v>2197745</v>
      </c>
      <c r="H16" s="36">
        <v>2948141</v>
      </c>
      <c r="I16" s="17">
        <f t="shared" si="0"/>
        <v>-750396</v>
      </c>
      <c r="J16" s="12">
        <f t="shared" si="1"/>
        <v>-25.5</v>
      </c>
      <c r="K16" s="1"/>
    </row>
    <row r="17" spans="1:11" ht="15" customHeight="1" x14ac:dyDescent="0.2">
      <c r="A17" s="1"/>
      <c r="B17" s="51">
        <v>11</v>
      </c>
      <c r="C17" s="52">
        <v>15</v>
      </c>
      <c r="D17" s="6"/>
      <c r="E17" s="37" t="s">
        <v>15</v>
      </c>
      <c r="F17" s="37"/>
      <c r="G17" s="35">
        <v>2194649</v>
      </c>
      <c r="H17" s="36">
        <v>2302701</v>
      </c>
      <c r="I17" s="17">
        <f t="shared" si="0"/>
        <v>-108052</v>
      </c>
      <c r="J17" s="12">
        <f t="shared" si="1"/>
        <v>-4.7</v>
      </c>
      <c r="K17" s="1"/>
    </row>
    <row r="18" spans="1:11" ht="15" customHeight="1" x14ac:dyDescent="0.2">
      <c r="A18" s="1"/>
      <c r="B18" s="51">
        <v>12</v>
      </c>
      <c r="C18" s="52">
        <v>14</v>
      </c>
      <c r="D18" s="6"/>
      <c r="E18" s="37" t="s">
        <v>14</v>
      </c>
      <c r="F18" s="37"/>
      <c r="G18" s="35">
        <v>2141526</v>
      </c>
      <c r="H18" s="36">
        <v>2150177</v>
      </c>
      <c r="I18" s="17">
        <f t="shared" si="0"/>
        <v>-8651</v>
      </c>
      <c r="J18" s="12">
        <f t="shared" si="1"/>
        <v>-0.4</v>
      </c>
      <c r="K18" s="1"/>
    </row>
    <row r="19" spans="1:11" ht="15" customHeight="1" x14ac:dyDescent="0.2">
      <c r="A19" s="1"/>
      <c r="B19" s="51">
        <v>13</v>
      </c>
      <c r="C19" s="52">
        <v>9</v>
      </c>
      <c r="D19" s="6"/>
      <c r="E19" s="37" t="s">
        <v>9</v>
      </c>
      <c r="F19" s="37"/>
      <c r="G19" s="35">
        <v>2127726</v>
      </c>
      <c r="H19" s="36">
        <v>2371785</v>
      </c>
      <c r="I19" s="17">
        <f t="shared" si="0"/>
        <v>-244059</v>
      </c>
      <c r="J19" s="12">
        <f t="shared" si="1"/>
        <v>-10.3</v>
      </c>
      <c r="K19" s="1"/>
    </row>
    <row r="20" spans="1:11" ht="15" customHeight="1" x14ac:dyDescent="0.2">
      <c r="A20" s="1"/>
      <c r="B20" s="51">
        <v>14</v>
      </c>
      <c r="C20" s="52">
        <v>85</v>
      </c>
      <c r="D20" s="6"/>
      <c r="E20" s="37" t="s">
        <v>82</v>
      </c>
      <c r="F20" s="37"/>
      <c r="G20" s="33">
        <v>1970753</v>
      </c>
      <c r="H20" s="34">
        <v>1991979</v>
      </c>
      <c r="I20" s="17">
        <f t="shared" si="0"/>
        <v>-21226</v>
      </c>
      <c r="J20" s="12">
        <f t="shared" si="1"/>
        <v>-1.1000000000000001</v>
      </c>
      <c r="K20" s="1"/>
    </row>
    <row r="21" spans="1:11" ht="15" customHeight="1" x14ac:dyDescent="0.2">
      <c r="A21" s="1"/>
      <c r="B21" s="51">
        <v>15</v>
      </c>
      <c r="C21" s="52">
        <v>17</v>
      </c>
      <c r="D21" s="6"/>
      <c r="E21" s="37" t="s">
        <v>17</v>
      </c>
      <c r="F21" s="37"/>
      <c r="G21" s="35">
        <v>1861784</v>
      </c>
      <c r="H21" s="36">
        <v>1739677</v>
      </c>
      <c r="I21" s="17">
        <f t="shared" si="0"/>
        <v>122107</v>
      </c>
      <c r="J21" s="12">
        <f t="shared" si="1"/>
        <v>7</v>
      </c>
      <c r="K21" s="1"/>
    </row>
    <row r="22" spans="1:11" ht="15" customHeight="1" x14ac:dyDescent="0.2">
      <c r="A22" s="1"/>
      <c r="B22" s="51">
        <v>16</v>
      </c>
      <c r="C22" s="52">
        <v>36</v>
      </c>
      <c r="D22" s="6"/>
      <c r="E22" s="37" t="s">
        <v>35</v>
      </c>
      <c r="F22" s="37"/>
      <c r="G22" s="35">
        <v>1860540</v>
      </c>
      <c r="H22" s="36">
        <v>1931018</v>
      </c>
      <c r="I22" s="17">
        <f t="shared" si="0"/>
        <v>-70478</v>
      </c>
      <c r="J22" s="12">
        <f t="shared" si="1"/>
        <v>-3.6</v>
      </c>
      <c r="K22" s="1"/>
    </row>
    <row r="23" spans="1:11" ht="15" customHeight="1" x14ac:dyDescent="0.2">
      <c r="A23" s="1"/>
      <c r="B23" s="51">
        <v>17</v>
      </c>
      <c r="C23" s="52">
        <v>37</v>
      </c>
      <c r="D23" s="6"/>
      <c r="E23" s="37" t="s">
        <v>36</v>
      </c>
      <c r="F23" s="37"/>
      <c r="G23" s="33">
        <v>1847606</v>
      </c>
      <c r="H23" s="34">
        <v>2047190</v>
      </c>
      <c r="I23" s="17">
        <f t="shared" si="0"/>
        <v>-199584</v>
      </c>
      <c r="J23" s="12">
        <f t="shared" si="1"/>
        <v>-9.6999999999999993</v>
      </c>
      <c r="K23" s="1"/>
    </row>
    <row r="24" spans="1:11" ht="15" customHeight="1" x14ac:dyDescent="0.2">
      <c r="A24" s="1"/>
      <c r="B24" s="51">
        <v>18</v>
      </c>
      <c r="C24" s="52">
        <v>35</v>
      </c>
      <c r="D24" s="14"/>
      <c r="E24" s="32" t="s">
        <v>34</v>
      </c>
      <c r="F24" s="32"/>
      <c r="G24" s="33">
        <v>1799645</v>
      </c>
      <c r="H24" s="34">
        <v>1901411</v>
      </c>
      <c r="I24" s="17">
        <f t="shared" si="0"/>
        <v>-101766</v>
      </c>
      <c r="J24" s="12">
        <f t="shared" si="1"/>
        <v>-5.4</v>
      </c>
      <c r="K24" s="1"/>
    </row>
    <row r="25" spans="1:11" ht="15" customHeight="1" x14ac:dyDescent="0.2">
      <c r="A25" s="1"/>
      <c r="B25" s="51">
        <v>19</v>
      </c>
      <c r="C25" s="52">
        <v>73</v>
      </c>
      <c r="D25" s="6"/>
      <c r="E25" s="37" t="s">
        <v>71</v>
      </c>
      <c r="F25" s="37"/>
      <c r="G25" s="35">
        <v>1768480</v>
      </c>
      <c r="H25" s="36">
        <v>1690338</v>
      </c>
      <c r="I25" s="17">
        <f t="shared" si="0"/>
        <v>78142</v>
      </c>
      <c r="J25" s="12">
        <f t="shared" si="1"/>
        <v>4.5999999999999996</v>
      </c>
      <c r="K25" s="1"/>
    </row>
    <row r="26" spans="1:11" ht="15" customHeight="1" x14ac:dyDescent="0.2">
      <c r="A26" s="1"/>
      <c r="B26" s="51">
        <v>20</v>
      </c>
      <c r="C26" s="52">
        <v>83</v>
      </c>
      <c r="D26" s="6"/>
      <c r="E26" s="37" t="s">
        <v>80</v>
      </c>
      <c r="F26" s="37"/>
      <c r="G26" s="33">
        <v>1735544</v>
      </c>
      <c r="H26" s="34">
        <v>1777179</v>
      </c>
      <c r="I26" s="17">
        <f t="shared" si="0"/>
        <v>-41635</v>
      </c>
      <c r="J26" s="12">
        <f t="shared" si="1"/>
        <v>-2.2999999999999998</v>
      </c>
      <c r="K26" s="1"/>
    </row>
    <row r="27" spans="1:11" ht="15" customHeight="1" x14ac:dyDescent="0.2">
      <c r="A27" s="1"/>
      <c r="B27" s="51">
        <v>21</v>
      </c>
      <c r="C27" s="52">
        <v>23</v>
      </c>
      <c r="D27" s="6"/>
      <c r="E27" s="37" t="s">
        <v>92</v>
      </c>
      <c r="F27" s="37"/>
      <c r="G27" s="33">
        <v>1707934</v>
      </c>
      <c r="H27" s="34">
        <v>1867138</v>
      </c>
      <c r="I27" s="17">
        <f t="shared" si="0"/>
        <v>-159204</v>
      </c>
      <c r="J27" s="12">
        <f t="shared" si="1"/>
        <v>-8.5</v>
      </c>
      <c r="K27" s="1"/>
    </row>
    <row r="28" spans="1:11" ht="15" customHeight="1" x14ac:dyDescent="0.2">
      <c r="A28" s="1"/>
      <c r="B28" s="51">
        <v>22</v>
      </c>
      <c r="C28" s="52">
        <v>78</v>
      </c>
      <c r="D28" s="6"/>
      <c r="E28" s="37" t="s">
        <v>75</v>
      </c>
      <c r="F28" s="37"/>
      <c r="G28" s="33">
        <v>1660014</v>
      </c>
      <c r="H28" s="34">
        <v>1703611</v>
      </c>
      <c r="I28" s="17">
        <f t="shared" si="0"/>
        <v>-43597</v>
      </c>
      <c r="J28" s="12">
        <f t="shared" si="1"/>
        <v>-2.6</v>
      </c>
      <c r="K28" s="1"/>
    </row>
    <row r="29" spans="1:11" ht="15" customHeight="1" x14ac:dyDescent="0.2">
      <c r="A29" s="1"/>
      <c r="B29" s="51">
        <v>23</v>
      </c>
      <c r="C29" s="52">
        <v>49</v>
      </c>
      <c r="D29" s="6"/>
      <c r="E29" s="37" t="s">
        <v>48</v>
      </c>
      <c r="F29" s="37"/>
      <c r="G29" s="35">
        <v>1651088</v>
      </c>
      <c r="H29" s="36">
        <v>1598955</v>
      </c>
      <c r="I29" s="17">
        <f t="shared" si="0"/>
        <v>52133</v>
      </c>
      <c r="J29" s="12">
        <f t="shared" si="1"/>
        <v>3.3</v>
      </c>
      <c r="K29" s="1"/>
    </row>
    <row r="30" spans="1:11" ht="15" customHeight="1" x14ac:dyDescent="0.2">
      <c r="A30" s="1"/>
      <c r="B30" s="51">
        <v>24</v>
      </c>
      <c r="C30" s="52">
        <v>28</v>
      </c>
      <c r="D30" s="6"/>
      <c r="E30" s="37" t="s">
        <v>27</v>
      </c>
      <c r="F30" s="37"/>
      <c r="G30" s="33">
        <v>1630821</v>
      </c>
      <c r="H30" s="34">
        <v>1636899</v>
      </c>
      <c r="I30" s="17">
        <f t="shared" si="0"/>
        <v>-6078</v>
      </c>
      <c r="J30" s="12">
        <f t="shared" si="1"/>
        <v>-0.4</v>
      </c>
      <c r="K30" s="1"/>
    </row>
    <row r="31" spans="1:11" ht="15" customHeight="1" x14ac:dyDescent="0.2">
      <c r="A31" s="1"/>
      <c r="B31" s="51">
        <v>25</v>
      </c>
      <c r="C31" s="52">
        <v>45</v>
      </c>
      <c r="D31" s="6"/>
      <c r="E31" s="37" t="s">
        <v>44</v>
      </c>
      <c r="F31" s="37"/>
      <c r="G31" s="35">
        <v>1603567</v>
      </c>
      <c r="H31" s="36">
        <v>1547791</v>
      </c>
      <c r="I31" s="17">
        <f t="shared" si="0"/>
        <v>55776</v>
      </c>
      <c r="J31" s="12">
        <f t="shared" si="1"/>
        <v>3.6</v>
      </c>
      <c r="K31" s="1"/>
    </row>
    <row r="32" spans="1:11" ht="15" customHeight="1" x14ac:dyDescent="0.2">
      <c r="A32" s="1"/>
      <c r="B32" s="51">
        <v>26</v>
      </c>
      <c r="C32" s="52">
        <v>33</v>
      </c>
      <c r="D32" s="6"/>
      <c r="E32" s="37" t="s">
        <v>32</v>
      </c>
      <c r="F32" s="37"/>
      <c r="G32" s="33">
        <v>1594215</v>
      </c>
      <c r="H32" s="34">
        <v>1382748</v>
      </c>
      <c r="I32" s="17">
        <f t="shared" si="0"/>
        <v>211467</v>
      </c>
      <c r="J32" s="12">
        <f t="shared" si="1"/>
        <v>15.3</v>
      </c>
      <c r="K32" s="1"/>
    </row>
    <row r="33" spans="1:11" ht="15" customHeight="1" x14ac:dyDescent="0.2">
      <c r="A33" s="1"/>
      <c r="B33" s="51">
        <v>27</v>
      </c>
      <c r="C33" s="52">
        <v>84</v>
      </c>
      <c r="D33" s="6"/>
      <c r="E33" s="37" t="s">
        <v>81</v>
      </c>
      <c r="F33" s="37"/>
      <c r="G33" s="33">
        <v>1571081</v>
      </c>
      <c r="H33" s="34">
        <v>1538465</v>
      </c>
      <c r="I33" s="17">
        <f t="shared" si="0"/>
        <v>32616</v>
      </c>
      <c r="J33" s="12">
        <f t="shared" si="1"/>
        <v>2.1</v>
      </c>
      <c r="K33" s="1"/>
    </row>
    <row r="34" spans="1:11" ht="15" customHeight="1" x14ac:dyDescent="0.2">
      <c r="A34" s="1"/>
      <c r="B34" s="51">
        <v>28</v>
      </c>
      <c r="C34" s="52">
        <v>30</v>
      </c>
      <c r="D34" s="6"/>
      <c r="E34" s="37" t="s">
        <v>29</v>
      </c>
      <c r="F34" s="37"/>
      <c r="G34" s="33">
        <v>1560688</v>
      </c>
      <c r="H34" s="34">
        <v>1600111</v>
      </c>
      <c r="I34" s="17">
        <f t="shared" si="0"/>
        <v>-39423</v>
      </c>
      <c r="J34" s="12">
        <f t="shared" si="1"/>
        <v>-2.5</v>
      </c>
      <c r="K34" s="1"/>
    </row>
    <row r="35" spans="1:11" ht="15" customHeight="1" x14ac:dyDescent="0.2">
      <c r="A35" s="1"/>
      <c r="B35" s="51">
        <v>29</v>
      </c>
      <c r="C35" s="52">
        <v>18</v>
      </c>
      <c r="D35" s="6"/>
      <c r="E35" s="37" t="s">
        <v>18</v>
      </c>
      <c r="F35" s="37"/>
      <c r="G35" s="35">
        <v>1543141</v>
      </c>
      <c r="H35" s="36">
        <v>2846671</v>
      </c>
      <c r="I35" s="17">
        <f t="shared" si="0"/>
        <v>-1303530</v>
      </c>
      <c r="J35" s="12">
        <f t="shared" si="1"/>
        <v>-45.8</v>
      </c>
      <c r="K35" s="1"/>
    </row>
    <row r="36" spans="1:11" ht="15" customHeight="1" x14ac:dyDescent="0.2">
      <c r="A36" s="1"/>
      <c r="B36" s="51">
        <v>30</v>
      </c>
      <c r="C36" s="52">
        <v>40</v>
      </c>
      <c r="D36" s="6"/>
      <c r="E36" s="37" t="s">
        <v>38</v>
      </c>
      <c r="F36" s="37"/>
      <c r="G36" s="35">
        <v>1508300</v>
      </c>
      <c r="H36" s="36">
        <v>1575504</v>
      </c>
      <c r="I36" s="17">
        <f t="shared" si="0"/>
        <v>-67204</v>
      </c>
      <c r="J36" s="12">
        <f t="shared" si="1"/>
        <v>-4.3</v>
      </c>
      <c r="K36" s="1"/>
    </row>
    <row r="37" spans="1:11" ht="15" customHeight="1" x14ac:dyDescent="0.2">
      <c r="A37" s="1"/>
      <c r="B37" s="51">
        <v>31</v>
      </c>
      <c r="C37" s="52">
        <v>82</v>
      </c>
      <c r="D37" s="6"/>
      <c r="E37" s="37" t="s">
        <v>79</v>
      </c>
      <c r="F37" s="37"/>
      <c r="G37" s="35">
        <v>1406227</v>
      </c>
      <c r="H37" s="36">
        <v>1412017</v>
      </c>
      <c r="I37" s="17">
        <f t="shared" si="0"/>
        <v>-5790</v>
      </c>
      <c r="J37" s="12">
        <f t="shared" si="1"/>
        <v>-0.4</v>
      </c>
      <c r="K37" s="1"/>
    </row>
    <row r="38" spans="1:11" ht="15" customHeight="1" x14ac:dyDescent="0.2">
      <c r="A38" s="1"/>
      <c r="B38" s="51">
        <v>32</v>
      </c>
      <c r="C38" s="52">
        <v>80</v>
      </c>
      <c r="D38" s="6"/>
      <c r="E38" s="37" t="s">
        <v>77</v>
      </c>
      <c r="F38" s="37"/>
      <c r="G38" s="35">
        <v>1363474</v>
      </c>
      <c r="H38" s="36">
        <v>1360059</v>
      </c>
      <c r="I38" s="17">
        <f t="shared" si="0"/>
        <v>3415</v>
      </c>
      <c r="J38" s="12">
        <f t="shared" si="1"/>
        <v>0.3</v>
      </c>
      <c r="K38" s="1"/>
    </row>
    <row r="39" spans="1:11" ht="15" customHeight="1" x14ac:dyDescent="0.2">
      <c r="A39" s="1"/>
      <c r="B39" s="51">
        <v>33</v>
      </c>
      <c r="C39" s="52">
        <v>20</v>
      </c>
      <c r="D39" s="6"/>
      <c r="E39" s="37" t="s">
        <v>20</v>
      </c>
      <c r="F39" s="37"/>
      <c r="G39" s="35">
        <v>1319998</v>
      </c>
      <c r="H39" s="36">
        <v>1456337</v>
      </c>
      <c r="I39" s="17">
        <f t="shared" ref="I39:I70" si="2">G39-H39</f>
        <v>-136339</v>
      </c>
      <c r="J39" s="12">
        <f t="shared" ref="J39:J70" si="3">IF(H39=0,IF(G39=0,"－　","皆増　"),IF(G39=0,"皆減　",ROUND(I39/H39*100,1)))</f>
        <v>-9.4</v>
      </c>
      <c r="K39" s="1"/>
    </row>
    <row r="40" spans="1:11" ht="15" customHeight="1" x14ac:dyDescent="0.2">
      <c r="A40" s="1"/>
      <c r="B40" s="51">
        <v>34</v>
      </c>
      <c r="C40" s="52">
        <v>68</v>
      </c>
      <c r="D40" s="6"/>
      <c r="E40" s="37" t="s">
        <v>66</v>
      </c>
      <c r="F40" s="37"/>
      <c r="G40" s="35">
        <v>1292270</v>
      </c>
      <c r="H40" s="36">
        <v>1299777</v>
      </c>
      <c r="I40" s="17">
        <f t="shared" si="2"/>
        <v>-7507</v>
      </c>
      <c r="J40" s="12">
        <f t="shared" si="3"/>
        <v>-0.6</v>
      </c>
      <c r="K40" s="1"/>
    </row>
    <row r="41" spans="1:11" ht="15" customHeight="1" x14ac:dyDescent="0.2">
      <c r="A41" s="1"/>
      <c r="B41" s="51">
        <v>35</v>
      </c>
      <c r="C41" s="52">
        <v>52</v>
      </c>
      <c r="D41" s="6"/>
      <c r="E41" s="37" t="s">
        <v>51</v>
      </c>
      <c r="F41" s="37"/>
      <c r="G41" s="33">
        <v>1278540</v>
      </c>
      <c r="H41" s="34">
        <v>1220431</v>
      </c>
      <c r="I41" s="17">
        <f t="shared" si="2"/>
        <v>58109</v>
      </c>
      <c r="J41" s="12">
        <f t="shared" si="3"/>
        <v>4.8</v>
      </c>
      <c r="K41" s="1"/>
    </row>
    <row r="42" spans="1:11" ht="15" customHeight="1" x14ac:dyDescent="0.2">
      <c r="A42" s="1"/>
      <c r="B42" s="51">
        <v>36</v>
      </c>
      <c r="C42" s="52">
        <v>3</v>
      </c>
      <c r="D42" s="6"/>
      <c r="E42" s="37" t="s">
        <v>3</v>
      </c>
      <c r="F42" s="37"/>
      <c r="G42" s="35">
        <v>1257221</v>
      </c>
      <c r="H42" s="36">
        <v>1461671</v>
      </c>
      <c r="I42" s="17">
        <f t="shared" si="2"/>
        <v>-204450</v>
      </c>
      <c r="J42" s="12">
        <f t="shared" si="3"/>
        <v>-14</v>
      </c>
      <c r="K42" s="1"/>
    </row>
    <row r="43" spans="1:11" ht="15" customHeight="1" x14ac:dyDescent="0.2">
      <c r="A43" s="1"/>
      <c r="B43" s="51">
        <v>37</v>
      </c>
      <c r="C43" s="52">
        <v>72</v>
      </c>
      <c r="D43" s="6"/>
      <c r="E43" s="37" t="s">
        <v>70</v>
      </c>
      <c r="F43" s="37"/>
      <c r="G43" s="35">
        <v>1249653</v>
      </c>
      <c r="H43" s="36">
        <v>1242384</v>
      </c>
      <c r="I43" s="17">
        <f t="shared" si="2"/>
        <v>7269</v>
      </c>
      <c r="J43" s="12">
        <f t="shared" si="3"/>
        <v>0.6</v>
      </c>
      <c r="K43" s="1"/>
    </row>
    <row r="44" spans="1:11" ht="15" customHeight="1" x14ac:dyDescent="0.2">
      <c r="A44" s="1"/>
      <c r="B44" s="51">
        <v>38</v>
      </c>
      <c r="C44" s="52">
        <v>53</v>
      </c>
      <c r="D44" s="6"/>
      <c r="E44" s="37" t="s">
        <v>52</v>
      </c>
      <c r="F44" s="37"/>
      <c r="G44" s="33">
        <v>1231276</v>
      </c>
      <c r="H44" s="34">
        <v>1227922</v>
      </c>
      <c r="I44" s="17">
        <f t="shared" si="2"/>
        <v>3354</v>
      </c>
      <c r="J44" s="12">
        <f t="shared" si="3"/>
        <v>0.3</v>
      </c>
      <c r="K44" s="1"/>
    </row>
    <row r="45" spans="1:11" ht="15" customHeight="1" x14ac:dyDescent="0.2">
      <c r="A45" s="1"/>
      <c r="B45" s="51">
        <v>39</v>
      </c>
      <c r="C45" s="53">
        <v>58</v>
      </c>
      <c r="D45" s="6"/>
      <c r="E45" s="37" t="s">
        <v>57</v>
      </c>
      <c r="F45" s="37"/>
      <c r="G45" s="35">
        <v>1227428</v>
      </c>
      <c r="H45" s="36">
        <v>1232045</v>
      </c>
      <c r="I45" s="17">
        <f t="shared" si="2"/>
        <v>-4617</v>
      </c>
      <c r="J45" s="12">
        <f t="shared" si="3"/>
        <v>-0.4</v>
      </c>
      <c r="K45" s="1"/>
    </row>
    <row r="46" spans="1:11" ht="15" customHeight="1" x14ac:dyDescent="0.2">
      <c r="A46" s="1"/>
      <c r="B46" s="52">
        <v>40</v>
      </c>
      <c r="C46" s="52">
        <v>11</v>
      </c>
      <c r="D46" s="6"/>
      <c r="E46" s="37" t="s">
        <v>11</v>
      </c>
      <c r="F46" s="37"/>
      <c r="G46" s="35">
        <v>1186575</v>
      </c>
      <c r="H46" s="36">
        <v>1556627</v>
      </c>
      <c r="I46" s="17">
        <f t="shared" si="2"/>
        <v>-370052</v>
      </c>
      <c r="J46" s="12">
        <f t="shared" si="3"/>
        <v>-23.8</v>
      </c>
      <c r="K46" s="1"/>
    </row>
    <row r="47" spans="1:11" ht="15" customHeight="1" x14ac:dyDescent="0.2">
      <c r="A47" s="1"/>
      <c r="B47" s="9">
        <v>41</v>
      </c>
      <c r="C47" s="54">
        <v>27</v>
      </c>
      <c r="D47" s="6"/>
      <c r="E47" s="37" t="s">
        <v>26</v>
      </c>
      <c r="F47" s="37"/>
      <c r="G47" s="33">
        <v>1143812</v>
      </c>
      <c r="H47" s="34">
        <v>1502799</v>
      </c>
      <c r="I47" s="16">
        <f t="shared" si="2"/>
        <v>-358987</v>
      </c>
      <c r="J47" s="12">
        <f t="shared" si="3"/>
        <v>-23.9</v>
      </c>
      <c r="K47" s="1"/>
    </row>
    <row r="48" spans="1:11" ht="13.9" customHeight="1" x14ac:dyDescent="0.2">
      <c r="A48" s="1"/>
      <c r="B48" s="51">
        <v>42</v>
      </c>
      <c r="C48" s="52">
        <v>79</v>
      </c>
      <c r="D48" s="14"/>
      <c r="E48" s="32" t="s">
        <v>76</v>
      </c>
      <c r="F48" s="32"/>
      <c r="G48" s="28">
        <v>1137455</v>
      </c>
      <c r="H48" s="38">
        <v>1281731</v>
      </c>
      <c r="I48" s="17">
        <f t="shared" si="2"/>
        <v>-144276</v>
      </c>
      <c r="J48" s="12">
        <f t="shared" si="3"/>
        <v>-11.3</v>
      </c>
      <c r="K48" s="1"/>
    </row>
    <row r="49" spans="1:11" ht="13.9" customHeight="1" x14ac:dyDescent="0.2">
      <c r="A49" s="1"/>
      <c r="B49" s="51">
        <v>43</v>
      </c>
      <c r="C49" s="52">
        <v>56</v>
      </c>
      <c r="D49" s="6"/>
      <c r="E49" s="37" t="s">
        <v>55</v>
      </c>
      <c r="F49" s="37"/>
      <c r="G49" s="28">
        <v>1131401</v>
      </c>
      <c r="H49" s="38">
        <v>1145793</v>
      </c>
      <c r="I49" s="17">
        <f t="shared" si="2"/>
        <v>-14392</v>
      </c>
      <c r="J49" s="12">
        <f t="shared" si="3"/>
        <v>-1.3</v>
      </c>
      <c r="K49" s="1"/>
    </row>
    <row r="50" spans="1:11" ht="13.9" customHeight="1" x14ac:dyDescent="0.2">
      <c r="A50" s="1"/>
      <c r="B50" s="51">
        <v>44</v>
      </c>
      <c r="C50" s="52">
        <v>39</v>
      </c>
      <c r="D50" s="6"/>
      <c r="E50" s="37" t="s">
        <v>37</v>
      </c>
      <c r="F50" s="37"/>
      <c r="G50" s="28">
        <v>1103221</v>
      </c>
      <c r="H50" s="38">
        <v>1180946</v>
      </c>
      <c r="I50" s="17">
        <f t="shared" si="2"/>
        <v>-77725</v>
      </c>
      <c r="J50" s="12">
        <f t="shared" si="3"/>
        <v>-6.6</v>
      </c>
      <c r="K50" s="1"/>
    </row>
    <row r="51" spans="1:11" ht="13.9" customHeight="1" x14ac:dyDescent="0.2">
      <c r="A51" s="1"/>
      <c r="B51" s="51">
        <v>45</v>
      </c>
      <c r="C51" s="52">
        <v>81</v>
      </c>
      <c r="D51" s="6"/>
      <c r="E51" s="37" t="s">
        <v>78</v>
      </c>
      <c r="F51" s="37"/>
      <c r="G51" s="28">
        <v>1013887</v>
      </c>
      <c r="H51" s="38">
        <v>1195486</v>
      </c>
      <c r="I51" s="17">
        <f t="shared" si="2"/>
        <v>-181599</v>
      </c>
      <c r="J51" s="12">
        <f t="shared" si="3"/>
        <v>-15.2</v>
      </c>
      <c r="K51" s="1"/>
    </row>
    <row r="52" spans="1:11" ht="13.9" customHeight="1" x14ac:dyDescent="0.2">
      <c r="A52" s="1"/>
      <c r="B52" s="51">
        <v>46</v>
      </c>
      <c r="C52" s="52">
        <v>69</v>
      </c>
      <c r="D52" s="6"/>
      <c r="E52" s="37" t="s">
        <v>67</v>
      </c>
      <c r="F52" s="37"/>
      <c r="G52" s="28">
        <v>1004374</v>
      </c>
      <c r="H52" s="38">
        <v>939048</v>
      </c>
      <c r="I52" s="17">
        <f t="shared" si="2"/>
        <v>65326</v>
      </c>
      <c r="J52" s="12">
        <f t="shared" si="3"/>
        <v>7</v>
      </c>
      <c r="K52" s="1"/>
    </row>
    <row r="53" spans="1:11" ht="13.9" customHeight="1" x14ac:dyDescent="0.2">
      <c r="A53" s="1"/>
      <c r="B53" s="51">
        <v>47</v>
      </c>
      <c r="C53" s="52">
        <v>46</v>
      </c>
      <c r="D53" s="14"/>
      <c r="E53" s="32" t="s">
        <v>45</v>
      </c>
      <c r="F53" s="32"/>
      <c r="G53" s="30">
        <v>980662</v>
      </c>
      <c r="H53" s="31">
        <v>994447</v>
      </c>
      <c r="I53" s="17">
        <f t="shared" si="2"/>
        <v>-13785</v>
      </c>
      <c r="J53" s="12">
        <f t="shared" si="3"/>
        <v>-1.4</v>
      </c>
      <c r="K53" s="1"/>
    </row>
    <row r="54" spans="1:11" ht="13.9" customHeight="1" x14ac:dyDescent="0.2">
      <c r="A54" s="1"/>
      <c r="B54" s="51">
        <v>48</v>
      </c>
      <c r="C54" s="52">
        <v>50</v>
      </c>
      <c r="D54" s="6"/>
      <c r="E54" s="37" t="s">
        <v>49</v>
      </c>
      <c r="F54" s="37"/>
      <c r="G54" s="30">
        <v>967204</v>
      </c>
      <c r="H54" s="31">
        <v>990949</v>
      </c>
      <c r="I54" s="17">
        <f t="shared" si="2"/>
        <v>-23745</v>
      </c>
      <c r="J54" s="12">
        <f t="shared" si="3"/>
        <v>-2.4</v>
      </c>
      <c r="K54" s="1"/>
    </row>
    <row r="55" spans="1:11" ht="13.9" customHeight="1" x14ac:dyDescent="0.2">
      <c r="A55" s="1"/>
      <c r="B55" s="51">
        <v>49</v>
      </c>
      <c r="C55" s="52">
        <v>42</v>
      </c>
      <c r="D55" s="6"/>
      <c r="E55" s="37" t="s">
        <v>41</v>
      </c>
      <c r="F55" s="37"/>
      <c r="G55" s="30">
        <v>959336</v>
      </c>
      <c r="H55" s="31">
        <v>1090019</v>
      </c>
      <c r="I55" s="17">
        <f t="shared" si="2"/>
        <v>-130683</v>
      </c>
      <c r="J55" s="12">
        <f t="shared" si="3"/>
        <v>-12</v>
      </c>
      <c r="K55" s="1"/>
    </row>
    <row r="56" spans="1:11" ht="13.9" customHeight="1" x14ac:dyDescent="0.2">
      <c r="A56" s="1"/>
      <c r="B56" s="51">
        <v>50</v>
      </c>
      <c r="C56" s="52">
        <v>76</v>
      </c>
      <c r="D56" s="6"/>
      <c r="E56" s="37" t="s">
        <v>73</v>
      </c>
      <c r="F56" s="37"/>
      <c r="G56" s="28">
        <v>906541</v>
      </c>
      <c r="H56" s="38">
        <v>911153</v>
      </c>
      <c r="I56" s="17">
        <f t="shared" si="2"/>
        <v>-4612</v>
      </c>
      <c r="J56" s="12">
        <f t="shared" si="3"/>
        <v>-0.5</v>
      </c>
      <c r="K56" s="1"/>
    </row>
    <row r="57" spans="1:11" ht="13.9" customHeight="1" x14ac:dyDescent="0.2">
      <c r="A57" s="1"/>
      <c r="B57" s="51">
        <v>51</v>
      </c>
      <c r="C57" s="52">
        <v>38</v>
      </c>
      <c r="D57" s="6"/>
      <c r="E57" s="37" t="s">
        <v>93</v>
      </c>
      <c r="F57" s="37"/>
      <c r="G57" s="28">
        <v>894009</v>
      </c>
      <c r="H57" s="38">
        <v>975298</v>
      </c>
      <c r="I57" s="17">
        <f t="shared" si="2"/>
        <v>-81289</v>
      </c>
      <c r="J57" s="12">
        <f t="shared" si="3"/>
        <v>-8.3000000000000007</v>
      </c>
      <c r="K57" s="1"/>
    </row>
    <row r="58" spans="1:11" ht="13.9" customHeight="1" x14ac:dyDescent="0.2">
      <c r="A58" s="1"/>
      <c r="B58" s="51">
        <v>52</v>
      </c>
      <c r="C58" s="52">
        <v>29</v>
      </c>
      <c r="D58" s="14"/>
      <c r="E58" s="32" t="s">
        <v>28</v>
      </c>
      <c r="F58" s="32"/>
      <c r="G58" s="28">
        <v>873998</v>
      </c>
      <c r="H58" s="38">
        <v>853938</v>
      </c>
      <c r="I58" s="17">
        <f t="shared" si="2"/>
        <v>20060</v>
      </c>
      <c r="J58" s="12">
        <f t="shared" si="3"/>
        <v>2.2999999999999998</v>
      </c>
      <c r="K58" s="1"/>
    </row>
    <row r="59" spans="1:11" ht="13.9" customHeight="1" x14ac:dyDescent="0.2">
      <c r="A59" s="1"/>
      <c r="B59" s="51">
        <v>53</v>
      </c>
      <c r="C59" s="52">
        <v>62</v>
      </c>
      <c r="D59" s="6"/>
      <c r="E59" s="37" t="s">
        <v>61</v>
      </c>
      <c r="F59" s="37"/>
      <c r="G59" s="30">
        <v>857858</v>
      </c>
      <c r="H59" s="31">
        <v>863510</v>
      </c>
      <c r="I59" s="17">
        <f t="shared" si="2"/>
        <v>-5652</v>
      </c>
      <c r="J59" s="12">
        <f t="shared" si="3"/>
        <v>-0.7</v>
      </c>
      <c r="K59" s="1"/>
    </row>
    <row r="60" spans="1:11" ht="13.9" customHeight="1" x14ac:dyDescent="0.2">
      <c r="A60" s="1"/>
      <c r="B60" s="51">
        <v>54</v>
      </c>
      <c r="C60" s="52">
        <v>57</v>
      </c>
      <c r="D60" s="14"/>
      <c r="E60" s="32" t="s">
        <v>56</v>
      </c>
      <c r="F60" s="32"/>
      <c r="G60" s="28">
        <v>846312</v>
      </c>
      <c r="H60" s="38">
        <v>853123</v>
      </c>
      <c r="I60" s="17">
        <f t="shared" si="2"/>
        <v>-6811</v>
      </c>
      <c r="J60" s="12">
        <f t="shared" si="3"/>
        <v>-0.8</v>
      </c>
      <c r="K60" s="1"/>
    </row>
    <row r="61" spans="1:11" ht="13.9" customHeight="1" x14ac:dyDescent="0.2">
      <c r="A61" s="1"/>
      <c r="B61" s="51">
        <v>55</v>
      </c>
      <c r="C61" s="52">
        <v>60</v>
      </c>
      <c r="D61" s="6"/>
      <c r="E61" s="37" t="s">
        <v>59</v>
      </c>
      <c r="F61" s="37"/>
      <c r="G61" s="30">
        <v>833399</v>
      </c>
      <c r="H61" s="31">
        <v>805013</v>
      </c>
      <c r="I61" s="17">
        <f t="shared" si="2"/>
        <v>28386</v>
      </c>
      <c r="J61" s="12">
        <f t="shared" si="3"/>
        <v>3.5</v>
      </c>
      <c r="K61" s="1"/>
    </row>
    <row r="62" spans="1:11" ht="13.9" customHeight="1" x14ac:dyDescent="0.2">
      <c r="A62" s="1"/>
      <c r="B62" s="51">
        <v>56</v>
      </c>
      <c r="C62" s="52">
        <v>71</v>
      </c>
      <c r="D62" s="6"/>
      <c r="E62" s="37" t="s">
        <v>69</v>
      </c>
      <c r="F62" s="37"/>
      <c r="G62" s="30">
        <v>778551</v>
      </c>
      <c r="H62" s="31">
        <v>755961</v>
      </c>
      <c r="I62" s="17">
        <f t="shared" si="2"/>
        <v>22590</v>
      </c>
      <c r="J62" s="12">
        <f t="shared" si="3"/>
        <v>3</v>
      </c>
      <c r="K62" s="1"/>
    </row>
    <row r="63" spans="1:11" ht="13.9" customHeight="1" x14ac:dyDescent="0.2">
      <c r="A63" s="1"/>
      <c r="B63" s="51">
        <v>57</v>
      </c>
      <c r="C63" s="52">
        <v>65</v>
      </c>
      <c r="D63" s="6"/>
      <c r="E63" s="37" t="s">
        <v>64</v>
      </c>
      <c r="F63" s="37"/>
      <c r="G63" s="30">
        <v>770373</v>
      </c>
      <c r="H63" s="31">
        <v>711231</v>
      </c>
      <c r="I63" s="17">
        <f t="shared" si="2"/>
        <v>59142</v>
      </c>
      <c r="J63" s="12">
        <f t="shared" si="3"/>
        <v>8.3000000000000007</v>
      </c>
      <c r="K63" s="1"/>
    </row>
    <row r="64" spans="1:11" ht="13.9" customHeight="1" x14ac:dyDescent="0.2">
      <c r="A64" s="1"/>
      <c r="B64" s="51">
        <v>58</v>
      </c>
      <c r="C64" s="52">
        <v>59</v>
      </c>
      <c r="D64" s="14"/>
      <c r="E64" s="32" t="s">
        <v>58</v>
      </c>
      <c r="F64" s="32"/>
      <c r="G64" s="28">
        <v>734323</v>
      </c>
      <c r="H64" s="38">
        <v>731685</v>
      </c>
      <c r="I64" s="17">
        <f t="shared" si="2"/>
        <v>2638</v>
      </c>
      <c r="J64" s="12">
        <f t="shared" si="3"/>
        <v>0.4</v>
      </c>
      <c r="K64" s="1"/>
    </row>
    <row r="65" spans="1:11" ht="13.9" customHeight="1" x14ac:dyDescent="0.2">
      <c r="A65" s="1"/>
      <c r="B65" s="51">
        <v>59</v>
      </c>
      <c r="C65" s="52">
        <v>54</v>
      </c>
      <c r="D65" s="6"/>
      <c r="E65" s="37" t="s">
        <v>53</v>
      </c>
      <c r="F65" s="37"/>
      <c r="G65" s="28">
        <v>702814</v>
      </c>
      <c r="H65" s="38">
        <v>655492</v>
      </c>
      <c r="I65" s="17">
        <f t="shared" si="2"/>
        <v>47322</v>
      </c>
      <c r="J65" s="12">
        <f t="shared" si="3"/>
        <v>7.2</v>
      </c>
      <c r="K65" s="1"/>
    </row>
    <row r="66" spans="1:11" ht="13.9" customHeight="1" x14ac:dyDescent="0.2">
      <c r="A66" s="1"/>
      <c r="B66" s="51">
        <v>60</v>
      </c>
      <c r="C66" s="52">
        <v>66</v>
      </c>
      <c r="D66" s="6"/>
      <c r="E66" s="37" t="s">
        <v>95</v>
      </c>
      <c r="F66" s="37"/>
      <c r="G66" s="28">
        <v>679658</v>
      </c>
      <c r="H66" s="38">
        <v>607602</v>
      </c>
      <c r="I66" s="17">
        <f t="shared" si="2"/>
        <v>72056</v>
      </c>
      <c r="J66" s="12">
        <f t="shared" si="3"/>
        <v>11.9</v>
      </c>
      <c r="K66" s="1"/>
    </row>
    <row r="67" spans="1:11" ht="13.9" customHeight="1" x14ac:dyDescent="0.2">
      <c r="A67" s="1"/>
      <c r="B67" s="51">
        <v>61</v>
      </c>
      <c r="C67" s="52">
        <v>75</v>
      </c>
      <c r="D67" s="6"/>
      <c r="E67" s="37" t="s">
        <v>96</v>
      </c>
      <c r="F67" s="37"/>
      <c r="G67" s="28">
        <v>662746</v>
      </c>
      <c r="H67" s="38">
        <v>621844</v>
      </c>
      <c r="I67" s="17">
        <f t="shared" si="2"/>
        <v>40902</v>
      </c>
      <c r="J67" s="12">
        <f t="shared" si="3"/>
        <v>6.6</v>
      </c>
      <c r="K67" s="1"/>
    </row>
    <row r="68" spans="1:11" ht="13.9" customHeight="1" x14ac:dyDescent="0.2">
      <c r="A68" s="1"/>
      <c r="B68" s="51">
        <v>62</v>
      </c>
      <c r="C68" s="52">
        <v>67</v>
      </c>
      <c r="D68" s="6"/>
      <c r="E68" s="37" t="s">
        <v>65</v>
      </c>
      <c r="F68" s="37"/>
      <c r="G68" s="28">
        <v>647375</v>
      </c>
      <c r="H68" s="38">
        <v>558404</v>
      </c>
      <c r="I68" s="17">
        <f t="shared" si="2"/>
        <v>88971</v>
      </c>
      <c r="J68" s="12">
        <f t="shared" si="3"/>
        <v>15.9</v>
      </c>
      <c r="K68" s="1"/>
    </row>
    <row r="69" spans="1:11" ht="13.9" customHeight="1" x14ac:dyDescent="0.2">
      <c r="A69" s="1"/>
      <c r="B69" s="51">
        <v>63</v>
      </c>
      <c r="C69" s="52">
        <v>41</v>
      </c>
      <c r="D69" s="6"/>
      <c r="E69" s="37" t="s">
        <v>40</v>
      </c>
      <c r="F69" s="37"/>
      <c r="G69" s="28">
        <v>613071</v>
      </c>
      <c r="H69" s="38">
        <v>674303</v>
      </c>
      <c r="I69" s="17">
        <f t="shared" si="2"/>
        <v>-61232</v>
      </c>
      <c r="J69" s="12">
        <f t="shared" si="3"/>
        <v>-9.1</v>
      </c>
      <c r="K69" s="1"/>
    </row>
    <row r="70" spans="1:11" ht="13.9" customHeight="1" x14ac:dyDescent="0.2">
      <c r="A70" s="1"/>
      <c r="B70" s="51">
        <v>64</v>
      </c>
      <c r="C70" s="52">
        <v>74</v>
      </c>
      <c r="D70" s="6"/>
      <c r="E70" s="37" t="s">
        <v>72</v>
      </c>
      <c r="F70" s="37"/>
      <c r="G70" s="28">
        <v>579047</v>
      </c>
      <c r="H70" s="38">
        <v>552793</v>
      </c>
      <c r="I70" s="17">
        <f t="shared" si="2"/>
        <v>26254</v>
      </c>
      <c r="J70" s="12">
        <f t="shared" si="3"/>
        <v>4.7</v>
      </c>
      <c r="K70" s="1"/>
    </row>
    <row r="71" spans="1:11" ht="13.9" customHeight="1" x14ac:dyDescent="0.2">
      <c r="A71" s="1"/>
      <c r="B71" s="51">
        <v>65</v>
      </c>
      <c r="C71" s="52">
        <v>70</v>
      </c>
      <c r="D71" s="6"/>
      <c r="E71" s="37" t="s">
        <v>68</v>
      </c>
      <c r="F71" s="37"/>
      <c r="G71" s="30">
        <v>575794</v>
      </c>
      <c r="H71" s="31">
        <v>577558</v>
      </c>
      <c r="I71" s="17">
        <f t="shared" ref="I71:I94" si="4">G71-H71</f>
        <v>-1764</v>
      </c>
      <c r="J71" s="12">
        <f t="shared" ref="J71:J94" si="5">IF(H71=0,IF(G71=0,"－　","皆増　"),IF(G71=0,"皆減　",ROUND(I71/H71*100,1)))</f>
        <v>-0.3</v>
      </c>
      <c r="K71" s="1"/>
    </row>
    <row r="72" spans="1:11" ht="13.9" customHeight="1" x14ac:dyDescent="0.2">
      <c r="A72" s="1"/>
      <c r="B72" s="51">
        <v>66</v>
      </c>
      <c r="C72" s="52">
        <v>48</v>
      </c>
      <c r="D72" s="6"/>
      <c r="E72" s="37" t="s">
        <v>47</v>
      </c>
      <c r="F72" s="37"/>
      <c r="G72" s="28">
        <v>542538</v>
      </c>
      <c r="H72" s="38">
        <v>729382</v>
      </c>
      <c r="I72" s="17">
        <f t="shared" si="4"/>
        <v>-186844</v>
      </c>
      <c r="J72" s="12">
        <f t="shared" si="5"/>
        <v>-25.6</v>
      </c>
      <c r="K72" s="1"/>
    </row>
    <row r="73" spans="1:11" ht="13.9" customHeight="1" x14ac:dyDescent="0.2">
      <c r="A73" s="1"/>
      <c r="B73" s="51">
        <v>67</v>
      </c>
      <c r="C73" s="52">
        <v>22</v>
      </c>
      <c r="D73" s="6"/>
      <c r="E73" s="37" t="s">
        <v>22</v>
      </c>
      <c r="F73" s="37"/>
      <c r="G73" s="30">
        <v>526084</v>
      </c>
      <c r="H73" s="31">
        <v>1124181</v>
      </c>
      <c r="I73" s="17">
        <f t="shared" si="4"/>
        <v>-598097</v>
      </c>
      <c r="J73" s="12">
        <f t="shared" si="5"/>
        <v>-53.2</v>
      </c>
      <c r="K73" s="1"/>
    </row>
    <row r="74" spans="1:11" ht="13.9" customHeight="1" x14ac:dyDescent="0.2">
      <c r="A74" s="1"/>
      <c r="B74" s="51">
        <v>68</v>
      </c>
      <c r="C74" s="52">
        <v>25</v>
      </c>
      <c r="D74" s="6"/>
      <c r="E74" s="37" t="s">
        <v>24</v>
      </c>
      <c r="F74" s="37"/>
      <c r="G74" s="28">
        <v>503805</v>
      </c>
      <c r="H74" s="38">
        <v>661931</v>
      </c>
      <c r="I74" s="17">
        <f t="shared" si="4"/>
        <v>-158126</v>
      </c>
      <c r="J74" s="12">
        <f t="shared" si="5"/>
        <v>-23.9</v>
      </c>
      <c r="K74" s="1"/>
    </row>
    <row r="75" spans="1:11" ht="13.9" customHeight="1" x14ac:dyDescent="0.2">
      <c r="A75" s="1"/>
      <c r="B75" s="51">
        <v>69</v>
      </c>
      <c r="C75" s="52">
        <v>2</v>
      </c>
      <c r="D75" s="14"/>
      <c r="E75" s="32" t="s">
        <v>2</v>
      </c>
      <c r="F75" s="32"/>
      <c r="G75" s="28">
        <v>501598</v>
      </c>
      <c r="H75" s="38">
        <v>2179084</v>
      </c>
      <c r="I75" s="17">
        <f t="shared" si="4"/>
        <v>-1677486</v>
      </c>
      <c r="J75" s="12">
        <f t="shared" si="5"/>
        <v>-77</v>
      </c>
      <c r="K75" s="1"/>
    </row>
    <row r="76" spans="1:11" ht="13.9" customHeight="1" x14ac:dyDescent="0.2">
      <c r="A76" s="1"/>
      <c r="B76" s="51">
        <v>70</v>
      </c>
      <c r="C76" s="52">
        <v>55</v>
      </c>
      <c r="D76" s="6"/>
      <c r="E76" s="37" t="s">
        <v>54</v>
      </c>
      <c r="F76" s="37"/>
      <c r="G76" s="30">
        <v>489977</v>
      </c>
      <c r="H76" s="31">
        <v>440060</v>
      </c>
      <c r="I76" s="16">
        <f t="shared" si="4"/>
        <v>49917</v>
      </c>
      <c r="J76" s="12">
        <f t="shared" si="5"/>
        <v>11.3</v>
      </c>
      <c r="K76" s="1"/>
    </row>
    <row r="77" spans="1:11" ht="13.9" customHeight="1" x14ac:dyDescent="0.2">
      <c r="A77" s="1"/>
      <c r="B77" s="51">
        <v>71</v>
      </c>
      <c r="C77" s="52">
        <v>51</v>
      </c>
      <c r="D77" s="6"/>
      <c r="E77" s="37" t="s">
        <v>50</v>
      </c>
      <c r="F77" s="37"/>
      <c r="G77" s="30">
        <v>419630</v>
      </c>
      <c r="H77" s="31">
        <v>466547</v>
      </c>
      <c r="I77" s="17">
        <f t="shared" si="4"/>
        <v>-46917</v>
      </c>
      <c r="J77" s="12">
        <f t="shared" si="5"/>
        <v>-10.1</v>
      </c>
      <c r="K77" s="1"/>
    </row>
    <row r="78" spans="1:11" ht="13.9" customHeight="1" x14ac:dyDescent="0.2">
      <c r="A78" s="1"/>
      <c r="B78" s="51">
        <v>72</v>
      </c>
      <c r="C78" s="52">
        <v>63</v>
      </c>
      <c r="D78" s="6"/>
      <c r="E78" s="37" t="s">
        <v>62</v>
      </c>
      <c r="F78" s="37"/>
      <c r="G78" s="30">
        <v>401039</v>
      </c>
      <c r="H78" s="31">
        <v>639510</v>
      </c>
      <c r="I78" s="17">
        <f t="shared" si="4"/>
        <v>-238471</v>
      </c>
      <c r="J78" s="12">
        <f t="shared" si="5"/>
        <v>-37.299999999999997</v>
      </c>
      <c r="K78" s="1"/>
    </row>
    <row r="79" spans="1:11" ht="13.9" customHeight="1" x14ac:dyDescent="0.2">
      <c r="A79" s="1"/>
      <c r="B79" s="51">
        <v>73</v>
      </c>
      <c r="C79" s="52">
        <v>64</v>
      </c>
      <c r="D79" s="6"/>
      <c r="E79" s="37" t="s">
        <v>63</v>
      </c>
      <c r="F79" s="37"/>
      <c r="G79" s="28">
        <v>361258</v>
      </c>
      <c r="H79" s="38">
        <v>345513</v>
      </c>
      <c r="I79" s="17">
        <f t="shared" si="4"/>
        <v>15745</v>
      </c>
      <c r="J79" s="12">
        <f t="shared" si="5"/>
        <v>4.5999999999999996</v>
      </c>
      <c r="K79" s="1"/>
    </row>
    <row r="80" spans="1:11" ht="13.9" customHeight="1" x14ac:dyDescent="0.2">
      <c r="A80" s="1"/>
      <c r="B80" s="51">
        <v>74</v>
      </c>
      <c r="C80" s="52">
        <v>77</v>
      </c>
      <c r="D80" s="6"/>
      <c r="E80" s="37" t="s">
        <v>74</v>
      </c>
      <c r="F80" s="37"/>
      <c r="G80" s="28">
        <v>343438</v>
      </c>
      <c r="H80" s="38">
        <v>404136</v>
      </c>
      <c r="I80" s="17">
        <f t="shared" si="4"/>
        <v>-60698</v>
      </c>
      <c r="J80" s="12">
        <f t="shared" si="5"/>
        <v>-15</v>
      </c>
      <c r="K80" s="1"/>
    </row>
    <row r="81" spans="1:11" ht="13.9" customHeight="1" x14ac:dyDescent="0.2">
      <c r="A81" s="1"/>
      <c r="B81" s="51">
        <v>75</v>
      </c>
      <c r="C81" s="52">
        <v>61</v>
      </c>
      <c r="D81" s="6"/>
      <c r="E81" s="37" t="s">
        <v>60</v>
      </c>
      <c r="F81" s="37"/>
      <c r="G81" s="28">
        <v>291584</v>
      </c>
      <c r="H81" s="38">
        <v>150331</v>
      </c>
      <c r="I81" s="17">
        <f t="shared" si="4"/>
        <v>141253</v>
      </c>
      <c r="J81" s="12">
        <f t="shared" si="5"/>
        <v>94</v>
      </c>
      <c r="K81" s="1"/>
    </row>
    <row r="82" spans="1:11" ht="13.9" customHeight="1" x14ac:dyDescent="0.2">
      <c r="A82" s="1"/>
      <c r="B82" s="51">
        <v>76</v>
      </c>
      <c r="C82" s="52">
        <v>47</v>
      </c>
      <c r="D82" s="6"/>
      <c r="E82" s="37" t="s">
        <v>46</v>
      </c>
      <c r="F82" s="37"/>
      <c r="G82" s="28">
        <v>219820</v>
      </c>
      <c r="H82" s="38">
        <v>197456</v>
      </c>
      <c r="I82" s="17">
        <f t="shared" si="4"/>
        <v>22364</v>
      </c>
      <c r="J82" s="12">
        <f t="shared" si="5"/>
        <v>11.3</v>
      </c>
      <c r="K82" s="1"/>
    </row>
    <row r="83" spans="1:11" ht="13.9" customHeight="1" x14ac:dyDescent="0.2">
      <c r="A83" s="1"/>
      <c r="B83" s="51">
        <v>77</v>
      </c>
      <c r="C83" s="52">
        <v>43</v>
      </c>
      <c r="D83" s="6"/>
      <c r="E83" s="37" t="s">
        <v>42</v>
      </c>
      <c r="F83" s="37"/>
      <c r="G83" s="28">
        <v>137089</v>
      </c>
      <c r="H83" s="38">
        <v>344045</v>
      </c>
      <c r="I83" s="17">
        <f t="shared" si="4"/>
        <v>-206956</v>
      </c>
      <c r="J83" s="12">
        <f t="shared" si="5"/>
        <v>-60.2</v>
      </c>
      <c r="K83" s="1"/>
    </row>
    <row r="84" spans="1:11" ht="13.9" customHeight="1" x14ac:dyDescent="0.2">
      <c r="A84" s="1"/>
      <c r="B84" s="51">
        <v>78</v>
      </c>
      <c r="C84" s="52">
        <v>4</v>
      </c>
      <c r="D84" s="6"/>
      <c r="E84" s="37" t="s">
        <v>4</v>
      </c>
      <c r="F84" s="37"/>
      <c r="G84" s="30">
        <v>29495</v>
      </c>
      <c r="H84" s="31">
        <v>1287120</v>
      </c>
      <c r="I84" s="17">
        <f t="shared" si="4"/>
        <v>-1257625</v>
      </c>
      <c r="J84" s="12">
        <f t="shared" si="5"/>
        <v>-97.7</v>
      </c>
      <c r="K84" s="1"/>
    </row>
    <row r="85" spans="1:11" ht="13.9" customHeight="1" x14ac:dyDescent="0.2">
      <c r="A85" s="1"/>
      <c r="B85" s="51">
        <v>79</v>
      </c>
      <c r="C85" s="52">
        <v>7</v>
      </c>
      <c r="D85" s="6"/>
      <c r="E85" s="37" t="s">
        <v>7</v>
      </c>
      <c r="F85" s="37"/>
      <c r="G85" s="30">
        <v>0</v>
      </c>
      <c r="H85" s="31">
        <v>0</v>
      </c>
      <c r="I85" s="17">
        <f t="shared" si="4"/>
        <v>0</v>
      </c>
      <c r="J85" s="12" t="str">
        <f t="shared" si="5"/>
        <v>－　</v>
      </c>
      <c r="K85" s="1"/>
    </row>
    <row r="86" spans="1:11" ht="13.9" customHeight="1" x14ac:dyDescent="0.2">
      <c r="A86" s="1"/>
      <c r="B86" s="51">
        <v>80</v>
      </c>
      <c r="C86" s="52">
        <v>13</v>
      </c>
      <c r="D86" s="6"/>
      <c r="E86" s="37" t="s">
        <v>13</v>
      </c>
      <c r="F86" s="37"/>
      <c r="G86" s="30">
        <v>0</v>
      </c>
      <c r="H86" s="31">
        <v>0</v>
      </c>
      <c r="I86" s="17">
        <f t="shared" si="4"/>
        <v>0</v>
      </c>
      <c r="J86" s="12" t="str">
        <f t="shared" si="5"/>
        <v>－　</v>
      </c>
      <c r="K86" s="1"/>
    </row>
    <row r="87" spans="1:11" ht="13.9" customHeight="1" x14ac:dyDescent="0.2">
      <c r="A87" s="1"/>
      <c r="B87" s="51">
        <v>81</v>
      </c>
      <c r="C87" s="52">
        <v>21</v>
      </c>
      <c r="D87" s="14"/>
      <c r="E87" s="32" t="s">
        <v>21</v>
      </c>
      <c r="F87" s="32"/>
      <c r="G87" s="30">
        <v>0</v>
      </c>
      <c r="H87" s="31">
        <v>0</v>
      </c>
      <c r="I87" s="17">
        <f t="shared" si="4"/>
        <v>0</v>
      </c>
      <c r="J87" s="12" t="str">
        <f t="shared" si="5"/>
        <v>－　</v>
      </c>
      <c r="K87" s="1"/>
    </row>
    <row r="88" spans="1:11" ht="13.9" customHeight="1" x14ac:dyDescent="0.2">
      <c r="A88" s="1"/>
      <c r="B88" s="51">
        <v>82</v>
      </c>
      <c r="C88" s="52">
        <v>24</v>
      </c>
      <c r="D88" s="6"/>
      <c r="E88" s="37" t="s">
        <v>23</v>
      </c>
      <c r="F88" s="37"/>
      <c r="G88" s="30">
        <v>0</v>
      </c>
      <c r="H88" s="31">
        <v>0</v>
      </c>
      <c r="I88" s="17">
        <f t="shared" si="4"/>
        <v>0</v>
      </c>
      <c r="J88" s="12" t="str">
        <f t="shared" si="5"/>
        <v>－　</v>
      </c>
      <c r="K88" s="1"/>
    </row>
    <row r="89" spans="1:11" ht="13.9" customHeight="1" x14ac:dyDescent="0.2">
      <c r="A89" s="1"/>
      <c r="B89" s="51">
        <v>83</v>
      </c>
      <c r="C89" s="52">
        <v>26</v>
      </c>
      <c r="D89" s="14"/>
      <c r="E89" s="32" t="s">
        <v>25</v>
      </c>
      <c r="F89" s="32"/>
      <c r="G89" s="30">
        <v>0</v>
      </c>
      <c r="H89" s="31">
        <v>0</v>
      </c>
      <c r="I89" s="17">
        <f t="shared" si="4"/>
        <v>0</v>
      </c>
      <c r="J89" s="12" t="str">
        <f t="shared" si="5"/>
        <v>－　</v>
      </c>
      <c r="K89" s="1"/>
    </row>
    <row r="90" spans="1:11" ht="13.9" customHeight="1" x14ac:dyDescent="0.2">
      <c r="A90" s="1"/>
      <c r="B90" s="51">
        <v>84</v>
      </c>
      <c r="C90" s="52">
        <v>31</v>
      </c>
      <c r="D90" s="6"/>
      <c r="E90" s="37" t="s">
        <v>30</v>
      </c>
      <c r="F90" s="37"/>
      <c r="G90" s="28">
        <v>0</v>
      </c>
      <c r="H90" s="38">
        <v>91565</v>
      </c>
      <c r="I90" s="17">
        <f t="shared" si="4"/>
        <v>-91565</v>
      </c>
      <c r="J90" s="12" t="str">
        <f t="shared" si="5"/>
        <v>皆減　</v>
      </c>
      <c r="K90" s="1"/>
    </row>
    <row r="91" spans="1:11" ht="13.9" customHeight="1" thickBot="1" x14ac:dyDescent="0.25">
      <c r="A91" s="1"/>
      <c r="B91" s="10">
        <v>85</v>
      </c>
      <c r="C91" s="9">
        <v>44</v>
      </c>
      <c r="D91" s="5"/>
      <c r="E91" s="37" t="s">
        <v>43</v>
      </c>
      <c r="F91" s="37"/>
      <c r="G91" s="30">
        <v>0</v>
      </c>
      <c r="H91" s="31">
        <v>0</v>
      </c>
      <c r="I91" s="17">
        <f t="shared" si="4"/>
        <v>0</v>
      </c>
      <c r="J91" s="12" t="str">
        <f t="shared" si="5"/>
        <v>－　</v>
      </c>
      <c r="K91" s="1"/>
    </row>
    <row r="92" spans="1:11" ht="15" customHeight="1" thickTop="1" x14ac:dyDescent="0.2">
      <c r="A92" s="1"/>
      <c r="B92" s="18" t="s">
        <v>39</v>
      </c>
      <c r="C92" s="19"/>
      <c r="D92" s="19"/>
      <c r="E92" s="20" t="s">
        <v>94</v>
      </c>
      <c r="F92" s="20"/>
      <c r="G92" s="39">
        <v>66276319</v>
      </c>
      <c r="H92" s="39">
        <v>75568218</v>
      </c>
      <c r="I92" s="21">
        <f t="shared" si="4"/>
        <v>-9291899</v>
      </c>
      <c r="J92" s="22">
        <f t="shared" si="5"/>
        <v>-12.3</v>
      </c>
      <c r="K92" s="1"/>
    </row>
    <row r="93" spans="1:11" ht="13.9" customHeight="1" x14ac:dyDescent="0.2">
      <c r="A93" s="1"/>
      <c r="B93" s="8" t="s">
        <v>39</v>
      </c>
      <c r="C93" s="13"/>
      <c r="D93" s="13"/>
      <c r="E93" s="14" t="s">
        <v>83</v>
      </c>
      <c r="F93" s="14"/>
      <c r="G93" s="38">
        <v>41597949</v>
      </c>
      <c r="H93" s="38">
        <v>42077078</v>
      </c>
      <c r="I93" s="17">
        <f t="shared" si="4"/>
        <v>-479129</v>
      </c>
      <c r="J93" s="12">
        <f t="shared" si="5"/>
        <v>-1.1000000000000001</v>
      </c>
      <c r="K93" s="1"/>
    </row>
    <row r="94" spans="1:11" ht="13.9" customHeight="1" x14ac:dyDescent="0.2">
      <c r="A94" s="1"/>
      <c r="B94" s="7" t="s">
        <v>39</v>
      </c>
      <c r="C94" s="5"/>
      <c r="D94" s="5"/>
      <c r="E94" s="6" t="s">
        <v>84</v>
      </c>
      <c r="F94" s="6"/>
      <c r="G94" s="25">
        <f>SUM(G7:G91)</f>
        <v>107874268</v>
      </c>
      <c r="H94" s="25">
        <f>SUM(H7:H91)</f>
        <v>117645296</v>
      </c>
      <c r="I94" s="25">
        <f t="shared" si="4"/>
        <v>-9771028</v>
      </c>
      <c r="J94" s="12">
        <f t="shared" si="5"/>
        <v>-8.3000000000000007</v>
      </c>
      <c r="K94" s="1"/>
    </row>
    <row r="95" spans="1:11" ht="13.9" customHeight="1" x14ac:dyDescent="0.2">
      <c r="A95" s="1"/>
      <c r="B95" s="11"/>
      <c r="C95" s="11"/>
      <c r="D95" s="11"/>
      <c r="E95" s="11"/>
      <c r="F95" s="11"/>
      <c r="G95" s="23"/>
      <c r="H95" s="23"/>
      <c r="I95" s="23"/>
      <c r="J95" s="24"/>
      <c r="K95" s="1"/>
    </row>
    <row r="96" spans="1:11" x14ac:dyDescent="0.2">
      <c r="A96" s="1"/>
      <c r="B96" s="1"/>
      <c r="C96" s="1"/>
      <c r="D96" s="1"/>
      <c r="E96" s="1"/>
      <c r="F96" s="1"/>
      <c r="G96" s="1" t="s">
        <v>103</v>
      </c>
      <c r="H96" s="1"/>
      <c r="I96" s="1"/>
      <c r="J96" s="1"/>
      <c r="K96" s="1"/>
    </row>
  </sheetData>
  <mergeCells count="3">
    <mergeCell ref="B2:J2"/>
    <mergeCell ref="B4:B6"/>
    <mergeCell ref="C4:C5"/>
  </mergeCells>
  <phoneticPr fontId="4"/>
  <printOptions horizontalCentered="1"/>
  <pageMargins left="0.59055118110236227" right="0.59055118110236227" top="0.59055118110236227" bottom="0.78740157480314965" header="0.51181102362204722" footer="0.51181102362204722"/>
  <pageSetup paperSize="9" orientation="portrait" r:id="rId1"/>
  <headerFooter alignWithMargins="0"/>
  <rowBreaks count="1" manualBreakCount="1">
    <brk id="46"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96"/>
  <sheetViews>
    <sheetView view="pageBreakPreview" zoomScaleNormal="100" workbookViewId="0">
      <pane xSplit="2" ySplit="6" topLeftCell="C7" activePane="bottomRight" state="frozen"/>
      <selection pane="topRight"/>
      <selection pane="bottomLeft"/>
      <selection pane="bottomRight"/>
    </sheetView>
  </sheetViews>
  <sheetFormatPr defaultColWidth="10.58203125" defaultRowHeight="14" x14ac:dyDescent="0.2"/>
  <cols>
    <col min="1" max="1" width="2.58203125" style="2" customWidth="1"/>
    <col min="2" max="3" width="5.58203125" style="2" customWidth="1"/>
    <col min="4" max="4" width="1.58203125" style="2" customWidth="1"/>
    <col min="5" max="5" width="10.25" style="2" customWidth="1"/>
    <col min="6" max="6" width="1.58203125" style="2" customWidth="1"/>
    <col min="7" max="8" width="14.58203125" style="2" customWidth="1"/>
    <col min="9" max="9" width="13.83203125" style="2" customWidth="1"/>
    <col min="10" max="10" width="12.58203125" style="2" customWidth="1"/>
    <col min="11" max="11" width="2.58203125" style="2" customWidth="1"/>
    <col min="12" max="16384" width="10.58203125" style="2"/>
  </cols>
  <sheetData>
    <row r="1" spans="1:11" x14ac:dyDescent="0.2">
      <c r="A1" s="1"/>
      <c r="B1" s="1" t="s">
        <v>99</v>
      </c>
      <c r="C1" s="1"/>
      <c r="D1" s="1"/>
      <c r="E1" s="1"/>
      <c r="F1" s="1"/>
      <c r="G1" s="1"/>
      <c r="H1" s="1"/>
      <c r="I1" s="1"/>
      <c r="J1" s="1"/>
      <c r="K1" s="1"/>
    </row>
    <row r="2" spans="1:11" x14ac:dyDescent="0.2">
      <c r="A2" s="1"/>
      <c r="B2" s="305" t="s">
        <v>107</v>
      </c>
      <c r="C2" s="305"/>
      <c r="D2" s="305"/>
      <c r="E2" s="305"/>
      <c r="F2" s="305"/>
      <c r="G2" s="305"/>
      <c r="H2" s="305"/>
      <c r="I2" s="305"/>
      <c r="J2" s="305"/>
      <c r="K2" s="1"/>
    </row>
    <row r="3" spans="1:11" x14ac:dyDescent="0.2">
      <c r="A3" s="1"/>
      <c r="B3" s="1"/>
      <c r="C3" s="1"/>
      <c r="D3" s="1"/>
      <c r="E3" s="1"/>
      <c r="F3" s="1"/>
      <c r="G3" s="1"/>
      <c r="H3" s="1"/>
      <c r="I3" s="1" t="s">
        <v>97</v>
      </c>
      <c r="J3" s="1"/>
      <c r="K3" s="1"/>
    </row>
    <row r="4" spans="1:11" x14ac:dyDescent="0.2">
      <c r="A4" s="1"/>
      <c r="B4" s="306" t="s">
        <v>98</v>
      </c>
      <c r="C4" s="309" t="s">
        <v>104</v>
      </c>
      <c r="D4" s="41"/>
      <c r="E4" s="41"/>
      <c r="F4" s="41"/>
      <c r="G4" s="42" t="s">
        <v>101</v>
      </c>
      <c r="H4" s="42" t="s">
        <v>102</v>
      </c>
      <c r="I4" s="43" t="s">
        <v>85</v>
      </c>
      <c r="J4" s="44" t="s">
        <v>86</v>
      </c>
      <c r="K4" s="1"/>
    </row>
    <row r="5" spans="1:11" x14ac:dyDescent="0.2">
      <c r="A5" s="1"/>
      <c r="B5" s="307"/>
      <c r="C5" s="310"/>
      <c r="D5" s="11"/>
      <c r="E5" s="11" t="s">
        <v>0</v>
      </c>
      <c r="F5" s="11"/>
      <c r="G5" s="3" t="s">
        <v>106</v>
      </c>
      <c r="H5" s="3" t="s">
        <v>108</v>
      </c>
      <c r="I5" s="4" t="s">
        <v>87</v>
      </c>
      <c r="J5" s="45" t="s">
        <v>88</v>
      </c>
      <c r="K5" s="1"/>
    </row>
    <row r="6" spans="1:11" x14ac:dyDescent="0.2">
      <c r="A6" s="1"/>
      <c r="B6" s="308"/>
      <c r="C6" s="56" t="s">
        <v>105</v>
      </c>
      <c r="D6" s="27"/>
      <c r="E6" s="27"/>
      <c r="F6" s="27"/>
      <c r="G6" s="46" t="s">
        <v>1</v>
      </c>
      <c r="H6" s="47" t="s">
        <v>110</v>
      </c>
      <c r="I6" s="47" t="s">
        <v>89</v>
      </c>
      <c r="J6" s="48" t="s">
        <v>90</v>
      </c>
      <c r="K6" s="1"/>
    </row>
    <row r="7" spans="1:11" ht="15" customHeight="1" x14ac:dyDescent="0.2">
      <c r="A7" s="1"/>
      <c r="B7" s="40">
        <v>1</v>
      </c>
      <c r="C7" s="52">
        <v>6</v>
      </c>
      <c r="D7" s="11"/>
      <c r="E7" s="29" t="s">
        <v>6</v>
      </c>
      <c r="F7" s="29"/>
      <c r="G7" s="35">
        <v>5635498</v>
      </c>
      <c r="H7" s="36">
        <v>5398581</v>
      </c>
      <c r="I7" s="25">
        <f t="shared" ref="I7:I38" si="0">G7-H7</f>
        <v>236917</v>
      </c>
      <c r="J7" s="15">
        <f t="shared" ref="J7:J38" si="1">IF(H7=0,IF(G7=0,"－　","皆増　"),IF(G7=0,"皆減　",ROUND(I7/H7*100,1)))</f>
        <v>4.4000000000000004</v>
      </c>
      <c r="K7" s="1"/>
    </row>
    <row r="8" spans="1:11" ht="15" customHeight="1" x14ac:dyDescent="0.2">
      <c r="A8" s="1"/>
      <c r="B8" s="10">
        <v>2</v>
      </c>
      <c r="C8" s="52">
        <v>33</v>
      </c>
      <c r="D8" s="14"/>
      <c r="E8" s="32" t="s">
        <v>32</v>
      </c>
      <c r="F8" s="32"/>
      <c r="G8" s="33">
        <v>1594215</v>
      </c>
      <c r="H8" s="34">
        <v>1382748</v>
      </c>
      <c r="I8" s="26">
        <f t="shared" si="0"/>
        <v>211467</v>
      </c>
      <c r="J8" s="15">
        <f t="shared" si="1"/>
        <v>15.3</v>
      </c>
      <c r="K8" s="1"/>
    </row>
    <row r="9" spans="1:11" ht="15" customHeight="1" x14ac:dyDescent="0.2">
      <c r="A9" s="1"/>
      <c r="B9" s="10">
        <v>3</v>
      </c>
      <c r="C9" s="52">
        <v>8</v>
      </c>
      <c r="D9" s="14"/>
      <c r="E9" s="32" t="s">
        <v>8</v>
      </c>
      <c r="F9" s="32"/>
      <c r="G9" s="33">
        <v>2576546</v>
      </c>
      <c r="H9" s="34">
        <v>2373064</v>
      </c>
      <c r="I9" s="17">
        <f t="shared" si="0"/>
        <v>203482</v>
      </c>
      <c r="J9" s="12">
        <f t="shared" si="1"/>
        <v>8.6</v>
      </c>
      <c r="K9" s="1"/>
    </row>
    <row r="10" spans="1:11" ht="15" customHeight="1" x14ac:dyDescent="0.2">
      <c r="A10" s="1"/>
      <c r="B10" s="10">
        <v>4</v>
      </c>
      <c r="C10" s="52">
        <v>61</v>
      </c>
      <c r="D10" s="6"/>
      <c r="E10" s="37" t="s">
        <v>60</v>
      </c>
      <c r="F10" s="37"/>
      <c r="G10" s="35">
        <v>291584</v>
      </c>
      <c r="H10" s="36">
        <v>150331</v>
      </c>
      <c r="I10" s="17">
        <f t="shared" si="0"/>
        <v>141253</v>
      </c>
      <c r="J10" s="12">
        <f t="shared" si="1"/>
        <v>94</v>
      </c>
      <c r="K10" s="1"/>
    </row>
    <row r="11" spans="1:11" ht="15" customHeight="1" x14ac:dyDescent="0.2">
      <c r="A11" s="1"/>
      <c r="B11" s="10">
        <v>5</v>
      </c>
      <c r="C11" s="52">
        <v>17</v>
      </c>
      <c r="D11" s="6"/>
      <c r="E11" s="37" t="s">
        <v>17</v>
      </c>
      <c r="F11" s="37"/>
      <c r="G11" s="33">
        <v>1861784</v>
      </c>
      <c r="H11" s="34">
        <v>1739677</v>
      </c>
      <c r="I11" s="17">
        <f t="shared" si="0"/>
        <v>122107</v>
      </c>
      <c r="J11" s="12">
        <f t="shared" si="1"/>
        <v>7</v>
      </c>
      <c r="K11" s="1"/>
    </row>
    <row r="12" spans="1:11" ht="15" customHeight="1" x14ac:dyDescent="0.2">
      <c r="A12" s="1"/>
      <c r="B12" s="10">
        <v>6</v>
      </c>
      <c r="C12" s="52">
        <v>67</v>
      </c>
      <c r="D12" s="6"/>
      <c r="E12" s="37" t="s">
        <v>65</v>
      </c>
      <c r="F12" s="37"/>
      <c r="G12" s="35">
        <v>647375</v>
      </c>
      <c r="H12" s="36">
        <v>558404</v>
      </c>
      <c r="I12" s="17">
        <f t="shared" si="0"/>
        <v>88971</v>
      </c>
      <c r="J12" s="12">
        <f t="shared" si="1"/>
        <v>15.9</v>
      </c>
      <c r="K12" s="1"/>
    </row>
    <row r="13" spans="1:11" ht="15" customHeight="1" x14ac:dyDescent="0.2">
      <c r="A13" s="1"/>
      <c r="B13" s="10">
        <v>7</v>
      </c>
      <c r="C13" s="52">
        <v>73</v>
      </c>
      <c r="D13" s="6"/>
      <c r="E13" s="37" t="s">
        <v>71</v>
      </c>
      <c r="F13" s="37"/>
      <c r="G13" s="33">
        <v>1768480</v>
      </c>
      <c r="H13" s="34">
        <v>1690338</v>
      </c>
      <c r="I13" s="17">
        <f t="shared" si="0"/>
        <v>78142</v>
      </c>
      <c r="J13" s="12">
        <f t="shared" si="1"/>
        <v>4.5999999999999996</v>
      </c>
      <c r="K13" s="1"/>
    </row>
    <row r="14" spans="1:11" ht="15" customHeight="1" x14ac:dyDescent="0.2">
      <c r="A14" s="1"/>
      <c r="B14" s="10">
        <v>8</v>
      </c>
      <c r="C14" s="52">
        <v>66</v>
      </c>
      <c r="D14" s="14"/>
      <c r="E14" s="32" t="s">
        <v>95</v>
      </c>
      <c r="F14" s="32"/>
      <c r="G14" s="33">
        <v>679658</v>
      </c>
      <c r="H14" s="34">
        <v>607602</v>
      </c>
      <c r="I14" s="17">
        <f t="shared" si="0"/>
        <v>72056</v>
      </c>
      <c r="J14" s="12">
        <f t="shared" si="1"/>
        <v>11.9</v>
      </c>
      <c r="K14" s="1"/>
    </row>
    <row r="15" spans="1:11" ht="15" customHeight="1" x14ac:dyDescent="0.2">
      <c r="A15" s="1"/>
      <c r="B15" s="10">
        <v>9</v>
      </c>
      <c r="C15" s="52">
        <v>69</v>
      </c>
      <c r="D15" s="6"/>
      <c r="E15" s="37" t="s">
        <v>67</v>
      </c>
      <c r="F15" s="37"/>
      <c r="G15" s="33">
        <v>1004374</v>
      </c>
      <c r="H15" s="34">
        <v>939048</v>
      </c>
      <c r="I15" s="17">
        <f t="shared" si="0"/>
        <v>65326</v>
      </c>
      <c r="J15" s="12">
        <f t="shared" si="1"/>
        <v>7</v>
      </c>
      <c r="K15" s="1"/>
    </row>
    <row r="16" spans="1:11" ht="15" customHeight="1" x14ac:dyDescent="0.2">
      <c r="A16" s="1"/>
      <c r="B16" s="10">
        <v>10</v>
      </c>
      <c r="C16" s="52">
        <v>65</v>
      </c>
      <c r="D16" s="6"/>
      <c r="E16" s="37" t="s">
        <v>64</v>
      </c>
      <c r="F16" s="37"/>
      <c r="G16" s="33">
        <v>770373</v>
      </c>
      <c r="H16" s="34">
        <v>711231</v>
      </c>
      <c r="I16" s="17">
        <f t="shared" si="0"/>
        <v>59142</v>
      </c>
      <c r="J16" s="12">
        <f t="shared" si="1"/>
        <v>8.3000000000000007</v>
      </c>
      <c r="K16" s="1"/>
    </row>
    <row r="17" spans="1:11" ht="15" customHeight="1" x14ac:dyDescent="0.2">
      <c r="A17" s="1"/>
      <c r="B17" s="10">
        <v>11</v>
      </c>
      <c r="C17" s="52">
        <v>52</v>
      </c>
      <c r="D17" s="6"/>
      <c r="E17" s="37" t="s">
        <v>51</v>
      </c>
      <c r="F17" s="37"/>
      <c r="G17" s="33">
        <v>1278540</v>
      </c>
      <c r="H17" s="34">
        <v>1220431</v>
      </c>
      <c r="I17" s="17">
        <f t="shared" si="0"/>
        <v>58109</v>
      </c>
      <c r="J17" s="12">
        <f t="shared" si="1"/>
        <v>4.8</v>
      </c>
      <c r="K17" s="1"/>
    </row>
    <row r="18" spans="1:11" ht="15" customHeight="1" x14ac:dyDescent="0.2">
      <c r="A18" s="1"/>
      <c r="B18" s="10">
        <v>12</v>
      </c>
      <c r="C18" s="52">
        <v>45</v>
      </c>
      <c r="D18" s="6"/>
      <c r="E18" s="37" t="s">
        <v>44</v>
      </c>
      <c r="F18" s="37"/>
      <c r="G18" s="35">
        <v>1603567</v>
      </c>
      <c r="H18" s="36">
        <v>1547791</v>
      </c>
      <c r="I18" s="17">
        <f t="shared" si="0"/>
        <v>55776</v>
      </c>
      <c r="J18" s="12">
        <f t="shared" si="1"/>
        <v>3.6</v>
      </c>
      <c r="K18" s="1"/>
    </row>
    <row r="19" spans="1:11" ht="15" customHeight="1" x14ac:dyDescent="0.2">
      <c r="A19" s="1"/>
      <c r="B19" s="10">
        <v>13</v>
      </c>
      <c r="C19" s="52">
        <v>49</v>
      </c>
      <c r="D19" s="6"/>
      <c r="E19" s="37" t="s">
        <v>48</v>
      </c>
      <c r="F19" s="37"/>
      <c r="G19" s="35">
        <v>1651088</v>
      </c>
      <c r="H19" s="36">
        <v>1598955</v>
      </c>
      <c r="I19" s="17">
        <f t="shared" si="0"/>
        <v>52133</v>
      </c>
      <c r="J19" s="12">
        <f t="shared" si="1"/>
        <v>3.3</v>
      </c>
      <c r="K19" s="1"/>
    </row>
    <row r="20" spans="1:11" ht="15" customHeight="1" x14ac:dyDescent="0.2">
      <c r="A20" s="1"/>
      <c r="B20" s="10">
        <v>14</v>
      </c>
      <c r="C20" s="52">
        <v>55</v>
      </c>
      <c r="D20" s="6"/>
      <c r="E20" s="37" t="s">
        <v>54</v>
      </c>
      <c r="F20" s="37"/>
      <c r="G20" s="33">
        <v>489977</v>
      </c>
      <c r="H20" s="34">
        <v>440060</v>
      </c>
      <c r="I20" s="17">
        <f t="shared" si="0"/>
        <v>49917</v>
      </c>
      <c r="J20" s="12">
        <f t="shared" si="1"/>
        <v>11.3</v>
      </c>
      <c r="K20" s="1"/>
    </row>
    <row r="21" spans="1:11" ht="15" customHeight="1" x14ac:dyDescent="0.2">
      <c r="A21" s="1"/>
      <c r="B21" s="10">
        <v>15</v>
      </c>
      <c r="C21" s="52">
        <v>16</v>
      </c>
      <c r="D21" s="6"/>
      <c r="E21" s="37" t="s">
        <v>16</v>
      </c>
      <c r="F21" s="37"/>
      <c r="G21" s="35">
        <v>2483099</v>
      </c>
      <c r="H21" s="36">
        <v>2434370</v>
      </c>
      <c r="I21" s="17">
        <f t="shared" si="0"/>
        <v>48729</v>
      </c>
      <c r="J21" s="12">
        <f t="shared" si="1"/>
        <v>2</v>
      </c>
      <c r="K21" s="1"/>
    </row>
    <row r="22" spans="1:11" ht="15" customHeight="1" x14ac:dyDescent="0.2">
      <c r="A22" s="1"/>
      <c r="B22" s="10">
        <v>16</v>
      </c>
      <c r="C22" s="52">
        <v>54</v>
      </c>
      <c r="D22" s="6"/>
      <c r="E22" s="37" t="s">
        <v>53</v>
      </c>
      <c r="F22" s="37"/>
      <c r="G22" s="35">
        <v>702814</v>
      </c>
      <c r="H22" s="36">
        <v>655492</v>
      </c>
      <c r="I22" s="17">
        <f t="shared" si="0"/>
        <v>47322</v>
      </c>
      <c r="J22" s="12">
        <f t="shared" si="1"/>
        <v>7.2</v>
      </c>
      <c r="K22" s="1"/>
    </row>
    <row r="23" spans="1:11" ht="15" customHeight="1" x14ac:dyDescent="0.2">
      <c r="A23" s="1"/>
      <c r="B23" s="10">
        <v>17</v>
      </c>
      <c r="C23" s="52">
        <v>75</v>
      </c>
      <c r="D23" s="6"/>
      <c r="E23" s="37" t="s">
        <v>96</v>
      </c>
      <c r="F23" s="37"/>
      <c r="G23" s="35">
        <v>662746</v>
      </c>
      <c r="H23" s="36">
        <v>621844</v>
      </c>
      <c r="I23" s="17">
        <f t="shared" si="0"/>
        <v>40902</v>
      </c>
      <c r="J23" s="12">
        <f t="shared" si="1"/>
        <v>6.6</v>
      </c>
      <c r="K23" s="1"/>
    </row>
    <row r="24" spans="1:11" ht="15" customHeight="1" x14ac:dyDescent="0.2">
      <c r="A24" s="1"/>
      <c r="B24" s="10">
        <v>18</v>
      </c>
      <c r="C24" s="52">
        <v>84</v>
      </c>
      <c r="D24" s="14"/>
      <c r="E24" s="32" t="s">
        <v>81</v>
      </c>
      <c r="F24" s="32"/>
      <c r="G24" s="35">
        <v>1571081</v>
      </c>
      <c r="H24" s="36">
        <v>1538465</v>
      </c>
      <c r="I24" s="17">
        <f t="shared" si="0"/>
        <v>32616</v>
      </c>
      <c r="J24" s="12">
        <f t="shared" si="1"/>
        <v>2.1</v>
      </c>
      <c r="K24" s="1"/>
    </row>
    <row r="25" spans="1:11" ht="15" customHeight="1" x14ac:dyDescent="0.2">
      <c r="A25" s="1"/>
      <c r="B25" s="10">
        <v>19</v>
      </c>
      <c r="C25" s="52">
        <v>60</v>
      </c>
      <c r="D25" s="6"/>
      <c r="E25" s="37" t="s">
        <v>59</v>
      </c>
      <c r="F25" s="37"/>
      <c r="G25" s="35">
        <v>833399</v>
      </c>
      <c r="H25" s="36">
        <v>805013</v>
      </c>
      <c r="I25" s="17">
        <f t="shared" si="0"/>
        <v>28386</v>
      </c>
      <c r="J25" s="12">
        <f t="shared" si="1"/>
        <v>3.5</v>
      </c>
      <c r="K25" s="1"/>
    </row>
    <row r="26" spans="1:11" ht="15" customHeight="1" x14ac:dyDescent="0.2">
      <c r="A26" s="1"/>
      <c r="B26" s="10">
        <v>20</v>
      </c>
      <c r="C26" s="52">
        <v>74</v>
      </c>
      <c r="D26" s="6"/>
      <c r="E26" s="37" t="s">
        <v>72</v>
      </c>
      <c r="F26" s="37"/>
      <c r="G26" s="33">
        <v>579047</v>
      </c>
      <c r="H26" s="34">
        <v>552793</v>
      </c>
      <c r="I26" s="17">
        <f t="shared" si="0"/>
        <v>26254</v>
      </c>
      <c r="J26" s="12">
        <f t="shared" si="1"/>
        <v>4.7</v>
      </c>
      <c r="K26" s="1"/>
    </row>
    <row r="27" spans="1:11" ht="15" customHeight="1" x14ac:dyDescent="0.2">
      <c r="A27" s="1"/>
      <c r="B27" s="10">
        <v>21</v>
      </c>
      <c r="C27" s="52">
        <v>71</v>
      </c>
      <c r="D27" s="6"/>
      <c r="E27" s="37" t="s">
        <v>69</v>
      </c>
      <c r="F27" s="37"/>
      <c r="G27" s="33">
        <v>778551</v>
      </c>
      <c r="H27" s="34">
        <v>755961</v>
      </c>
      <c r="I27" s="17">
        <f t="shared" si="0"/>
        <v>22590</v>
      </c>
      <c r="J27" s="12">
        <f t="shared" si="1"/>
        <v>3</v>
      </c>
      <c r="K27" s="1"/>
    </row>
    <row r="28" spans="1:11" ht="15" customHeight="1" x14ac:dyDescent="0.2">
      <c r="A28" s="1"/>
      <c r="B28" s="10">
        <v>22</v>
      </c>
      <c r="C28" s="52">
        <v>47</v>
      </c>
      <c r="D28" s="6"/>
      <c r="E28" s="37" t="s">
        <v>46</v>
      </c>
      <c r="F28" s="37"/>
      <c r="G28" s="33">
        <v>219820</v>
      </c>
      <c r="H28" s="34">
        <v>197456</v>
      </c>
      <c r="I28" s="17">
        <f t="shared" si="0"/>
        <v>22364</v>
      </c>
      <c r="J28" s="12">
        <f t="shared" si="1"/>
        <v>11.3</v>
      </c>
      <c r="K28" s="1"/>
    </row>
    <row r="29" spans="1:11" ht="15" customHeight="1" x14ac:dyDescent="0.2">
      <c r="A29" s="1"/>
      <c r="B29" s="10">
        <v>23</v>
      </c>
      <c r="C29" s="52">
        <v>29</v>
      </c>
      <c r="D29" s="6"/>
      <c r="E29" s="37" t="s">
        <v>28</v>
      </c>
      <c r="F29" s="37"/>
      <c r="G29" s="35">
        <v>873998</v>
      </c>
      <c r="H29" s="36">
        <v>853938</v>
      </c>
      <c r="I29" s="17">
        <f t="shared" si="0"/>
        <v>20060</v>
      </c>
      <c r="J29" s="12">
        <f t="shared" si="1"/>
        <v>2.2999999999999998</v>
      </c>
      <c r="K29" s="1"/>
    </row>
    <row r="30" spans="1:11" ht="15" customHeight="1" x14ac:dyDescent="0.2">
      <c r="A30" s="1"/>
      <c r="B30" s="10">
        <v>24</v>
      </c>
      <c r="C30" s="52">
        <v>64</v>
      </c>
      <c r="D30" s="6"/>
      <c r="E30" s="37" t="s">
        <v>63</v>
      </c>
      <c r="F30" s="37"/>
      <c r="G30" s="35">
        <v>361258</v>
      </c>
      <c r="H30" s="36">
        <v>345513</v>
      </c>
      <c r="I30" s="17">
        <f t="shared" si="0"/>
        <v>15745</v>
      </c>
      <c r="J30" s="12">
        <f t="shared" si="1"/>
        <v>4.5999999999999996</v>
      </c>
      <c r="K30" s="1"/>
    </row>
    <row r="31" spans="1:11" ht="15" customHeight="1" x14ac:dyDescent="0.2">
      <c r="A31" s="1"/>
      <c r="B31" s="10">
        <v>25</v>
      </c>
      <c r="C31" s="52">
        <v>72</v>
      </c>
      <c r="D31" s="6"/>
      <c r="E31" s="37" t="s">
        <v>70</v>
      </c>
      <c r="F31" s="37"/>
      <c r="G31" s="35">
        <v>1249653</v>
      </c>
      <c r="H31" s="36">
        <v>1242384</v>
      </c>
      <c r="I31" s="17">
        <f t="shared" si="0"/>
        <v>7269</v>
      </c>
      <c r="J31" s="12">
        <f t="shared" si="1"/>
        <v>0.6</v>
      </c>
      <c r="K31" s="1"/>
    </row>
    <row r="32" spans="1:11" ht="15" customHeight="1" x14ac:dyDescent="0.2">
      <c r="A32" s="1"/>
      <c r="B32" s="10">
        <v>26</v>
      </c>
      <c r="C32" s="52">
        <v>80</v>
      </c>
      <c r="D32" s="6"/>
      <c r="E32" s="37" t="s">
        <v>77</v>
      </c>
      <c r="F32" s="37"/>
      <c r="G32" s="35">
        <v>1363474</v>
      </c>
      <c r="H32" s="36">
        <v>1360059</v>
      </c>
      <c r="I32" s="17">
        <f t="shared" si="0"/>
        <v>3415</v>
      </c>
      <c r="J32" s="12">
        <f t="shared" si="1"/>
        <v>0.3</v>
      </c>
      <c r="K32" s="1"/>
    </row>
    <row r="33" spans="1:11" ht="15" customHeight="1" x14ac:dyDescent="0.2">
      <c r="A33" s="1"/>
      <c r="B33" s="10">
        <v>27</v>
      </c>
      <c r="C33" s="52">
        <v>53</v>
      </c>
      <c r="D33" s="6"/>
      <c r="E33" s="37" t="s">
        <v>52</v>
      </c>
      <c r="F33" s="37"/>
      <c r="G33" s="35">
        <v>1231276</v>
      </c>
      <c r="H33" s="36">
        <v>1227922</v>
      </c>
      <c r="I33" s="17">
        <f t="shared" si="0"/>
        <v>3354</v>
      </c>
      <c r="J33" s="12">
        <f t="shared" si="1"/>
        <v>0.3</v>
      </c>
      <c r="K33" s="1"/>
    </row>
    <row r="34" spans="1:11" ht="15" customHeight="1" x14ac:dyDescent="0.2">
      <c r="A34" s="1"/>
      <c r="B34" s="10">
        <v>28</v>
      </c>
      <c r="C34" s="52">
        <v>59</v>
      </c>
      <c r="D34" s="6"/>
      <c r="E34" s="37" t="s">
        <v>58</v>
      </c>
      <c r="F34" s="37"/>
      <c r="G34" s="35">
        <v>734323</v>
      </c>
      <c r="H34" s="36">
        <v>731685</v>
      </c>
      <c r="I34" s="17">
        <f t="shared" si="0"/>
        <v>2638</v>
      </c>
      <c r="J34" s="12">
        <f t="shared" si="1"/>
        <v>0.4</v>
      </c>
      <c r="K34" s="1"/>
    </row>
    <row r="35" spans="1:11" ht="15" customHeight="1" x14ac:dyDescent="0.2">
      <c r="A35" s="1"/>
      <c r="B35" s="10">
        <v>29</v>
      </c>
      <c r="C35" s="52">
        <v>7</v>
      </c>
      <c r="D35" s="6"/>
      <c r="E35" s="37" t="s">
        <v>7</v>
      </c>
      <c r="F35" s="37"/>
      <c r="G35" s="35">
        <v>0</v>
      </c>
      <c r="H35" s="36">
        <v>0</v>
      </c>
      <c r="I35" s="17">
        <f t="shared" si="0"/>
        <v>0</v>
      </c>
      <c r="J35" s="12" t="str">
        <f t="shared" si="1"/>
        <v>－　</v>
      </c>
      <c r="K35" s="1"/>
    </row>
    <row r="36" spans="1:11" ht="15" customHeight="1" x14ac:dyDescent="0.2">
      <c r="A36" s="1"/>
      <c r="B36" s="10">
        <v>30</v>
      </c>
      <c r="C36" s="52">
        <v>13</v>
      </c>
      <c r="D36" s="6"/>
      <c r="E36" s="37" t="s">
        <v>13</v>
      </c>
      <c r="F36" s="37"/>
      <c r="G36" s="35">
        <v>0</v>
      </c>
      <c r="H36" s="36">
        <v>0</v>
      </c>
      <c r="I36" s="17">
        <f t="shared" si="0"/>
        <v>0</v>
      </c>
      <c r="J36" s="12" t="str">
        <f t="shared" si="1"/>
        <v>－　</v>
      </c>
      <c r="K36" s="1"/>
    </row>
    <row r="37" spans="1:11" ht="15" customHeight="1" x14ac:dyDescent="0.2">
      <c r="A37" s="1"/>
      <c r="B37" s="10">
        <v>31</v>
      </c>
      <c r="C37" s="52">
        <v>21</v>
      </c>
      <c r="D37" s="6"/>
      <c r="E37" s="37" t="s">
        <v>21</v>
      </c>
      <c r="F37" s="37"/>
      <c r="G37" s="35">
        <v>0</v>
      </c>
      <c r="H37" s="36">
        <v>0</v>
      </c>
      <c r="I37" s="17">
        <f t="shared" si="0"/>
        <v>0</v>
      </c>
      <c r="J37" s="12" t="str">
        <f t="shared" si="1"/>
        <v>－　</v>
      </c>
      <c r="K37" s="1"/>
    </row>
    <row r="38" spans="1:11" ht="15" customHeight="1" x14ac:dyDescent="0.2">
      <c r="A38" s="1"/>
      <c r="B38" s="10">
        <v>32</v>
      </c>
      <c r="C38" s="52">
        <v>24</v>
      </c>
      <c r="D38" s="6"/>
      <c r="E38" s="37" t="s">
        <v>23</v>
      </c>
      <c r="F38" s="37"/>
      <c r="G38" s="35">
        <v>0</v>
      </c>
      <c r="H38" s="36">
        <v>0</v>
      </c>
      <c r="I38" s="17">
        <f t="shared" si="0"/>
        <v>0</v>
      </c>
      <c r="J38" s="12" t="str">
        <f t="shared" si="1"/>
        <v>－　</v>
      </c>
      <c r="K38" s="1"/>
    </row>
    <row r="39" spans="1:11" ht="15" customHeight="1" x14ac:dyDescent="0.2">
      <c r="A39" s="1"/>
      <c r="B39" s="10">
        <v>33</v>
      </c>
      <c r="C39" s="52">
        <v>26</v>
      </c>
      <c r="D39" s="6"/>
      <c r="E39" s="37" t="s">
        <v>25</v>
      </c>
      <c r="F39" s="37"/>
      <c r="G39" s="35">
        <v>0</v>
      </c>
      <c r="H39" s="36">
        <v>0</v>
      </c>
      <c r="I39" s="17">
        <f t="shared" ref="I39:I70" si="2">G39-H39</f>
        <v>0</v>
      </c>
      <c r="J39" s="12" t="str">
        <f t="shared" ref="J39:J70" si="3">IF(H39=0,IF(G39=0,"－　","皆増　"),IF(G39=0,"皆減　",ROUND(I39/H39*100,1)))</f>
        <v>－　</v>
      </c>
      <c r="K39" s="1"/>
    </row>
    <row r="40" spans="1:11" ht="15" customHeight="1" x14ac:dyDescent="0.2">
      <c r="A40" s="1"/>
      <c r="B40" s="10">
        <v>34</v>
      </c>
      <c r="C40" s="52">
        <v>44</v>
      </c>
      <c r="D40" s="6"/>
      <c r="E40" s="37" t="s">
        <v>43</v>
      </c>
      <c r="F40" s="37"/>
      <c r="G40" s="33">
        <v>0</v>
      </c>
      <c r="H40" s="34">
        <v>0</v>
      </c>
      <c r="I40" s="17">
        <f t="shared" si="2"/>
        <v>0</v>
      </c>
      <c r="J40" s="12" t="str">
        <f t="shared" si="3"/>
        <v>－　</v>
      </c>
      <c r="K40" s="1"/>
    </row>
    <row r="41" spans="1:11" ht="15" customHeight="1" x14ac:dyDescent="0.2">
      <c r="A41" s="1"/>
      <c r="B41" s="10">
        <v>35</v>
      </c>
      <c r="C41" s="52">
        <v>70</v>
      </c>
      <c r="D41" s="6"/>
      <c r="E41" s="37" t="s">
        <v>68</v>
      </c>
      <c r="F41" s="37"/>
      <c r="G41" s="33">
        <v>575794</v>
      </c>
      <c r="H41" s="34">
        <v>577558</v>
      </c>
      <c r="I41" s="17">
        <f t="shared" si="2"/>
        <v>-1764</v>
      </c>
      <c r="J41" s="12">
        <f t="shared" si="3"/>
        <v>-0.3</v>
      </c>
      <c r="K41" s="1"/>
    </row>
    <row r="42" spans="1:11" ht="15" customHeight="1" x14ac:dyDescent="0.2">
      <c r="A42" s="1"/>
      <c r="B42" s="10">
        <v>36</v>
      </c>
      <c r="C42" s="52">
        <v>76</v>
      </c>
      <c r="D42" s="6"/>
      <c r="E42" s="37" t="s">
        <v>73</v>
      </c>
      <c r="F42" s="37"/>
      <c r="G42" s="35">
        <v>906541</v>
      </c>
      <c r="H42" s="36">
        <v>911153</v>
      </c>
      <c r="I42" s="17">
        <f t="shared" si="2"/>
        <v>-4612</v>
      </c>
      <c r="J42" s="12">
        <f t="shared" si="3"/>
        <v>-0.5</v>
      </c>
      <c r="K42" s="1"/>
    </row>
    <row r="43" spans="1:11" ht="15" customHeight="1" x14ac:dyDescent="0.2">
      <c r="A43" s="1"/>
      <c r="B43" s="10">
        <v>37</v>
      </c>
      <c r="C43" s="52">
        <v>58</v>
      </c>
      <c r="D43" s="6"/>
      <c r="E43" s="37" t="s">
        <v>57</v>
      </c>
      <c r="F43" s="37"/>
      <c r="G43" s="33">
        <v>1227428</v>
      </c>
      <c r="H43" s="34">
        <v>1232045</v>
      </c>
      <c r="I43" s="17">
        <f t="shared" si="2"/>
        <v>-4617</v>
      </c>
      <c r="J43" s="12">
        <f t="shared" si="3"/>
        <v>-0.4</v>
      </c>
      <c r="K43" s="1"/>
    </row>
    <row r="44" spans="1:11" ht="15" customHeight="1" x14ac:dyDescent="0.2">
      <c r="A44" s="1"/>
      <c r="B44" s="10">
        <v>38</v>
      </c>
      <c r="C44" s="52">
        <v>62</v>
      </c>
      <c r="D44" s="6"/>
      <c r="E44" s="37" t="s">
        <v>61</v>
      </c>
      <c r="F44" s="37"/>
      <c r="G44" s="35">
        <v>857858</v>
      </c>
      <c r="H44" s="36">
        <v>863510</v>
      </c>
      <c r="I44" s="17">
        <f t="shared" si="2"/>
        <v>-5652</v>
      </c>
      <c r="J44" s="12">
        <f t="shared" si="3"/>
        <v>-0.7</v>
      </c>
      <c r="K44" s="1"/>
    </row>
    <row r="45" spans="1:11" ht="15" customHeight="1" x14ac:dyDescent="0.2">
      <c r="A45" s="1"/>
      <c r="B45" s="10">
        <v>39</v>
      </c>
      <c r="C45" s="53">
        <v>82</v>
      </c>
      <c r="D45" s="6"/>
      <c r="E45" s="37" t="s">
        <v>79</v>
      </c>
      <c r="F45" s="37"/>
      <c r="G45" s="33">
        <v>1406227</v>
      </c>
      <c r="H45" s="34">
        <v>1412017</v>
      </c>
      <c r="I45" s="16">
        <f t="shared" si="2"/>
        <v>-5790</v>
      </c>
      <c r="J45" s="12">
        <f t="shared" si="3"/>
        <v>-0.4</v>
      </c>
      <c r="K45" s="1"/>
    </row>
    <row r="46" spans="1:11" ht="15" customHeight="1" x14ac:dyDescent="0.2">
      <c r="A46" s="1"/>
      <c r="B46" s="55">
        <v>40</v>
      </c>
      <c r="C46" s="52">
        <v>28</v>
      </c>
      <c r="D46" s="6"/>
      <c r="E46" s="37" t="s">
        <v>27</v>
      </c>
      <c r="F46" s="37"/>
      <c r="G46" s="35">
        <v>1630821</v>
      </c>
      <c r="H46" s="36">
        <v>1636899</v>
      </c>
      <c r="I46" s="17">
        <f t="shared" si="2"/>
        <v>-6078</v>
      </c>
      <c r="J46" s="12">
        <f t="shared" si="3"/>
        <v>-0.4</v>
      </c>
      <c r="K46" s="1"/>
    </row>
    <row r="47" spans="1:11" ht="13.9" customHeight="1" x14ac:dyDescent="0.2">
      <c r="A47" s="1"/>
      <c r="B47" s="40">
        <v>41</v>
      </c>
      <c r="C47" s="54">
        <v>57</v>
      </c>
      <c r="D47" s="6"/>
      <c r="E47" s="37" t="s">
        <v>56</v>
      </c>
      <c r="F47" s="37"/>
      <c r="G47" s="35">
        <v>846312</v>
      </c>
      <c r="H47" s="36">
        <v>853123</v>
      </c>
      <c r="I47" s="17">
        <f t="shared" si="2"/>
        <v>-6811</v>
      </c>
      <c r="J47" s="12">
        <f t="shared" si="3"/>
        <v>-0.8</v>
      </c>
      <c r="K47" s="1"/>
    </row>
    <row r="48" spans="1:11" ht="13.9" customHeight="1" x14ac:dyDescent="0.2">
      <c r="A48" s="1"/>
      <c r="B48" s="10">
        <v>42</v>
      </c>
      <c r="C48" s="52">
        <v>68</v>
      </c>
      <c r="D48" s="14"/>
      <c r="E48" s="32" t="s">
        <v>66</v>
      </c>
      <c r="F48" s="32"/>
      <c r="G48" s="28">
        <v>1292270</v>
      </c>
      <c r="H48" s="38">
        <v>1299777</v>
      </c>
      <c r="I48" s="17">
        <f t="shared" si="2"/>
        <v>-7507</v>
      </c>
      <c r="J48" s="12">
        <f t="shared" si="3"/>
        <v>-0.6</v>
      </c>
      <c r="K48" s="1"/>
    </row>
    <row r="49" spans="1:11" ht="13.9" customHeight="1" x14ac:dyDescent="0.2">
      <c r="A49" s="1"/>
      <c r="B49" s="10">
        <v>43</v>
      </c>
      <c r="C49" s="52">
        <v>14</v>
      </c>
      <c r="D49" s="6"/>
      <c r="E49" s="37" t="s">
        <v>14</v>
      </c>
      <c r="F49" s="37"/>
      <c r="G49" s="30">
        <v>2141526</v>
      </c>
      <c r="H49" s="31">
        <v>2150177</v>
      </c>
      <c r="I49" s="17">
        <f t="shared" si="2"/>
        <v>-8651</v>
      </c>
      <c r="J49" s="12">
        <f t="shared" si="3"/>
        <v>-0.4</v>
      </c>
      <c r="K49" s="1"/>
    </row>
    <row r="50" spans="1:11" ht="13.9" customHeight="1" x14ac:dyDescent="0.2">
      <c r="A50" s="1"/>
      <c r="B50" s="10">
        <v>44</v>
      </c>
      <c r="C50" s="52">
        <v>46</v>
      </c>
      <c r="D50" s="6"/>
      <c r="E50" s="37" t="s">
        <v>45</v>
      </c>
      <c r="F50" s="37"/>
      <c r="G50" s="30">
        <v>980662</v>
      </c>
      <c r="H50" s="31">
        <v>994447</v>
      </c>
      <c r="I50" s="17">
        <f t="shared" si="2"/>
        <v>-13785</v>
      </c>
      <c r="J50" s="12">
        <f t="shared" si="3"/>
        <v>-1.4</v>
      </c>
      <c r="K50" s="1"/>
    </row>
    <row r="51" spans="1:11" ht="13.9" customHeight="1" x14ac:dyDescent="0.2">
      <c r="A51" s="1"/>
      <c r="B51" s="10">
        <v>45</v>
      </c>
      <c r="C51" s="52">
        <v>56</v>
      </c>
      <c r="D51" s="6"/>
      <c r="E51" s="37" t="s">
        <v>55</v>
      </c>
      <c r="F51" s="37"/>
      <c r="G51" s="28">
        <v>1131401</v>
      </c>
      <c r="H51" s="38">
        <v>1145793</v>
      </c>
      <c r="I51" s="17">
        <f t="shared" si="2"/>
        <v>-14392</v>
      </c>
      <c r="J51" s="12">
        <f t="shared" si="3"/>
        <v>-1.3</v>
      </c>
      <c r="K51" s="1"/>
    </row>
    <row r="52" spans="1:11" ht="13.9" customHeight="1" x14ac:dyDescent="0.2">
      <c r="A52" s="1"/>
      <c r="B52" s="10">
        <v>46</v>
      </c>
      <c r="C52" s="52">
        <v>85</v>
      </c>
      <c r="D52" s="6"/>
      <c r="E52" s="37" t="s">
        <v>82</v>
      </c>
      <c r="F52" s="37"/>
      <c r="G52" s="28">
        <v>1970753</v>
      </c>
      <c r="H52" s="38">
        <v>1991979</v>
      </c>
      <c r="I52" s="17">
        <f t="shared" si="2"/>
        <v>-21226</v>
      </c>
      <c r="J52" s="12">
        <f t="shared" si="3"/>
        <v>-1.1000000000000001</v>
      </c>
      <c r="K52" s="1"/>
    </row>
    <row r="53" spans="1:11" ht="13.9" customHeight="1" x14ac:dyDescent="0.2">
      <c r="A53" s="1"/>
      <c r="B53" s="10">
        <v>47</v>
      </c>
      <c r="C53" s="52">
        <v>50</v>
      </c>
      <c r="D53" s="14"/>
      <c r="E53" s="32" t="s">
        <v>49</v>
      </c>
      <c r="F53" s="32"/>
      <c r="G53" s="28">
        <v>967204</v>
      </c>
      <c r="H53" s="38">
        <v>990949</v>
      </c>
      <c r="I53" s="17">
        <f t="shared" si="2"/>
        <v>-23745</v>
      </c>
      <c r="J53" s="12">
        <f t="shared" si="3"/>
        <v>-2.4</v>
      </c>
      <c r="K53" s="1"/>
    </row>
    <row r="54" spans="1:11" ht="13.9" customHeight="1" x14ac:dyDescent="0.2">
      <c r="A54" s="1"/>
      <c r="B54" s="10">
        <v>48</v>
      </c>
      <c r="C54" s="52">
        <v>30</v>
      </c>
      <c r="D54" s="6"/>
      <c r="E54" s="37" t="s">
        <v>29</v>
      </c>
      <c r="F54" s="37"/>
      <c r="G54" s="30">
        <v>1560688</v>
      </c>
      <c r="H54" s="31">
        <v>1600111</v>
      </c>
      <c r="I54" s="17">
        <f t="shared" si="2"/>
        <v>-39423</v>
      </c>
      <c r="J54" s="12">
        <f t="shared" si="3"/>
        <v>-2.5</v>
      </c>
      <c r="K54" s="1"/>
    </row>
    <row r="55" spans="1:11" ht="13.9" customHeight="1" x14ac:dyDescent="0.2">
      <c r="A55" s="1"/>
      <c r="B55" s="10">
        <v>49</v>
      </c>
      <c r="C55" s="52">
        <v>83</v>
      </c>
      <c r="D55" s="6"/>
      <c r="E55" s="37" t="s">
        <v>80</v>
      </c>
      <c r="F55" s="37"/>
      <c r="G55" s="28">
        <v>1735544</v>
      </c>
      <c r="H55" s="38">
        <v>1777179</v>
      </c>
      <c r="I55" s="17">
        <f t="shared" si="2"/>
        <v>-41635</v>
      </c>
      <c r="J55" s="12">
        <f t="shared" si="3"/>
        <v>-2.2999999999999998</v>
      </c>
      <c r="K55" s="1"/>
    </row>
    <row r="56" spans="1:11" ht="13.9" customHeight="1" x14ac:dyDescent="0.2">
      <c r="A56" s="1"/>
      <c r="B56" s="10">
        <v>50</v>
      </c>
      <c r="C56" s="52">
        <v>78</v>
      </c>
      <c r="D56" s="6"/>
      <c r="E56" s="37" t="s">
        <v>75</v>
      </c>
      <c r="F56" s="37"/>
      <c r="G56" s="30">
        <v>1660014</v>
      </c>
      <c r="H56" s="31">
        <v>1703611</v>
      </c>
      <c r="I56" s="17">
        <f t="shared" si="2"/>
        <v>-43597</v>
      </c>
      <c r="J56" s="12">
        <f t="shared" si="3"/>
        <v>-2.6</v>
      </c>
      <c r="K56" s="1"/>
    </row>
    <row r="57" spans="1:11" ht="13.9" customHeight="1" x14ac:dyDescent="0.2">
      <c r="A57" s="1"/>
      <c r="B57" s="10">
        <v>51</v>
      </c>
      <c r="C57" s="52">
        <v>51</v>
      </c>
      <c r="D57" s="6"/>
      <c r="E57" s="37" t="s">
        <v>50</v>
      </c>
      <c r="F57" s="37"/>
      <c r="G57" s="30">
        <v>419630</v>
      </c>
      <c r="H57" s="31">
        <v>466547</v>
      </c>
      <c r="I57" s="17">
        <f t="shared" si="2"/>
        <v>-46917</v>
      </c>
      <c r="J57" s="12">
        <f t="shared" si="3"/>
        <v>-10.1</v>
      </c>
      <c r="K57" s="1"/>
    </row>
    <row r="58" spans="1:11" ht="13.9" customHeight="1" x14ac:dyDescent="0.2">
      <c r="A58" s="1"/>
      <c r="B58" s="10">
        <v>52</v>
      </c>
      <c r="C58" s="52">
        <v>77</v>
      </c>
      <c r="D58" s="14"/>
      <c r="E58" s="32" t="s">
        <v>74</v>
      </c>
      <c r="F58" s="32"/>
      <c r="G58" s="28">
        <v>343438</v>
      </c>
      <c r="H58" s="38">
        <v>404136</v>
      </c>
      <c r="I58" s="17">
        <f t="shared" si="2"/>
        <v>-60698</v>
      </c>
      <c r="J58" s="12">
        <f t="shared" si="3"/>
        <v>-15</v>
      </c>
      <c r="K58" s="1"/>
    </row>
    <row r="59" spans="1:11" ht="13.9" customHeight="1" x14ac:dyDescent="0.2">
      <c r="A59" s="1"/>
      <c r="B59" s="10">
        <v>53</v>
      </c>
      <c r="C59" s="52">
        <v>41</v>
      </c>
      <c r="D59" s="6"/>
      <c r="E59" s="37" t="s">
        <v>40</v>
      </c>
      <c r="F59" s="37"/>
      <c r="G59" s="28">
        <v>613071</v>
      </c>
      <c r="H59" s="38">
        <v>674303</v>
      </c>
      <c r="I59" s="17">
        <f t="shared" si="2"/>
        <v>-61232</v>
      </c>
      <c r="J59" s="12">
        <f t="shared" si="3"/>
        <v>-9.1</v>
      </c>
      <c r="K59" s="1"/>
    </row>
    <row r="60" spans="1:11" ht="13.9" customHeight="1" x14ac:dyDescent="0.2">
      <c r="A60" s="1"/>
      <c r="B60" s="10">
        <v>54</v>
      </c>
      <c r="C60" s="52">
        <v>40</v>
      </c>
      <c r="D60" s="14"/>
      <c r="E60" s="32" t="s">
        <v>38</v>
      </c>
      <c r="F60" s="32"/>
      <c r="G60" s="28">
        <v>1508300</v>
      </c>
      <c r="H60" s="38">
        <v>1575504</v>
      </c>
      <c r="I60" s="17">
        <f t="shared" si="2"/>
        <v>-67204</v>
      </c>
      <c r="J60" s="12">
        <f t="shared" si="3"/>
        <v>-4.3</v>
      </c>
      <c r="K60" s="1"/>
    </row>
    <row r="61" spans="1:11" ht="13.9" customHeight="1" x14ac:dyDescent="0.2">
      <c r="A61" s="1"/>
      <c r="B61" s="10">
        <v>55</v>
      </c>
      <c r="C61" s="52">
        <v>36</v>
      </c>
      <c r="D61" s="6"/>
      <c r="E61" s="37" t="s">
        <v>35</v>
      </c>
      <c r="F61" s="37"/>
      <c r="G61" s="30">
        <v>1860540</v>
      </c>
      <c r="H61" s="31">
        <v>1931018</v>
      </c>
      <c r="I61" s="17">
        <f t="shared" si="2"/>
        <v>-70478</v>
      </c>
      <c r="J61" s="12">
        <f t="shared" si="3"/>
        <v>-3.6</v>
      </c>
      <c r="K61" s="1"/>
    </row>
    <row r="62" spans="1:11" ht="13.9" customHeight="1" x14ac:dyDescent="0.2">
      <c r="A62" s="1"/>
      <c r="B62" s="10">
        <v>56</v>
      </c>
      <c r="C62" s="52">
        <v>10</v>
      </c>
      <c r="D62" s="6"/>
      <c r="E62" s="37" t="s">
        <v>10</v>
      </c>
      <c r="F62" s="37"/>
      <c r="G62" s="30">
        <v>2241195</v>
      </c>
      <c r="H62" s="31">
        <v>2317320</v>
      </c>
      <c r="I62" s="17">
        <f t="shared" si="2"/>
        <v>-76125</v>
      </c>
      <c r="J62" s="12">
        <f t="shared" si="3"/>
        <v>-3.3</v>
      </c>
      <c r="K62" s="1"/>
    </row>
    <row r="63" spans="1:11" ht="13.9" customHeight="1" x14ac:dyDescent="0.2">
      <c r="A63" s="1"/>
      <c r="B63" s="10">
        <v>57</v>
      </c>
      <c r="C63" s="52">
        <v>5</v>
      </c>
      <c r="D63" s="6"/>
      <c r="E63" s="37" t="s">
        <v>5</v>
      </c>
      <c r="F63" s="37"/>
      <c r="G63" s="28">
        <v>3109156</v>
      </c>
      <c r="H63" s="38">
        <v>3185521</v>
      </c>
      <c r="I63" s="17">
        <f t="shared" si="2"/>
        <v>-76365</v>
      </c>
      <c r="J63" s="12">
        <f t="shared" si="3"/>
        <v>-2.4</v>
      </c>
      <c r="K63" s="1"/>
    </row>
    <row r="64" spans="1:11" ht="13.9" customHeight="1" x14ac:dyDescent="0.2">
      <c r="A64" s="1"/>
      <c r="B64" s="10">
        <v>58</v>
      </c>
      <c r="C64" s="52">
        <v>39</v>
      </c>
      <c r="D64" s="14"/>
      <c r="E64" s="32" t="s">
        <v>37</v>
      </c>
      <c r="F64" s="32"/>
      <c r="G64" s="30">
        <v>1103221</v>
      </c>
      <c r="H64" s="31">
        <v>1180946</v>
      </c>
      <c r="I64" s="17">
        <f t="shared" si="2"/>
        <v>-77725</v>
      </c>
      <c r="J64" s="12">
        <f t="shared" si="3"/>
        <v>-6.6</v>
      </c>
      <c r="K64" s="1"/>
    </row>
    <row r="65" spans="1:11" ht="13.9" customHeight="1" x14ac:dyDescent="0.2">
      <c r="A65" s="1"/>
      <c r="B65" s="10">
        <v>59</v>
      </c>
      <c r="C65" s="52">
        <v>38</v>
      </c>
      <c r="D65" s="6"/>
      <c r="E65" s="37" t="s">
        <v>93</v>
      </c>
      <c r="F65" s="37"/>
      <c r="G65" s="30">
        <v>894009</v>
      </c>
      <c r="H65" s="31">
        <v>975298</v>
      </c>
      <c r="I65" s="16">
        <f t="shared" si="2"/>
        <v>-81289</v>
      </c>
      <c r="J65" s="12">
        <f t="shared" si="3"/>
        <v>-8.3000000000000007</v>
      </c>
      <c r="K65" s="1"/>
    </row>
    <row r="66" spans="1:11" ht="13.9" customHeight="1" x14ac:dyDescent="0.2">
      <c r="A66" s="1"/>
      <c r="B66" s="10">
        <v>60</v>
      </c>
      <c r="C66" s="52">
        <v>31</v>
      </c>
      <c r="D66" s="6"/>
      <c r="E66" s="37" t="s">
        <v>30</v>
      </c>
      <c r="F66" s="37"/>
      <c r="G66" s="30">
        <v>0</v>
      </c>
      <c r="H66" s="31">
        <v>91565</v>
      </c>
      <c r="I66" s="17">
        <f t="shared" si="2"/>
        <v>-91565</v>
      </c>
      <c r="J66" s="12" t="str">
        <f t="shared" si="3"/>
        <v>皆減　</v>
      </c>
      <c r="K66" s="1"/>
    </row>
    <row r="67" spans="1:11" ht="13.9" customHeight="1" x14ac:dyDescent="0.2">
      <c r="A67" s="1"/>
      <c r="B67" s="10">
        <v>61</v>
      </c>
      <c r="C67" s="52">
        <v>35</v>
      </c>
      <c r="D67" s="6"/>
      <c r="E67" s="37" t="s">
        <v>34</v>
      </c>
      <c r="F67" s="37"/>
      <c r="G67" s="28">
        <v>1799645</v>
      </c>
      <c r="H67" s="38">
        <v>1901411</v>
      </c>
      <c r="I67" s="17">
        <f t="shared" si="2"/>
        <v>-101766</v>
      </c>
      <c r="J67" s="12">
        <f t="shared" si="3"/>
        <v>-5.4</v>
      </c>
      <c r="K67" s="1"/>
    </row>
    <row r="68" spans="1:11" ht="13.9" customHeight="1" x14ac:dyDescent="0.2">
      <c r="A68" s="1"/>
      <c r="B68" s="10">
        <v>62</v>
      </c>
      <c r="C68" s="52">
        <v>15</v>
      </c>
      <c r="D68" s="6"/>
      <c r="E68" s="37" t="s">
        <v>15</v>
      </c>
      <c r="F68" s="37"/>
      <c r="G68" s="30">
        <v>2194649</v>
      </c>
      <c r="H68" s="31">
        <v>2302701</v>
      </c>
      <c r="I68" s="17">
        <f t="shared" si="2"/>
        <v>-108052</v>
      </c>
      <c r="J68" s="12">
        <f t="shared" si="3"/>
        <v>-4.7</v>
      </c>
      <c r="K68" s="1"/>
    </row>
    <row r="69" spans="1:11" ht="13.9" customHeight="1" x14ac:dyDescent="0.2">
      <c r="A69" s="1"/>
      <c r="B69" s="10">
        <v>63</v>
      </c>
      <c r="C69" s="52">
        <v>42</v>
      </c>
      <c r="D69" s="6"/>
      <c r="E69" s="37" t="s">
        <v>41</v>
      </c>
      <c r="F69" s="37"/>
      <c r="G69" s="28">
        <v>959336</v>
      </c>
      <c r="H69" s="38">
        <v>1090019</v>
      </c>
      <c r="I69" s="17">
        <f t="shared" si="2"/>
        <v>-130683</v>
      </c>
      <c r="J69" s="12">
        <f t="shared" si="3"/>
        <v>-12</v>
      </c>
      <c r="K69" s="1"/>
    </row>
    <row r="70" spans="1:11" ht="13.9" customHeight="1" x14ac:dyDescent="0.2">
      <c r="A70" s="1"/>
      <c r="B70" s="10">
        <v>64</v>
      </c>
      <c r="C70" s="52">
        <v>20</v>
      </c>
      <c r="D70" s="6"/>
      <c r="E70" s="37" t="s">
        <v>20</v>
      </c>
      <c r="F70" s="37"/>
      <c r="G70" s="28">
        <v>1319998</v>
      </c>
      <c r="H70" s="38">
        <v>1456337</v>
      </c>
      <c r="I70" s="17">
        <f t="shared" si="2"/>
        <v>-136339</v>
      </c>
      <c r="J70" s="12">
        <f t="shared" si="3"/>
        <v>-9.4</v>
      </c>
      <c r="K70" s="1"/>
    </row>
    <row r="71" spans="1:11" ht="13.9" customHeight="1" x14ac:dyDescent="0.2">
      <c r="A71" s="1"/>
      <c r="B71" s="10">
        <v>65</v>
      </c>
      <c r="C71" s="52">
        <v>32</v>
      </c>
      <c r="D71" s="6"/>
      <c r="E71" s="37" t="s">
        <v>31</v>
      </c>
      <c r="F71" s="37"/>
      <c r="G71" s="28">
        <v>3683845</v>
      </c>
      <c r="H71" s="38">
        <v>3824270</v>
      </c>
      <c r="I71" s="17">
        <f t="shared" ref="I71:I94" si="4">G71-H71</f>
        <v>-140425</v>
      </c>
      <c r="J71" s="12">
        <f t="shared" ref="J71:J94" si="5">IF(H71=0,IF(G71=0,"－　","皆増　"),IF(G71=0,"皆減　",ROUND(I71/H71*100,1)))</f>
        <v>-3.7</v>
      </c>
      <c r="K71" s="1"/>
    </row>
    <row r="72" spans="1:11" ht="13.9" customHeight="1" x14ac:dyDescent="0.2">
      <c r="A72" s="1"/>
      <c r="B72" s="10">
        <v>66</v>
      </c>
      <c r="C72" s="52">
        <v>79</v>
      </c>
      <c r="D72" s="6"/>
      <c r="E72" s="37" t="s">
        <v>76</v>
      </c>
      <c r="F72" s="37"/>
      <c r="G72" s="30">
        <v>1137455</v>
      </c>
      <c r="H72" s="31">
        <v>1281731</v>
      </c>
      <c r="I72" s="17">
        <f t="shared" si="4"/>
        <v>-144276</v>
      </c>
      <c r="J72" s="12">
        <f t="shared" si="5"/>
        <v>-11.3</v>
      </c>
      <c r="K72" s="1"/>
    </row>
    <row r="73" spans="1:11" ht="13.9" customHeight="1" x14ac:dyDescent="0.2">
      <c r="A73" s="1"/>
      <c r="B73" s="10">
        <v>67</v>
      </c>
      <c r="C73" s="52">
        <v>25</v>
      </c>
      <c r="D73" s="6"/>
      <c r="E73" s="37" t="s">
        <v>24</v>
      </c>
      <c r="F73" s="37"/>
      <c r="G73" s="28">
        <v>503805</v>
      </c>
      <c r="H73" s="38">
        <v>661931</v>
      </c>
      <c r="I73" s="17">
        <f t="shared" si="4"/>
        <v>-158126</v>
      </c>
      <c r="J73" s="12">
        <f t="shared" si="5"/>
        <v>-23.9</v>
      </c>
      <c r="K73" s="1"/>
    </row>
    <row r="74" spans="1:11" ht="13.9" customHeight="1" x14ac:dyDescent="0.2">
      <c r="A74" s="1"/>
      <c r="B74" s="10">
        <v>68</v>
      </c>
      <c r="C74" s="52">
        <v>23</v>
      </c>
      <c r="D74" s="6"/>
      <c r="E74" s="37" t="s">
        <v>92</v>
      </c>
      <c r="F74" s="37"/>
      <c r="G74" s="30">
        <v>1707934</v>
      </c>
      <c r="H74" s="31">
        <v>1867138</v>
      </c>
      <c r="I74" s="17">
        <f t="shared" si="4"/>
        <v>-159204</v>
      </c>
      <c r="J74" s="12">
        <f t="shared" si="5"/>
        <v>-8.5</v>
      </c>
      <c r="K74" s="1"/>
    </row>
    <row r="75" spans="1:11" ht="13.9" customHeight="1" x14ac:dyDescent="0.2">
      <c r="A75" s="1"/>
      <c r="B75" s="10">
        <v>69</v>
      </c>
      <c r="C75" s="52">
        <v>81</v>
      </c>
      <c r="D75" s="14"/>
      <c r="E75" s="32" t="s">
        <v>78</v>
      </c>
      <c r="F75" s="32"/>
      <c r="G75" s="28">
        <v>1013887</v>
      </c>
      <c r="H75" s="38">
        <v>1195486</v>
      </c>
      <c r="I75" s="17">
        <f t="shared" si="4"/>
        <v>-181599</v>
      </c>
      <c r="J75" s="12">
        <f t="shared" si="5"/>
        <v>-15.2</v>
      </c>
      <c r="K75" s="1"/>
    </row>
    <row r="76" spans="1:11" ht="13.9" customHeight="1" x14ac:dyDescent="0.2">
      <c r="A76" s="1"/>
      <c r="B76" s="10">
        <v>70</v>
      </c>
      <c r="C76" s="52">
        <v>48</v>
      </c>
      <c r="D76" s="6"/>
      <c r="E76" s="37" t="s">
        <v>47</v>
      </c>
      <c r="F76" s="37"/>
      <c r="G76" s="28">
        <v>542538</v>
      </c>
      <c r="H76" s="38">
        <v>729382</v>
      </c>
      <c r="I76" s="17">
        <f t="shared" si="4"/>
        <v>-186844</v>
      </c>
      <c r="J76" s="12">
        <f t="shared" si="5"/>
        <v>-25.6</v>
      </c>
      <c r="K76" s="1"/>
    </row>
    <row r="77" spans="1:11" ht="13.9" customHeight="1" x14ac:dyDescent="0.2">
      <c r="A77" s="1"/>
      <c r="B77" s="10">
        <v>71</v>
      </c>
      <c r="C77" s="52">
        <v>37</v>
      </c>
      <c r="D77" s="6"/>
      <c r="E77" s="37" t="s">
        <v>36</v>
      </c>
      <c r="F77" s="37"/>
      <c r="G77" s="28">
        <v>1847606</v>
      </c>
      <c r="H77" s="38">
        <v>2047190</v>
      </c>
      <c r="I77" s="17">
        <f t="shared" si="4"/>
        <v>-199584</v>
      </c>
      <c r="J77" s="12">
        <f t="shared" si="5"/>
        <v>-9.6999999999999993</v>
      </c>
      <c r="K77" s="1"/>
    </row>
    <row r="78" spans="1:11" ht="13.9" customHeight="1" x14ac:dyDescent="0.2">
      <c r="A78" s="1"/>
      <c r="B78" s="10">
        <v>72</v>
      </c>
      <c r="C78" s="52">
        <v>3</v>
      </c>
      <c r="D78" s="6"/>
      <c r="E78" s="37" t="s">
        <v>3</v>
      </c>
      <c r="F78" s="37"/>
      <c r="G78" s="30">
        <v>1257221</v>
      </c>
      <c r="H78" s="31">
        <v>1461671</v>
      </c>
      <c r="I78" s="17">
        <f t="shared" si="4"/>
        <v>-204450</v>
      </c>
      <c r="J78" s="12">
        <f t="shared" si="5"/>
        <v>-14</v>
      </c>
      <c r="K78" s="1"/>
    </row>
    <row r="79" spans="1:11" ht="13.9" customHeight="1" x14ac:dyDescent="0.2">
      <c r="A79" s="1"/>
      <c r="B79" s="10">
        <v>73</v>
      </c>
      <c r="C79" s="52">
        <v>43</v>
      </c>
      <c r="D79" s="6"/>
      <c r="E79" s="37" t="s">
        <v>42</v>
      </c>
      <c r="F79" s="37"/>
      <c r="G79" s="28">
        <v>137089</v>
      </c>
      <c r="H79" s="38">
        <v>344045</v>
      </c>
      <c r="I79" s="17">
        <f t="shared" si="4"/>
        <v>-206956</v>
      </c>
      <c r="J79" s="12">
        <f t="shared" si="5"/>
        <v>-60.2</v>
      </c>
      <c r="K79" s="1"/>
    </row>
    <row r="80" spans="1:11" ht="13.9" customHeight="1" x14ac:dyDescent="0.2">
      <c r="A80" s="1"/>
      <c r="B80" s="10">
        <v>74</v>
      </c>
      <c r="C80" s="52">
        <v>12</v>
      </c>
      <c r="D80" s="6"/>
      <c r="E80" s="37" t="s">
        <v>12</v>
      </c>
      <c r="F80" s="37"/>
      <c r="G80" s="30">
        <v>5067145</v>
      </c>
      <c r="H80" s="31">
        <v>5295763</v>
      </c>
      <c r="I80" s="17">
        <f t="shared" si="4"/>
        <v>-228618</v>
      </c>
      <c r="J80" s="12">
        <f t="shared" si="5"/>
        <v>-4.3</v>
      </c>
      <c r="K80" s="1"/>
    </row>
    <row r="81" spans="1:11" ht="13.9" customHeight="1" x14ac:dyDescent="0.2">
      <c r="A81" s="1"/>
      <c r="B81" s="10">
        <v>75</v>
      </c>
      <c r="C81" s="52">
        <v>63</v>
      </c>
      <c r="D81" s="6"/>
      <c r="E81" s="37" t="s">
        <v>62</v>
      </c>
      <c r="F81" s="37"/>
      <c r="G81" s="28">
        <v>401039</v>
      </c>
      <c r="H81" s="38">
        <v>639510</v>
      </c>
      <c r="I81" s="17">
        <f t="shared" si="4"/>
        <v>-238471</v>
      </c>
      <c r="J81" s="12">
        <f t="shared" si="5"/>
        <v>-37.299999999999997</v>
      </c>
      <c r="K81" s="1"/>
    </row>
    <row r="82" spans="1:11" ht="13.9" customHeight="1" x14ac:dyDescent="0.2">
      <c r="A82" s="1"/>
      <c r="B82" s="10">
        <v>76</v>
      </c>
      <c r="C82" s="52">
        <v>9</v>
      </c>
      <c r="D82" s="6"/>
      <c r="E82" s="37" t="s">
        <v>9</v>
      </c>
      <c r="F82" s="37"/>
      <c r="G82" s="28">
        <v>2127726</v>
      </c>
      <c r="H82" s="38">
        <v>2371785</v>
      </c>
      <c r="I82" s="17">
        <f t="shared" si="4"/>
        <v>-244059</v>
      </c>
      <c r="J82" s="12">
        <f t="shared" si="5"/>
        <v>-10.3</v>
      </c>
      <c r="K82" s="1"/>
    </row>
    <row r="83" spans="1:11" ht="13.9" customHeight="1" x14ac:dyDescent="0.2">
      <c r="A83" s="1"/>
      <c r="B83" s="10">
        <v>77</v>
      </c>
      <c r="C83" s="52">
        <v>1</v>
      </c>
      <c r="D83" s="6"/>
      <c r="E83" s="37" t="s">
        <v>91</v>
      </c>
      <c r="F83" s="37"/>
      <c r="G83" s="28">
        <v>2779299</v>
      </c>
      <c r="H83" s="38">
        <v>3066078</v>
      </c>
      <c r="I83" s="17">
        <f t="shared" si="4"/>
        <v>-286779</v>
      </c>
      <c r="J83" s="12">
        <f t="shared" si="5"/>
        <v>-9.4</v>
      </c>
      <c r="K83" s="1"/>
    </row>
    <row r="84" spans="1:11" ht="13.9" customHeight="1" x14ac:dyDescent="0.2">
      <c r="A84" s="1"/>
      <c r="B84" s="10">
        <v>78</v>
      </c>
      <c r="C84" s="52">
        <v>27</v>
      </c>
      <c r="D84" s="6"/>
      <c r="E84" s="37" t="s">
        <v>26</v>
      </c>
      <c r="F84" s="37"/>
      <c r="G84" s="28">
        <v>1143812</v>
      </c>
      <c r="H84" s="38">
        <v>1502799</v>
      </c>
      <c r="I84" s="17">
        <f t="shared" si="4"/>
        <v>-358987</v>
      </c>
      <c r="J84" s="12">
        <f t="shared" si="5"/>
        <v>-23.9</v>
      </c>
      <c r="K84" s="1"/>
    </row>
    <row r="85" spans="1:11" ht="13.9" customHeight="1" x14ac:dyDescent="0.2">
      <c r="A85" s="1"/>
      <c r="B85" s="10">
        <v>79</v>
      </c>
      <c r="C85" s="52">
        <v>11</v>
      </c>
      <c r="D85" s="6"/>
      <c r="E85" s="37" t="s">
        <v>11</v>
      </c>
      <c r="F85" s="37"/>
      <c r="G85" s="28">
        <v>1186575</v>
      </c>
      <c r="H85" s="38">
        <v>1556627</v>
      </c>
      <c r="I85" s="17">
        <f t="shared" si="4"/>
        <v>-370052</v>
      </c>
      <c r="J85" s="12">
        <f t="shared" si="5"/>
        <v>-23.8</v>
      </c>
      <c r="K85" s="1"/>
    </row>
    <row r="86" spans="1:11" ht="13.9" customHeight="1" x14ac:dyDescent="0.2">
      <c r="A86" s="1"/>
      <c r="B86" s="10">
        <v>80</v>
      </c>
      <c r="C86" s="52">
        <v>22</v>
      </c>
      <c r="D86" s="6"/>
      <c r="E86" s="37" t="s">
        <v>22</v>
      </c>
      <c r="F86" s="37"/>
      <c r="G86" s="30">
        <v>526084</v>
      </c>
      <c r="H86" s="31">
        <v>1124181</v>
      </c>
      <c r="I86" s="17">
        <f t="shared" si="4"/>
        <v>-598097</v>
      </c>
      <c r="J86" s="12">
        <f t="shared" si="5"/>
        <v>-53.2</v>
      </c>
      <c r="K86" s="1"/>
    </row>
    <row r="87" spans="1:11" ht="13.9" customHeight="1" x14ac:dyDescent="0.2">
      <c r="A87" s="1"/>
      <c r="B87" s="10">
        <v>81</v>
      </c>
      <c r="C87" s="52">
        <v>34</v>
      </c>
      <c r="D87" s="14"/>
      <c r="E87" s="32" t="s">
        <v>33</v>
      </c>
      <c r="F87" s="32"/>
      <c r="G87" s="30">
        <v>2197745</v>
      </c>
      <c r="H87" s="31">
        <v>2948141</v>
      </c>
      <c r="I87" s="17">
        <f t="shared" si="4"/>
        <v>-750396</v>
      </c>
      <c r="J87" s="12">
        <f t="shared" si="5"/>
        <v>-25.5</v>
      </c>
      <c r="K87" s="1"/>
    </row>
    <row r="88" spans="1:11" ht="13.9" customHeight="1" x14ac:dyDescent="0.2">
      <c r="A88" s="1"/>
      <c r="B88" s="10">
        <v>82</v>
      </c>
      <c r="C88" s="52">
        <v>19</v>
      </c>
      <c r="D88" s="6"/>
      <c r="E88" s="37" t="s">
        <v>19</v>
      </c>
      <c r="F88" s="37"/>
      <c r="G88" s="30">
        <v>3784400</v>
      </c>
      <c r="H88" s="31">
        <v>5040583</v>
      </c>
      <c r="I88" s="17">
        <f t="shared" si="4"/>
        <v>-1256183</v>
      </c>
      <c r="J88" s="12">
        <f t="shared" si="5"/>
        <v>-24.9</v>
      </c>
      <c r="K88" s="1"/>
    </row>
    <row r="89" spans="1:11" ht="13.9" customHeight="1" x14ac:dyDescent="0.2">
      <c r="A89" s="1"/>
      <c r="B89" s="10">
        <v>83</v>
      </c>
      <c r="C89" s="52">
        <v>4</v>
      </c>
      <c r="D89" s="14"/>
      <c r="E89" s="32" t="s">
        <v>4</v>
      </c>
      <c r="F89" s="32"/>
      <c r="G89" s="28">
        <v>29495</v>
      </c>
      <c r="H89" s="38">
        <v>1287120</v>
      </c>
      <c r="I89" s="17">
        <f t="shared" si="4"/>
        <v>-1257625</v>
      </c>
      <c r="J89" s="12">
        <f t="shared" si="5"/>
        <v>-97.7</v>
      </c>
      <c r="K89" s="1"/>
    </row>
    <row r="90" spans="1:11" ht="13.9" customHeight="1" x14ac:dyDescent="0.2">
      <c r="A90" s="1"/>
      <c r="B90" s="10">
        <v>84</v>
      </c>
      <c r="C90" s="52">
        <v>18</v>
      </c>
      <c r="D90" s="6"/>
      <c r="E90" s="37" t="s">
        <v>18</v>
      </c>
      <c r="F90" s="37"/>
      <c r="G90" s="30">
        <v>1543141</v>
      </c>
      <c r="H90" s="31">
        <v>2846671</v>
      </c>
      <c r="I90" s="16">
        <f t="shared" si="4"/>
        <v>-1303530</v>
      </c>
      <c r="J90" s="12">
        <f t="shared" si="5"/>
        <v>-45.8</v>
      </c>
      <c r="K90" s="1"/>
    </row>
    <row r="91" spans="1:11" ht="13.9" customHeight="1" thickBot="1" x14ac:dyDescent="0.25">
      <c r="A91" s="1"/>
      <c r="B91" s="10">
        <v>85</v>
      </c>
      <c r="C91" s="9">
        <v>2</v>
      </c>
      <c r="D91" s="5"/>
      <c r="E91" s="37" t="s">
        <v>2</v>
      </c>
      <c r="F91" s="37"/>
      <c r="G91" s="30">
        <v>501598</v>
      </c>
      <c r="H91" s="31">
        <v>2179084</v>
      </c>
      <c r="I91" s="17">
        <f t="shared" si="4"/>
        <v>-1677486</v>
      </c>
      <c r="J91" s="12">
        <f t="shared" si="5"/>
        <v>-77</v>
      </c>
      <c r="K91" s="1"/>
    </row>
    <row r="92" spans="1:11" ht="15" customHeight="1" thickTop="1" x14ac:dyDescent="0.2">
      <c r="A92" s="1"/>
      <c r="B92" s="18" t="s">
        <v>39</v>
      </c>
      <c r="C92" s="19"/>
      <c r="D92" s="19"/>
      <c r="E92" s="20" t="s">
        <v>94</v>
      </c>
      <c r="F92" s="20"/>
      <c r="G92" s="39">
        <v>66276319</v>
      </c>
      <c r="H92" s="39">
        <v>75568218</v>
      </c>
      <c r="I92" s="21">
        <f t="shared" si="4"/>
        <v>-9291899</v>
      </c>
      <c r="J92" s="22">
        <f t="shared" si="5"/>
        <v>-12.3</v>
      </c>
      <c r="K92" s="1"/>
    </row>
    <row r="93" spans="1:11" ht="13.9" customHeight="1" x14ac:dyDescent="0.2">
      <c r="A93" s="1"/>
      <c r="B93" s="8" t="s">
        <v>39</v>
      </c>
      <c r="C93" s="13"/>
      <c r="D93" s="13"/>
      <c r="E93" s="14" t="s">
        <v>83</v>
      </c>
      <c r="F93" s="14"/>
      <c r="G93" s="38">
        <v>41597949</v>
      </c>
      <c r="H93" s="38">
        <v>42077078</v>
      </c>
      <c r="I93" s="17">
        <f t="shared" si="4"/>
        <v>-479129</v>
      </c>
      <c r="J93" s="12">
        <f t="shared" si="5"/>
        <v>-1.1000000000000001</v>
      </c>
      <c r="K93" s="1"/>
    </row>
    <row r="94" spans="1:11" ht="13.9" customHeight="1" x14ac:dyDescent="0.2">
      <c r="A94" s="1"/>
      <c r="B94" s="7" t="s">
        <v>39</v>
      </c>
      <c r="C94" s="5"/>
      <c r="D94" s="5"/>
      <c r="E94" s="6" t="s">
        <v>84</v>
      </c>
      <c r="F94" s="6"/>
      <c r="G94" s="25">
        <f>SUM(G7:G91)</f>
        <v>107874268</v>
      </c>
      <c r="H94" s="25">
        <f>SUM(H7:H91)</f>
        <v>117645296</v>
      </c>
      <c r="I94" s="25">
        <f t="shared" si="4"/>
        <v>-9771028</v>
      </c>
      <c r="J94" s="12">
        <f t="shared" si="5"/>
        <v>-8.3000000000000007</v>
      </c>
      <c r="K94" s="1"/>
    </row>
    <row r="95" spans="1:11" ht="13.9" customHeight="1" x14ac:dyDescent="0.2">
      <c r="A95" s="1"/>
      <c r="B95" s="11"/>
      <c r="C95" s="11"/>
      <c r="D95" s="11"/>
      <c r="E95" s="11"/>
      <c r="F95" s="11"/>
      <c r="G95" s="23"/>
      <c r="H95" s="23"/>
      <c r="I95" s="23"/>
      <c r="J95" s="24"/>
      <c r="K95" s="1"/>
    </row>
    <row r="96" spans="1:11" x14ac:dyDescent="0.2">
      <c r="A96" s="1"/>
      <c r="B96" s="1"/>
      <c r="C96" s="1"/>
      <c r="D96" s="1"/>
      <c r="E96" s="1"/>
      <c r="F96" s="1"/>
      <c r="G96" s="1"/>
      <c r="H96" s="1"/>
      <c r="I96" s="1"/>
      <c r="J96" s="1"/>
      <c r="K96" s="1"/>
    </row>
  </sheetData>
  <mergeCells count="3">
    <mergeCell ref="B2:J2"/>
    <mergeCell ref="C4:C5"/>
    <mergeCell ref="B4:B6"/>
  </mergeCells>
  <phoneticPr fontId="4"/>
  <printOptions horizontalCentered="1"/>
  <pageMargins left="0.59055118110236227" right="0.59055118110236227" top="0.59055118110236227" bottom="0.78740157480314965" header="0.51181102362204722" footer="0.51181102362204722"/>
  <pageSetup paperSize="9" orientation="portrait" r:id="rId1"/>
  <headerFooter alignWithMargins="0"/>
  <rowBreaks count="1" manualBreakCount="1">
    <brk id="46"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T96"/>
  <sheetViews>
    <sheetView view="pageBreakPreview" zoomScaleNormal="100" workbookViewId="0">
      <pane xSplit="2" ySplit="6" topLeftCell="C7" activePane="bottomRight" state="frozen"/>
      <selection pane="topRight"/>
      <selection pane="bottomLeft"/>
      <selection pane="bottomRight"/>
    </sheetView>
  </sheetViews>
  <sheetFormatPr defaultColWidth="10.58203125" defaultRowHeight="14" x14ac:dyDescent="0.2"/>
  <cols>
    <col min="1" max="1" width="2.58203125" style="2" customWidth="1"/>
    <col min="2" max="3" width="5.58203125" style="2" customWidth="1"/>
    <col min="4" max="4" width="1.58203125" style="2" customWidth="1"/>
    <col min="5" max="5" width="10.25" style="2" customWidth="1"/>
    <col min="6" max="6" width="1.58203125" style="2" customWidth="1"/>
    <col min="7" max="8" width="14.58203125" style="2" customWidth="1"/>
    <col min="9" max="9" width="13.83203125" style="2" customWidth="1"/>
    <col min="10" max="10" width="12.58203125" style="2" customWidth="1"/>
    <col min="11" max="11" width="2.58203125" style="2" customWidth="1"/>
    <col min="12" max="16384" width="10.58203125" style="2"/>
  </cols>
  <sheetData>
    <row r="1" spans="1:20" x14ac:dyDescent="0.2">
      <c r="A1" s="1"/>
      <c r="B1" s="1" t="s">
        <v>100</v>
      </c>
      <c r="C1" s="1"/>
      <c r="D1" s="1"/>
      <c r="E1" s="1"/>
      <c r="F1" s="1"/>
      <c r="G1" s="1"/>
      <c r="H1" s="1"/>
      <c r="I1" s="1"/>
      <c r="J1" s="1"/>
      <c r="K1" s="1"/>
    </row>
    <row r="2" spans="1:20" x14ac:dyDescent="0.2">
      <c r="A2" s="1"/>
      <c r="B2" s="305" t="s">
        <v>107</v>
      </c>
      <c r="C2" s="305"/>
      <c r="D2" s="305"/>
      <c r="E2" s="305"/>
      <c r="F2" s="305"/>
      <c r="G2" s="305"/>
      <c r="H2" s="305"/>
      <c r="I2" s="305"/>
      <c r="J2" s="305"/>
      <c r="K2" s="1"/>
    </row>
    <row r="3" spans="1:20" x14ac:dyDescent="0.2">
      <c r="A3" s="1"/>
      <c r="B3" s="1"/>
      <c r="C3" s="1"/>
      <c r="D3" s="1"/>
      <c r="E3" s="1"/>
      <c r="F3" s="1"/>
      <c r="G3" s="1"/>
      <c r="H3" s="1"/>
      <c r="I3" s="1" t="s">
        <v>97</v>
      </c>
      <c r="J3" s="1"/>
      <c r="K3" s="1"/>
    </row>
    <row r="4" spans="1:20" x14ac:dyDescent="0.2">
      <c r="A4" s="1"/>
      <c r="B4" s="306" t="s">
        <v>98</v>
      </c>
      <c r="C4" s="309" t="s">
        <v>104</v>
      </c>
      <c r="D4" s="41"/>
      <c r="E4" s="41"/>
      <c r="F4" s="41"/>
      <c r="G4" s="42" t="s">
        <v>101</v>
      </c>
      <c r="H4" s="42" t="s">
        <v>102</v>
      </c>
      <c r="I4" s="43" t="s">
        <v>85</v>
      </c>
      <c r="J4" s="44" t="s">
        <v>86</v>
      </c>
      <c r="K4" s="1"/>
    </row>
    <row r="5" spans="1:20" x14ac:dyDescent="0.2">
      <c r="A5" s="1"/>
      <c r="B5" s="307"/>
      <c r="C5" s="310"/>
      <c r="D5" s="11"/>
      <c r="E5" s="11" t="s">
        <v>0</v>
      </c>
      <c r="F5" s="11"/>
      <c r="G5" s="3" t="s">
        <v>106</v>
      </c>
      <c r="H5" s="3" t="s">
        <v>108</v>
      </c>
      <c r="I5" s="4" t="s">
        <v>87</v>
      </c>
      <c r="J5" s="45" t="s">
        <v>88</v>
      </c>
      <c r="K5" s="1"/>
    </row>
    <row r="6" spans="1:20" x14ac:dyDescent="0.2">
      <c r="A6" s="1"/>
      <c r="B6" s="308"/>
      <c r="C6" s="56" t="s">
        <v>105</v>
      </c>
      <c r="D6" s="27"/>
      <c r="E6" s="27"/>
      <c r="F6" s="27"/>
      <c r="G6" s="46" t="s">
        <v>1</v>
      </c>
      <c r="H6" s="47" t="s">
        <v>110</v>
      </c>
      <c r="I6" s="47" t="s">
        <v>89</v>
      </c>
      <c r="J6" s="48" t="s">
        <v>90</v>
      </c>
      <c r="K6" s="1"/>
    </row>
    <row r="7" spans="1:20" ht="15" customHeight="1" x14ac:dyDescent="0.2">
      <c r="A7" s="1"/>
      <c r="B7" s="9">
        <v>1</v>
      </c>
      <c r="C7" s="52">
        <v>61</v>
      </c>
      <c r="D7" s="14"/>
      <c r="E7" s="32" t="s">
        <v>60</v>
      </c>
      <c r="F7" s="32"/>
      <c r="G7" s="35">
        <v>291584</v>
      </c>
      <c r="H7" s="36">
        <v>150331</v>
      </c>
      <c r="I7" s="17">
        <f t="shared" ref="I7:I38" si="0">G7-H7</f>
        <v>141253</v>
      </c>
      <c r="J7" s="12">
        <f t="shared" ref="J7:J38" si="1">IF(H7=0,IF(G7=0,"－　","皆増　"),IF(G7=0,"皆減　",ROUND(I7/H7*100,1)))</f>
        <v>94</v>
      </c>
      <c r="K7" s="1"/>
      <c r="M7" s="52">
        <v>31</v>
      </c>
      <c r="N7" s="14"/>
      <c r="O7" s="32" t="s">
        <v>30</v>
      </c>
      <c r="P7" s="32"/>
      <c r="Q7" s="35">
        <v>0</v>
      </c>
      <c r="R7" s="36">
        <v>91565</v>
      </c>
      <c r="S7" s="17">
        <f t="shared" ref="S7:S13" si="2">Q7-R7</f>
        <v>-91565</v>
      </c>
      <c r="T7" s="12" t="str">
        <f t="shared" ref="T7:T13" si="3">IF(R7=0,IF(Q7=0,"－　","皆増　"),IF(Q7=0,"皆減　",ROUND(S7/R7*100,1)))</f>
        <v>皆減　</v>
      </c>
    </row>
    <row r="8" spans="1:20" ht="15" customHeight="1" x14ac:dyDescent="0.2">
      <c r="A8" s="1"/>
      <c r="B8" s="51">
        <v>2</v>
      </c>
      <c r="C8" s="52">
        <v>67</v>
      </c>
      <c r="D8" s="6"/>
      <c r="E8" s="37" t="s">
        <v>65</v>
      </c>
      <c r="F8" s="37"/>
      <c r="G8" s="33">
        <v>647375</v>
      </c>
      <c r="H8" s="34">
        <v>558404</v>
      </c>
      <c r="I8" s="17">
        <f t="shared" si="0"/>
        <v>88971</v>
      </c>
      <c r="J8" s="12">
        <f t="shared" si="1"/>
        <v>15.9</v>
      </c>
      <c r="K8" s="1"/>
      <c r="M8" s="52">
        <v>7</v>
      </c>
      <c r="N8" s="6"/>
      <c r="O8" s="37" t="s">
        <v>7</v>
      </c>
      <c r="P8" s="37"/>
      <c r="Q8" s="33">
        <v>0</v>
      </c>
      <c r="R8" s="34">
        <v>0</v>
      </c>
      <c r="S8" s="17">
        <f t="shared" si="2"/>
        <v>0</v>
      </c>
      <c r="T8" s="12" t="str">
        <f t="shared" si="3"/>
        <v>－　</v>
      </c>
    </row>
    <row r="9" spans="1:20" ht="15" customHeight="1" x14ac:dyDescent="0.2">
      <c r="A9" s="1"/>
      <c r="B9" s="51">
        <v>3</v>
      </c>
      <c r="C9" s="52">
        <v>33</v>
      </c>
      <c r="D9" s="6"/>
      <c r="E9" s="37" t="s">
        <v>32</v>
      </c>
      <c r="F9" s="37"/>
      <c r="G9" s="33">
        <v>1594215</v>
      </c>
      <c r="H9" s="34">
        <v>1382748</v>
      </c>
      <c r="I9" s="17">
        <f t="shared" si="0"/>
        <v>211467</v>
      </c>
      <c r="J9" s="12">
        <f t="shared" si="1"/>
        <v>15.3</v>
      </c>
      <c r="K9" s="1"/>
      <c r="M9" s="52">
        <v>13</v>
      </c>
      <c r="N9" s="6"/>
      <c r="O9" s="37" t="s">
        <v>13</v>
      </c>
      <c r="P9" s="37"/>
      <c r="Q9" s="33">
        <v>0</v>
      </c>
      <c r="R9" s="34">
        <v>0</v>
      </c>
      <c r="S9" s="17">
        <f t="shared" si="2"/>
        <v>0</v>
      </c>
      <c r="T9" s="12" t="str">
        <f t="shared" si="3"/>
        <v>－　</v>
      </c>
    </row>
    <row r="10" spans="1:20" ht="15" customHeight="1" x14ac:dyDescent="0.2">
      <c r="A10" s="1"/>
      <c r="B10" s="51">
        <v>4</v>
      </c>
      <c r="C10" s="52">
        <v>66</v>
      </c>
      <c r="D10" s="6"/>
      <c r="E10" s="37" t="s">
        <v>95</v>
      </c>
      <c r="F10" s="37"/>
      <c r="G10" s="35">
        <v>679658</v>
      </c>
      <c r="H10" s="36">
        <v>607602</v>
      </c>
      <c r="I10" s="17">
        <f t="shared" si="0"/>
        <v>72056</v>
      </c>
      <c r="J10" s="12">
        <f t="shared" si="1"/>
        <v>11.9</v>
      </c>
      <c r="K10" s="1"/>
      <c r="M10" s="52">
        <v>21</v>
      </c>
      <c r="N10" s="6"/>
      <c r="O10" s="37" t="s">
        <v>21</v>
      </c>
      <c r="P10" s="37"/>
      <c r="Q10" s="35">
        <v>0</v>
      </c>
      <c r="R10" s="36">
        <v>0</v>
      </c>
      <c r="S10" s="17">
        <f t="shared" si="2"/>
        <v>0</v>
      </c>
      <c r="T10" s="12" t="str">
        <f t="shared" si="3"/>
        <v>－　</v>
      </c>
    </row>
    <row r="11" spans="1:20" ht="15" customHeight="1" x14ac:dyDescent="0.2">
      <c r="A11" s="1"/>
      <c r="B11" s="51">
        <v>5</v>
      </c>
      <c r="C11" s="52">
        <v>47</v>
      </c>
      <c r="D11" s="6"/>
      <c r="E11" s="37" t="s">
        <v>46</v>
      </c>
      <c r="F11" s="37"/>
      <c r="G11" s="35">
        <v>219820</v>
      </c>
      <c r="H11" s="36">
        <v>197456</v>
      </c>
      <c r="I11" s="17">
        <f t="shared" si="0"/>
        <v>22364</v>
      </c>
      <c r="J11" s="12">
        <f t="shared" si="1"/>
        <v>11.3</v>
      </c>
      <c r="K11" s="1"/>
      <c r="M11" s="52">
        <v>24</v>
      </c>
      <c r="N11" s="6"/>
      <c r="O11" s="37" t="s">
        <v>23</v>
      </c>
      <c r="P11" s="37"/>
      <c r="Q11" s="35">
        <v>0</v>
      </c>
      <c r="R11" s="36">
        <v>0</v>
      </c>
      <c r="S11" s="17">
        <f t="shared" si="2"/>
        <v>0</v>
      </c>
      <c r="T11" s="12" t="str">
        <f t="shared" si="3"/>
        <v>－　</v>
      </c>
    </row>
    <row r="12" spans="1:20" ht="15" customHeight="1" x14ac:dyDescent="0.2">
      <c r="A12" s="1"/>
      <c r="B12" s="51">
        <v>6</v>
      </c>
      <c r="C12" s="52">
        <v>55</v>
      </c>
      <c r="D12" s="6"/>
      <c r="E12" s="37" t="s">
        <v>54</v>
      </c>
      <c r="F12" s="37"/>
      <c r="G12" s="33">
        <v>489977</v>
      </c>
      <c r="H12" s="34">
        <v>440060</v>
      </c>
      <c r="I12" s="17">
        <f t="shared" si="0"/>
        <v>49917</v>
      </c>
      <c r="J12" s="12">
        <f t="shared" si="1"/>
        <v>11.3</v>
      </c>
      <c r="K12" s="1"/>
      <c r="M12" s="52">
        <v>26</v>
      </c>
      <c r="N12" s="6"/>
      <c r="O12" s="37" t="s">
        <v>25</v>
      </c>
      <c r="P12" s="37"/>
      <c r="Q12" s="33">
        <v>0</v>
      </c>
      <c r="R12" s="34">
        <v>0</v>
      </c>
      <c r="S12" s="17">
        <f t="shared" si="2"/>
        <v>0</v>
      </c>
      <c r="T12" s="12" t="str">
        <f t="shared" si="3"/>
        <v>－　</v>
      </c>
    </row>
    <row r="13" spans="1:20" ht="15" customHeight="1" x14ac:dyDescent="0.2">
      <c r="A13" s="1"/>
      <c r="B13" s="51">
        <v>7</v>
      </c>
      <c r="C13" s="52">
        <v>8</v>
      </c>
      <c r="D13" s="6"/>
      <c r="E13" s="37" t="s">
        <v>8</v>
      </c>
      <c r="F13" s="37"/>
      <c r="G13" s="33">
        <v>2576546</v>
      </c>
      <c r="H13" s="34">
        <v>2373064</v>
      </c>
      <c r="I13" s="17">
        <f t="shared" si="0"/>
        <v>203482</v>
      </c>
      <c r="J13" s="12">
        <f t="shared" si="1"/>
        <v>8.6</v>
      </c>
      <c r="K13" s="1"/>
      <c r="M13" s="52">
        <v>44</v>
      </c>
      <c r="N13" s="6"/>
      <c r="O13" s="37" t="s">
        <v>43</v>
      </c>
      <c r="P13" s="37"/>
      <c r="Q13" s="33">
        <v>0</v>
      </c>
      <c r="R13" s="34">
        <v>0</v>
      </c>
      <c r="S13" s="17">
        <f t="shared" si="2"/>
        <v>0</v>
      </c>
      <c r="T13" s="12" t="str">
        <f t="shared" si="3"/>
        <v>－　</v>
      </c>
    </row>
    <row r="14" spans="1:20" ht="15" customHeight="1" x14ac:dyDescent="0.2">
      <c r="A14" s="1"/>
      <c r="B14" s="51">
        <v>8</v>
      </c>
      <c r="C14" s="52">
        <v>65</v>
      </c>
      <c r="D14" s="6"/>
      <c r="E14" s="37" t="s">
        <v>64</v>
      </c>
      <c r="F14" s="37"/>
      <c r="G14" s="35">
        <v>770373</v>
      </c>
      <c r="H14" s="36">
        <v>711231</v>
      </c>
      <c r="I14" s="17">
        <f t="shared" si="0"/>
        <v>59142</v>
      </c>
      <c r="J14" s="12">
        <f t="shared" si="1"/>
        <v>8.3000000000000007</v>
      </c>
      <c r="K14" s="1"/>
    </row>
    <row r="15" spans="1:20" ht="15" customHeight="1" x14ac:dyDescent="0.2">
      <c r="A15" s="1"/>
      <c r="B15" s="51">
        <v>9</v>
      </c>
      <c r="C15" s="52">
        <v>54</v>
      </c>
      <c r="D15" s="6"/>
      <c r="E15" s="37" t="s">
        <v>53</v>
      </c>
      <c r="F15" s="37"/>
      <c r="G15" s="35">
        <v>702814</v>
      </c>
      <c r="H15" s="36">
        <v>655492</v>
      </c>
      <c r="I15" s="17">
        <f t="shared" si="0"/>
        <v>47322</v>
      </c>
      <c r="J15" s="12">
        <f t="shared" si="1"/>
        <v>7.2</v>
      </c>
      <c r="K15" s="1"/>
    </row>
    <row r="16" spans="1:20" ht="15" customHeight="1" x14ac:dyDescent="0.2">
      <c r="A16" s="1"/>
      <c r="B16" s="51">
        <v>10</v>
      </c>
      <c r="C16" s="52">
        <v>17</v>
      </c>
      <c r="D16" s="6"/>
      <c r="E16" s="37" t="s">
        <v>17</v>
      </c>
      <c r="F16" s="37"/>
      <c r="G16" s="35">
        <v>1861784</v>
      </c>
      <c r="H16" s="36">
        <v>1739677</v>
      </c>
      <c r="I16" s="17">
        <f t="shared" si="0"/>
        <v>122107</v>
      </c>
      <c r="J16" s="12">
        <f t="shared" si="1"/>
        <v>7</v>
      </c>
      <c r="K16" s="1"/>
    </row>
    <row r="17" spans="1:11" ht="15" customHeight="1" x14ac:dyDescent="0.2">
      <c r="A17" s="1"/>
      <c r="B17" s="51">
        <v>11</v>
      </c>
      <c r="C17" s="52">
        <v>69</v>
      </c>
      <c r="D17" s="14"/>
      <c r="E17" s="32" t="s">
        <v>67</v>
      </c>
      <c r="F17" s="32"/>
      <c r="G17" s="33">
        <v>1004374</v>
      </c>
      <c r="H17" s="34">
        <v>939048</v>
      </c>
      <c r="I17" s="17">
        <f t="shared" si="0"/>
        <v>65326</v>
      </c>
      <c r="J17" s="12">
        <f t="shared" si="1"/>
        <v>7</v>
      </c>
      <c r="K17" s="1"/>
    </row>
    <row r="18" spans="1:11" ht="15" customHeight="1" x14ac:dyDescent="0.2">
      <c r="A18" s="1"/>
      <c r="B18" s="51">
        <v>12</v>
      </c>
      <c r="C18" s="52">
        <v>75</v>
      </c>
      <c r="D18" s="6"/>
      <c r="E18" s="37" t="s">
        <v>96</v>
      </c>
      <c r="F18" s="37"/>
      <c r="G18" s="35">
        <v>662746</v>
      </c>
      <c r="H18" s="36">
        <v>621844</v>
      </c>
      <c r="I18" s="17">
        <f t="shared" si="0"/>
        <v>40902</v>
      </c>
      <c r="J18" s="12">
        <f t="shared" si="1"/>
        <v>6.6</v>
      </c>
      <c r="K18" s="1"/>
    </row>
    <row r="19" spans="1:11" ht="15" customHeight="1" x14ac:dyDescent="0.2">
      <c r="A19" s="1"/>
      <c r="B19" s="51">
        <v>13</v>
      </c>
      <c r="C19" s="52">
        <v>52</v>
      </c>
      <c r="D19" s="6"/>
      <c r="E19" s="37" t="s">
        <v>51</v>
      </c>
      <c r="F19" s="37"/>
      <c r="G19" s="33">
        <v>1278540</v>
      </c>
      <c r="H19" s="34">
        <v>1220431</v>
      </c>
      <c r="I19" s="17">
        <f t="shared" si="0"/>
        <v>58109</v>
      </c>
      <c r="J19" s="12">
        <f t="shared" si="1"/>
        <v>4.8</v>
      </c>
      <c r="K19" s="1"/>
    </row>
    <row r="20" spans="1:11" ht="15" customHeight="1" x14ac:dyDescent="0.2">
      <c r="A20" s="1"/>
      <c r="B20" s="51">
        <v>14</v>
      </c>
      <c r="C20" s="52">
        <v>74</v>
      </c>
      <c r="D20" s="6"/>
      <c r="E20" s="37" t="s">
        <v>72</v>
      </c>
      <c r="F20" s="37"/>
      <c r="G20" s="33">
        <v>579047</v>
      </c>
      <c r="H20" s="34">
        <v>552793</v>
      </c>
      <c r="I20" s="17">
        <f t="shared" si="0"/>
        <v>26254</v>
      </c>
      <c r="J20" s="12">
        <f t="shared" si="1"/>
        <v>4.7</v>
      </c>
      <c r="K20" s="1"/>
    </row>
    <row r="21" spans="1:11" ht="15" customHeight="1" x14ac:dyDescent="0.2">
      <c r="A21" s="1"/>
      <c r="B21" s="51">
        <v>15</v>
      </c>
      <c r="C21" s="52">
        <v>64</v>
      </c>
      <c r="D21" s="6"/>
      <c r="E21" s="37" t="s">
        <v>63</v>
      </c>
      <c r="F21" s="37"/>
      <c r="G21" s="35">
        <v>361258</v>
      </c>
      <c r="H21" s="36">
        <v>345513</v>
      </c>
      <c r="I21" s="17">
        <f t="shared" si="0"/>
        <v>15745</v>
      </c>
      <c r="J21" s="12">
        <f t="shared" si="1"/>
        <v>4.5999999999999996</v>
      </c>
      <c r="K21" s="1"/>
    </row>
    <row r="22" spans="1:11" ht="15" customHeight="1" x14ac:dyDescent="0.2">
      <c r="A22" s="1"/>
      <c r="B22" s="51">
        <v>16</v>
      </c>
      <c r="C22" s="52">
        <v>73</v>
      </c>
      <c r="D22" s="6"/>
      <c r="E22" s="37" t="s">
        <v>71</v>
      </c>
      <c r="F22" s="37"/>
      <c r="G22" s="33">
        <v>1768480</v>
      </c>
      <c r="H22" s="34">
        <v>1690338</v>
      </c>
      <c r="I22" s="17">
        <f t="shared" si="0"/>
        <v>78142</v>
      </c>
      <c r="J22" s="12">
        <f t="shared" si="1"/>
        <v>4.5999999999999996</v>
      </c>
      <c r="K22" s="1"/>
    </row>
    <row r="23" spans="1:11" ht="15" customHeight="1" x14ac:dyDescent="0.2">
      <c r="A23" s="1"/>
      <c r="B23" s="51">
        <v>17</v>
      </c>
      <c r="C23" s="52">
        <v>6</v>
      </c>
      <c r="D23" s="6"/>
      <c r="E23" s="37" t="s">
        <v>6</v>
      </c>
      <c r="F23" s="37"/>
      <c r="G23" s="33">
        <v>5635498</v>
      </c>
      <c r="H23" s="34">
        <v>5398581</v>
      </c>
      <c r="I23" s="17">
        <f t="shared" si="0"/>
        <v>236917</v>
      </c>
      <c r="J23" s="12">
        <f t="shared" si="1"/>
        <v>4.4000000000000004</v>
      </c>
      <c r="K23" s="1"/>
    </row>
    <row r="24" spans="1:11" ht="15" customHeight="1" x14ac:dyDescent="0.2">
      <c r="A24" s="1"/>
      <c r="B24" s="51">
        <v>18</v>
      </c>
      <c r="C24" s="52">
        <v>45</v>
      </c>
      <c r="D24" s="6"/>
      <c r="E24" s="37" t="s">
        <v>44</v>
      </c>
      <c r="F24" s="37"/>
      <c r="G24" s="33">
        <v>1603567</v>
      </c>
      <c r="H24" s="34">
        <v>1547791</v>
      </c>
      <c r="I24" s="17">
        <f t="shared" si="0"/>
        <v>55776</v>
      </c>
      <c r="J24" s="12">
        <f t="shared" si="1"/>
        <v>3.6</v>
      </c>
      <c r="K24" s="1"/>
    </row>
    <row r="25" spans="1:11" ht="15" customHeight="1" x14ac:dyDescent="0.2">
      <c r="A25" s="1"/>
      <c r="B25" s="51">
        <v>19</v>
      </c>
      <c r="C25" s="52">
        <v>60</v>
      </c>
      <c r="D25" s="6"/>
      <c r="E25" s="37" t="s">
        <v>59</v>
      </c>
      <c r="F25" s="37"/>
      <c r="G25" s="33">
        <v>833399</v>
      </c>
      <c r="H25" s="34">
        <v>805013</v>
      </c>
      <c r="I25" s="17">
        <f t="shared" si="0"/>
        <v>28386</v>
      </c>
      <c r="J25" s="12">
        <f t="shared" si="1"/>
        <v>3.5</v>
      </c>
      <c r="K25" s="1"/>
    </row>
    <row r="26" spans="1:11" ht="15" customHeight="1" x14ac:dyDescent="0.2">
      <c r="A26" s="1"/>
      <c r="B26" s="51">
        <v>20</v>
      </c>
      <c r="C26" s="52">
        <v>49</v>
      </c>
      <c r="D26" s="6"/>
      <c r="E26" s="37" t="s">
        <v>48</v>
      </c>
      <c r="F26" s="37"/>
      <c r="G26" s="35">
        <v>1651088</v>
      </c>
      <c r="H26" s="36">
        <v>1598955</v>
      </c>
      <c r="I26" s="17">
        <f t="shared" si="0"/>
        <v>52133</v>
      </c>
      <c r="J26" s="12">
        <f t="shared" si="1"/>
        <v>3.3</v>
      </c>
      <c r="K26" s="1"/>
    </row>
    <row r="27" spans="1:11" ht="15" customHeight="1" x14ac:dyDescent="0.2">
      <c r="A27" s="1"/>
      <c r="B27" s="51">
        <v>21</v>
      </c>
      <c r="C27" s="52">
        <v>71</v>
      </c>
      <c r="D27" s="6"/>
      <c r="E27" s="37" t="s">
        <v>69</v>
      </c>
      <c r="F27" s="37"/>
      <c r="G27" s="35">
        <v>778551</v>
      </c>
      <c r="H27" s="36">
        <v>755961</v>
      </c>
      <c r="I27" s="17">
        <f t="shared" si="0"/>
        <v>22590</v>
      </c>
      <c r="J27" s="12">
        <f t="shared" si="1"/>
        <v>3</v>
      </c>
      <c r="K27" s="1"/>
    </row>
    <row r="28" spans="1:11" ht="15" customHeight="1" x14ac:dyDescent="0.2">
      <c r="A28" s="1"/>
      <c r="B28" s="51">
        <v>22</v>
      </c>
      <c r="C28" s="52">
        <v>29</v>
      </c>
      <c r="D28" s="6"/>
      <c r="E28" s="37" t="s">
        <v>28</v>
      </c>
      <c r="F28" s="37"/>
      <c r="G28" s="35">
        <v>873998</v>
      </c>
      <c r="H28" s="36">
        <v>853938</v>
      </c>
      <c r="I28" s="17">
        <f t="shared" si="0"/>
        <v>20060</v>
      </c>
      <c r="J28" s="12">
        <f t="shared" si="1"/>
        <v>2.2999999999999998</v>
      </c>
      <c r="K28" s="1"/>
    </row>
    <row r="29" spans="1:11" ht="15" customHeight="1" x14ac:dyDescent="0.2">
      <c r="A29" s="1"/>
      <c r="B29" s="51">
        <v>23</v>
      </c>
      <c r="C29" s="52">
        <v>84</v>
      </c>
      <c r="D29" s="6"/>
      <c r="E29" s="37" t="s">
        <v>81</v>
      </c>
      <c r="F29" s="37"/>
      <c r="G29" s="35">
        <v>1571081</v>
      </c>
      <c r="H29" s="36">
        <v>1538465</v>
      </c>
      <c r="I29" s="17">
        <f t="shared" si="0"/>
        <v>32616</v>
      </c>
      <c r="J29" s="12">
        <f t="shared" si="1"/>
        <v>2.1</v>
      </c>
      <c r="K29" s="1"/>
    </row>
    <row r="30" spans="1:11" ht="15" customHeight="1" x14ac:dyDescent="0.2">
      <c r="A30" s="1"/>
      <c r="B30" s="51">
        <v>24</v>
      </c>
      <c r="C30" s="52">
        <v>16</v>
      </c>
      <c r="D30" s="6"/>
      <c r="E30" s="37" t="s">
        <v>16</v>
      </c>
      <c r="F30" s="37"/>
      <c r="G30" s="33">
        <v>2483099</v>
      </c>
      <c r="H30" s="34">
        <v>2434370</v>
      </c>
      <c r="I30" s="17">
        <f t="shared" si="0"/>
        <v>48729</v>
      </c>
      <c r="J30" s="12">
        <f t="shared" si="1"/>
        <v>2</v>
      </c>
      <c r="K30" s="1"/>
    </row>
    <row r="31" spans="1:11" ht="15" customHeight="1" x14ac:dyDescent="0.2">
      <c r="A31" s="1"/>
      <c r="B31" s="51">
        <v>25</v>
      </c>
      <c r="C31" s="52">
        <v>72</v>
      </c>
      <c r="D31" s="6"/>
      <c r="E31" s="37" t="s">
        <v>70</v>
      </c>
      <c r="F31" s="37"/>
      <c r="G31" s="35">
        <v>1249653</v>
      </c>
      <c r="H31" s="36">
        <v>1242384</v>
      </c>
      <c r="I31" s="17">
        <f t="shared" si="0"/>
        <v>7269</v>
      </c>
      <c r="J31" s="12">
        <f t="shared" si="1"/>
        <v>0.6</v>
      </c>
      <c r="K31" s="1"/>
    </row>
    <row r="32" spans="1:11" ht="15" customHeight="1" x14ac:dyDescent="0.2">
      <c r="A32" s="1"/>
      <c r="B32" s="51">
        <v>26</v>
      </c>
      <c r="C32" s="52">
        <v>59</v>
      </c>
      <c r="D32" s="6"/>
      <c r="E32" s="37" t="s">
        <v>58</v>
      </c>
      <c r="F32" s="37"/>
      <c r="G32" s="35">
        <v>734323</v>
      </c>
      <c r="H32" s="36">
        <v>731685</v>
      </c>
      <c r="I32" s="17">
        <f t="shared" si="0"/>
        <v>2638</v>
      </c>
      <c r="J32" s="12">
        <f t="shared" si="1"/>
        <v>0.4</v>
      </c>
      <c r="K32" s="1"/>
    </row>
    <row r="33" spans="1:11" ht="15" customHeight="1" x14ac:dyDescent="0.2">
      <c r="A33" s="1"/>
      <c r="B33" s="51">
        <v>27</v>
      </c>
      <c r="C33" s="52">
        <v>53</v>
      </c>
      <c r="D33" s="6"/>
      <c r="E33" s="37" t="s">
        <v>52</v>
      </c>
      <c r="F33" s="37"/>
      <c r="G33" s="35">
        <v>1231276</v>
      </c>
      <c r="H33" s="36">
        <v>1227922</v>
      </c>
      <c r="I33" s="17">
        <f t="shared" si="0"/>
        <v>3354</v>
      </c>
      <c r="J33" s="12">
        <f t="shared" si="1"/>
        <v>0.3</v>
      </c>
      <c r="K33" s="1"/>
    </row>
    <row r="34" spans="1:11" ht="15" customHeight="1" x14ac:dyDescent="0.2">
      <c r="A34" s="1"/>
      <c r="B34" s="51">
        <v>28</v>
      </c>
      <c r="C34" s="52">
        <v>80</v>
      </c>
      <c r="D34" s="6"/>
      <c r="E34" s="37" t="s">
        <v>77</v>
      </c>
      <c r="F34" s="37"/>
      <c r="G34" s="33">
        <v>1363474</v>
      </c>
      <c r="H34" s="34">
        <v>1360059</v>
      </c>
      <c r="I34" s="17">
        <f t="shared" si="0"/>
        <v>3415</v>
      </c>
      <c r="J34" s="12">
        <f t="shared" si="1"/>
        <v>0.3</v>
      </c>
      <c r="K34" s="1"/>
    </row>
    <row r="35" spans="1:11" ht="15" customHeight="1" x14ac:dyDescent="0.2">
      <c r="A35" s="1"/>
      <c r="B35" s="51">
        <v>29</v>
      </c>
      <c r="C35" s="52">
        <v>70</v>
      </c>
      <c r="D35" s="6"/>
      <c r="E35" s="37" t="s">
        <v>68</v>
      </c>
      <c r="F35" s="37"/>
      <c r="G35" s="35">
        <v>575794</v>
      </c>
      <c r="H35" s="36">
        <v>577558</v>
      </c>
      <c r="I35" s="17">
        <f t="shared" si="0"/>
        <v>-1764</v>
      </c>
      <c r="J35" s="12">
        <f t="shared" si="1"/>
        <v>-0.3</v>
      </c>
      <c r="K35" s="1"/>
    </row>
    <row r="36" spans="1:11" ht="15" customHeight="1" x14ac:dyDescent="0.2">
      <c r="A36" s="1"/>
      <c r="B36" s="51">
        <v>30</v>
      </c>
      <c r="C36" s="52">
        <v>14</v>
      </c>
      <c r="D36" s="6"/>
      <c r="E36" s="37" t="s">
        <v>14</v>
      </c>
      <c r="F36" s="37"/>
      <c r="G36" s="35">
        <v>2141526</v>
      </c>
      <c r="H36" s="36">
        <v>2150177</v>
      </c>
      <c r="I36" s="17">
        <f t="shared" si="0"/>
        <v>-8651</v>
      </c>
      <c r="J36" s="12">
        <f t="shared" si="1"/>
        <v>-0.4</v>
      </c>
      <c r="K36" s="1"/>
    </row>
    <row r="37" spans="1:11" ht="15" customHeight="1" x14ac:dyDescent="0.2">
      <c r="A37" s="1"/>
      <c r="B37" s="51">
        <v>31</v>
      </c>
      <c r="C37" s="52">
        <v>28</v>
      </c>
      <c r="D37" s="6"/>
      <c r="E37" s="37" t="s">
        <v>27</v>
      </c>
      <c r="F37" s="37"/>
      <c r="G37" s="35">
        <v>1630821</v>
      </c>
      <c r="H37" s="36">
        <v>1636899</v>
      </c>
      <c r="I37" s="17">
        <f t="shared" si="0"/>
        <v>-6078</v>
      </c>
      <c r="J37" s="12">
        <f t="shared" si="1"/>
        <v>-0.4</v>
      </c>
      <c r="K37" s="1"/>
    </row>
    <row r="38" spans="1:11" ht="15" customHeight="1" x14ac:dyDescent="0.2">
      <c r="A38" s="1"/>
      <c r="B38" s="51">
        <v>32</v>
      </c>
      <c r="C38" s="52">
        <v>58</v>
      </c>
      <c r="D38" s="6"/>
      <c r="E38" s="37" t="s">
        <v>57</v>
      </c>
      <c r="F38" s="37"/>
      <c r="G38" s="35">
        <v>1227428</v>
      </c>
      <c r="H38" s="36">
        <v>1232045</v>
      </c>
      <c r="I38" s="17">
        <f t="shared" si="0"/>
        <v>-4617</v>
      </c>
      <c r="J38" s="12">
        <f t="shared" si="1"/>
        <v>-0.4</v>
      </c>
      <c r="K38" s="1"/>
    </row>
    <row r="39" spans="1:11" ht="15" customHeight="1" x14ac:dyDescent="0.2">
      <c r="A39" s="1"/>
      <c r="B39" s="51">
        <v>33</v>
      </c>
      <c r="C39" s="52">
        <v>82</v>
      </c>
      <c r="D39" s="6"/>
      <c r="E39" s="37" t="s">
        <v>79</v>
      </c>
      <c r="F39" s="37"/>
      <c r="G39" s="35">
        <v>1406227</v>
      </c>
      <c r="H39" s="36">
        <v>1412017</v>
      </c>
      <c r="I39" s="17">
        <f t="shared" ref="I39:I70" si="4">G39-H39</f>
        <v>-5790</v>
      </c>
      <c r="J39" s="12">
        <f t="shared" ref="J39:J70" si="5">IF(H39=0,IF(G39=0,"－　","皆増　"),IF(G39=0,"皆減　",ROUND(I39/H39*100,1)))</f>
        <v>-0.4</v>
      </c>
      <c r="K39" s="1"/>
    </row>
    <row r="40" spans="1:11" ht="15" customHeight="1" x14ac:dyDescent="0.2">
      <c r="A40" s="1"/>
      <c r="B40" s="51">
        <v>34</v>
      </c>
      <c r="C40" s="52">
        <v>76</v>
      </c>
      <c r="D40" s="6"/>
      <c r="E40" s="37" t="s">
        <v>73</v>
      </c>
      <c r="F40" s="37"/>
      <c r="G40" s="35">
        <v>906541</v>
      </c>
      <c r="H40" s="36">
        <v>911153</v>
      </c>
      <c r="I40" s="17">
        <f t="shared" si="4"/>
        <v>-4612</v>
      </c>
      <c r="J40" s="12">
        <f t="shared" si="5"/>
        <v>-0.5</v>
      </c>
      <c r="K40" s="1"/>
    </row>
    <row r="41" spans="1:11" ht="15" customHeight="1" x14ac:dyDescent="0.2">
      <c r="A41" s="1"/>
      <c r="B41" s="51">
        <v>35</v>
      </c>
      <c r="C41" s="52">
        <v>68</v>
      </c>
      <c r="D41" s="14"/>
      <c r="E41" s="32" t="s">
        <v>66</v>
      </c>
      <c r="F41" s="32"/>
      <c r="G41" s="30">
        <v>1292270</v>
      </c>
      <c r="H41" s="31">
        <v>1299777</v>
      </c>
      <c r="I41" s="17">
        <f t="shared" si="4"/>
        <v>-7507</v>
      </c>
      <c r="J41" s="12">
        <f t="shared" si="5"/>
        <v>-0.6</v>
      </c>
      <c r="K41" s="1"/>
    </row>
    <row r="42" spans="1:11" ht="15" customHeight="1" x14ac:dyDescent="0.2">
      <c r="A42" s="1"/>
      <c r="B42" s="51">
        <v>36</v>
      </c>
      <c r="C42" s="52">
        <v>62</v>
      </c>
      <c r="D42" s="6"/>
      <c r="E42" s="37" t="s">
        <v>61</v>
      </c>
      <c r="F42" s="37"/>
      <c r="G42" s="28">
        <v>857858</v>
      </c>
      <c r="H42" s="38">
        <v>863510</v>
      </c>
      <c r="I42" s="17">
        <f t="shared" si="4"/>
        <v>-5652</v>
      </c>
      <c r="J42" s="12">
        <f t="shared" si="5"/>
        <v>-0.7</v>
      </c>
      <c r="K42" s="1"/>
    </row>
    <row r="43" spans="1:11" ht="15" customHeight="1" x14ac:dyDescent="0.2">
      <c r="A43" s="1"/>
      <c r="B43" s="51">
        <v>37</v>
      </c>
      <c r="C43" s="52">
        <v>57</v>
      </c>
      <c r="D43" s="6"/>
      <c r="E43" s="37" t="s">
        <v>56</v>
      </c>
      <c r="F43" s="37"/>
      <c r="G43" s="28">
        <v>846312</v>
      </c>
      <c r="H43" s="38">
        <v>853123</v>
      </c>
      <c r="I43" s="17">
        <f t="shared" si="4"/>
        <v>-6811</v>
      </c>
      <c r="J43" s="12">
        <f t="shared" si="5"/>
        <v>-0.8</v>
      </c>
      <c r="K43" s="1"/>
    </row>
    <row r="44" spans="1:11" ht="15" customHeight="1" x14ac:dyDescent="0.2">
      <c r="A44" s="1"/>
      <c r="B44" s="51">
        <v>38</v>
      </c>
      <c r="C44" s="52">
        <v>85</v>
      </c>
      <c r="D44" s="6"/>
      <c r="E44" s="37" t="s">
        <v>82</v>
      </c>
      <c r="F44" s="37"/>
      <c r="G44" s="30">
        <v>1970753</v>
      </c>
      <c r="H44" s="31">
        <v>1991979</v>
      </c>
      <c r="I44" s="17">
        <f t="shared" si="4"/>
        <v>-21226</v>
      </c>
      <c r="J44" s="12">
        <f t="shared" si="5"/>
        <v>-1.1000000000000001</v>
      </c>
      <c r="K44" s="1"/>
    </row>
    <row r="45" spans="1:11" ht="15" customHeight="1" x14ac:dyDescent="0.2">
      <c r="A45" s="1"/>
      <c r="B45" s="51">
        <v>39</v>
      </c>
      <c r="C45" s="53">
        <v>56</v>
      </c>
      <c r="D45" s="6"/>
      <c r="E45" s="37" t="s">
        <v>55</v>
      </c>
      <c r="F45" s="37"/>
      <c r="G45" s="28">
        <v>1131401</v>
      </c>
      <c r="H45" s="38">
        <v>1145793</v>
      </c>
      <c r="I45" s="17">
        <f t="shared" si="4"/>
        <v>-14392</v>
      </c>
      <c r="J45" s="12">
        <f t="shared" si="5"/>
        <v>-1.3</v>
      </c>
      <c r="K45" s="1"/>
    </row>
    <row r="46" spans="1:11" ht="15" customHeight="1" x14ac:dyDescent="0.2">
      <c r="A46" s="1"/>
      <c r="B46" s="57">
        <v>40</v>
      </c>
      <c r="C46" s="52">
        <v>46</v>
      </c>
      <c r="D46" s="14"/>
      <c r="E46" s="32" t="s">
        <v>45</v>
      </c>
      <c r="F46" s="32"/>
      <c r="G46" s="28">
        <v>980662</v>
      </c>
      <c r="H46" s="38">
        <v>994447</v>
      </c>
      <c r="I46" s="17">
        <f t="shared" si="4"/>
        <v>-13785</v>
      </c>
      <c r="J46" s="12">
        <f t="shared" si="5"/>
        <v>-1.4</v>
      </c>
      <c r="K46" s="1"/>
    </row>
    <row r="47" spans="1:11" ht="15" customHeight="1" x14ac:dyDescent="0.2">
      <c r="A47" s="1"/>
      <c r="B47" s="9">
        <v>41</v>
      </c>
      <c r="C47" s="54">
        <v>83</v>
      </c>
      <c r="D47" s="6"/>
      <c r="E47" s="37" t="s">
        <v>80</v>
      </c>
      <c r="F47" s="37"/>
      <c r="G47" s="28">
        <v>1735544</v>
      </c>
      <c r="H47" s="38">
        <v>1777179</v>
      </c>
      <c r="I47" s="17">
        <f t="shared" si="4"/>
        <v>-41635</v>
      </c>
      <c r="J47" s="12">
        <f t="shared" si="5"/>
        <v>-2.2999999999999998</v>
      </c>
      <c r="K47" s="1"/>
    </row>
    <row r="48" spans="1:11" ht="13.9" customHeight="1" x14ac:dyDescent="0.2">
      <c r="A48" s="1"/>
      <c r="B48" s="51">
        <v>42</v>
      </c>
      <c r="C48" s="52">
        <v>5</v>
      </c>
      <c r="D48" s="6"/>
      <c r="E48" s="37" t="s">
        <v>5</v>
      </c>
      <c r="F48" s="37"/>
      <c r="G48" s="28">
        <v>3109156</v>
      </c>
      <c r="H48" s="38">
        <v>3185521</v>
      </c>
      <c r="I48" s="17">
        <f t="shared" si="4"/>
        <v>-76365</v>
      </c>
      <c r="J48" s="12">
        <f t="shared" si="5"/>
        <v>-2.4</v>
      </c>
      <c r="K48" s="1"/>
    </row>
    <row r="49" spans="1:11" ht="13.9" customHeight="1" x14ac:dyDescent="0.2">
      <c r="A49" s="1"/>
      <c r="B49" s="51">
        <v>43</v>
      </c>
      <c r="C49" s="52">
        <v>50</v>
      </c>
      <c r="D49" s="6"/>
      <c r="E49" s="37" t="s">
        <v>49</v>
      </c>
      <c r="F49" s="37"/>
      <c r="G49" s="28">
        <v>967204</v>
      </c>
      <c r="H49" s="38">
        <v>990949</v>
      </c>
      <c r="I49" s="17">
        <f t="shared" si="4"/>
        <v>-23745</v>
      </c>
      <c r="J49" s="12">
        <f t="shared" si="5"/>
        <v>-2.4</v>
      </c>
      <c r="K49" s="1"/>
    </row>
    <row r="50" spans="1:11" ht="13.9" customHeight="1" x14ac:dyDescent="0.2">
      <c r="A50" s="1"/>
      <c r="B50" s="51">
        <v>44</v>
      </c>
      <c r="C50" s="52">
        <v>30</v>
      </c>
      <c r="D50" s="6"/>
      <c r="E50" s="37" t="s">
        <v>29</v>
      </c>
      <c r="F50" s="37"/>
      <c r="G50" s="30">
        <v>1560688</v>
      </c>
      <c r="H50" s="31">
        <v>1600111</v>
      </c>
      <c r="I50" s="17">
        <f t="shared" si="4"/>
        <v>-39423</v>
      </c>
      <c r="J50" s="12">
        <f t="shared" si="5"/>
        <v>-2.5</v>
      </c>
      <c r="K50" s="1"/>
    </row>
    <row r="51" spans="1:11" ht="13.9" customHeight="1" x14ac:dyDescent="0.2">
      <c r="A51" s="1"/>
      <c r="B51" s="51">
        <v>45</v>
      </c>
      <c r="C51" s="52">
        <v>78</v>
      </c>
      <c r="D51" s="14"/>
      <c r="E51" s="32" t="s">
        <v>75</v>
      </c>
      <c r="F51" s="32"/>
      <c r="G51" s="30">
        <v>1660014</v>
      </c>
      <c r="H51" s="31">
        <v>1703611</v>
      </c>
      <c r="I51" s="17">
        <f t="shared" si="4"/>
        <v>-43597</v>
      </c>
      <c r="J51" s="12">
        <f t="shared" si="5"/>
        <v>-2.6</v>
      </c>
      <c r="K51" s="1"/>
    </row>
    <row r="52" spans="1:11" ht="13.9" customHeight="1" x14ac:dyDescent="0.2">
      <c r="A52" s="1"/>
      <c r="B52" s="51">
        <v>46</v>
      </c>
      <c r="C52" s="52">
        <v>10</v>
      </c>
      <c r="D52" s="6"/>
      <c r="E52" s="37" t="s">
        <v>10</v>
      </c>
      <c r="F52" s="37"/>
      <c r="G52" s="28">
        <v>2241195</v>
      </c>
      <c r="H52" s="38">
        <v>2317320</v>
      </c>
      <c r="I52" s="17">
        <f t="shared" si="4"/>
        <v>-76125</v>
      </c>
      <c r="J52" s="12">
        <f t="shared" si="5"/>
        <v>-3.3</v>
      </c>
      <c r="K52" s="1"/>
    </row>
    <row r="53" spans="1:11" ht="13.9" customHeight="1" x14ac:dyDescent="0.2">
      <c r="A53" s="1"/>
      <c r="B53" s="51">
        <v>47</v>
      </c>
      <c r="C53" s="52">
        <v>36</v>
      </c>
      <c r="D53" s="14"/>
      <c r="E53" s="32" t="s">
        <v>35</v>
      </c>
      <c r="F53" s="32"/>
      <c r="G53" s="30">
        <v>1860540</v>
      </c>
      <c r="H53" s="31">
        <v>1931018</v>
      </c>
      <c r="I53" s="17">
        <f t="shared" si="4"/>
        <v>-70478</v>
      </c>
      <c r="J53" s="12">
        <f t="shared" si="5"/>
        <v>-3.6</v>
      </c>
      <c r="K53" s="1"/>
    </row>
    <row r="54" spans="1:11" ht="13.9" customHeight="1" x14ac:dyDescent="0.2">
      <c r="A54" s="1"/>
      <c r="B54" s="51">
        <v>48</v>
      </c>
      <c r="C54" s="52">
        <v>32</v>
      </c>
      <c r="D54" s="6"/>
      <c r="E54" s="37" t="s">
        <v>31</v>
      </c>
      <c r="F54" s="37"/>
      <c r="G54" s="30">
        <v>3683845</v>
      </c>
      <c r="H54" s="31">
        <v>3824270</v>
      </c>
      <c r="I54" s="17">
        <f t="shared" si="4"/>
        <v>-140425</v>
      </c>
      <c r="J54" s="12">
        <f t="shared" si="5"/>
        <v>-3.7</v>
      </c>
      <c r="K54" s="1"/>
    </row>
    <row r="55" spans="1:11" ht="13.9" customHeight="1" x14ac:dyDescent="0.2">
      <c r="A55" s="1"/>
      <c r="B55" s="51">
        <v>49</v>
      </c>
      <c r="C55" s="52">
        <v>12</v>
      </c>
      <c r="D55" s="6"/>
      <c r="E55" s="37" t="s">
        <v>12</v>
      </c>
      <c r="F55" s="37"/>
      <c r="G55" s="28">
        <v>5067145</v>
      </c>
      <c r="H55" s="38">
        <v>5295763</v>
      </c>
      <c r="I55" s="17">
        <f t="shared" si="4"/>
        <v>-228618</v>
      </c>
      <c r="J55" s="12">
        <f t="shared" si="5"/>
        <v>-4.3</v>
      </c>
      <c r="K55" s="1"/>
    </row>
    <row r="56" spans="1:11" ht="13.9" customHeight="1" x14ac:dyDescent="0.2">
      <c r="A56" s="1"/>
      <c r="B56" s="51">
        <v>50</v>
      </c>
      <c r="C56" s="52">
        <v>40</v>
      </c>
      <c r="D56" s="6"/>
      <c r="E56" s="37" t="s">
        <v>38</v>
      </c>
      <c r="F56" s="37"/>
      <c r="G56" s="28">
        <v>1508300</v>
      </c>
      <c r="H56" s="38">
        <v>1575504</v>
      </c>
      <c r="I56" s="17">
        <f t="shared" si="4"/>
        <v>-67204</v>
      </c>
      <c r="J56" s="12">
        <f t="shared" si="5"/>
        <v>-4.3</v>
      </c>
      <c r="K56" s="1"/>
    </row>
    <row r="57" spans="1:11" ht="13.9" customHeight="1" x14ac:dyDescent="0.2">
      <c r="A57" s="1"/>
      <c r="B57" s="51">
        <v>51</v>
      </c>
      <c r="C57" s="52">
        <v>15</v>
      </c>
      <c r="D57" s="14"/>
      <c r="E57" s="32" t="s">
        <v>15</v>
      </c>
      <c r="F57" s="32"/>
      <c r="G57" s="28">
        <v>2194649</v>
      </c>
      <c r="H57" s="38">
        <v>2302701</v>
      </c>
      <c r="I57" s="17">
        <f t="shared" si="4"/>
        <v>-108052</v>
      </c>
      <c r="J57" s="12">
        <f t="shared" si="5"/>
        <v>-4.7</v>
      </c>
      <c r="K57" s="1"/>
    </row>
    <row r="58" spans="1:11" ht="13.9" customHeight="1" x14ac:dyDescent="0.2">
      <c r="A58" s="1"/>
      <c r="B58" s="51">
        <v>52</v>
      </c>
      <c r="C58" s="52">
        <v>35</v>
      </c>
      <c r="D58" s="6"/>
      <c r="E58" s="37" t="s">
        <v>34</v>
      </c>
      <c r="F58" s="37"/>
      <c r="G58" s="28">
        <v>1799645</v>
      </c>
      <c r="H58" s="38">
        <v>1901411</v>
      </c>
      <c r="I58" s="17">
        <f t="shared" si="4"/>
        <v>-101766</v>
      </c>
      <c r="J58" s="12">
        <f t="shared" si="5"/>
        <v>-5.4</v>
      </c>
      <c r="K58" s="1"/>
    </row>
    <row r="59" spans="1:11" ht="13.9" customHeight="1" x14ac:dyDescent="0.2">
      <c r="A59" s="1"/>
      <c r="B59" s="51">
        <v>53</v>
      </c>
      <c r="C59" s="52">
        <v>39</v>
      </c>
      <c r="D59" s="6"/>
      <c r="E59" s="37" t="s">
        <v>37</v>
      </c>
      <c r="F59" s="37"/>
      <c r="G59" s="30">
        <v>1103221</v>
      </c>
      <c r="H59" s="31">
        <v>1180946</v>
      </c>
      <c r="I59" s="17">
        <f t="shared" si="4"/>
        <v>-77725</v>
      </c>
      <c r="J59" s="12">
        <f t="shared" si="5"/>
        <v>-6.6</v>
      </c>
      <c r="K59" s="1"/>
    </row>
    <row r="60" spans="1:11" ht="13.9" customHeight="1" x14ac:dyDescent="0.2">
      <c r="A60" s="1"/>
      <c r="B60" s="51">
        <v>54</v>
      </c>
      <c r="C60" s="52">
        <v>38</v>
      </c>
      <c r="D60" s="6"/>
      <c r="E60" s="37" t="s">
        <v>93</v>
      </c>
      <c r="F60" s="37"/>
      <c r="G60" s="30">
        <v>894009</v>
      </c>
      <c r="H60" s="31">
        <v>975298</v>
      </c>
      <c r="I60" s="17">
        <f t="shared" si="4"/>
        <v>-81289</v>
      </c>
      <c r="J60" s="12">
        <f t="shared" si="5"/>
        <v>-8.3000000000000007</v>
      </c>
      <c r="K60" s="1"/>
    </row>
    <row r="61" spans="1:11" ht="13.9" customHeight="1" x14ac:dyDescent="0.2">
      <c r="A61" s="1"/>
      <c r="B61" s="51">
        <v>55</v>
      </c>
      <c r="C61" s="52">
        <v>23</v>
      </c>
      <c r="D61" s="6"/>
      <c r="E61" s="37" t="s">
        <v>92</v>
      </c>
      <c r="F61" s="37"/>
      <c r="G61" s="28">
        <v>1707934</v>
      </c>
      <c r="H61" s="38">
        <v>1867138</v>
      </c>
      <c r="I61" s="17">
        <f t="shared" si="4"/>
        <v>-159204</v>
      </c>
      <c r="J61" s="12">
        <f t="shared" si="5"/>
        <v>-8.5</v>
      </c>
      <c r="K61" s="1"/>
    </row>
    <row r="62" spans="1:11" ht="13.9" customHeight="1" x14ac:dyDescent="0.2">
      <c r="A62" s="1"/>
      <c r="B62" s="51">
        <v>56</v>
      </c>
      <c r="C62" s="52">
        <v>41</v>
      </c>
      <c r="D62" s="6"/>
      <c r="E62" s="37" t="s">
        <v>40</v>
      </c>
      <c r="F62" s="37"/>
      <c r="G62" s="28">
        <v>613071</v>
      </c>
      <c r="H62" s="38">
        <v>674303</v>
      </c>
      <c r="I62" s="17">
        <f t="shared" si="4"/>
        <v>-61232</v>
      </c>
      <c r="J62" s="12">
        <f t="shared" si="5"/>
        <v>-9.1</v>
      </c>
      <c r="K62" s="1"/>
    </row>
    <row r="63" spans="1:11" ht="13.9" customHeight="1" x14ac:dyDescent="0.2">
      <c r="A63" s="1"/>
      <c r="B63" s="51">
        <v>57</v>
      </c>
      <c r="C63" s="52">
        <v>1</v>
      </c>
      <c r="D63" s="6"/>
      <c r="E63" s="37" t="s">
        <v>91</v>
      </c>
      <c r="F63" s="37"/>
      <c r="G63" s="28">
        <v>2779299</v>
      </c>
      <c r="H63" s="38">
        <v>3066078</v>
      </c>
      <c r="I63" s="17">
        <f t="shared" si="4"/>
        <v>-286779</v>
      </c>
      <c r="J63" s="12">
        <f t="shared" si="5"/>
        <v>-9.4</v>
      </c>
      <c r="K63" s="1"/>
    </row>
    <row r="64" spans="1:11" ht="13.9" customHeight="1" x14ac:dyDescent="0.2">
      <c r="A64" s="1"/>
      <c r="B64" s="51">
        <v>58</v>
      </c>
      <c r="C64" s="52">
        <v>20</v>
      </c>
      <c r="D64" s="6"/>
      <c r="E64" s="37" t="s">
        <v>20</v>
      </c>
      <c r="F64" s="37"/>
      <c r="G64" s="28">
        <v>1319998</v>
      </c>
      <c r="H64" s="38">
        <v>1456337</v>
      </c>
      <c r="I64" s="17">
        <f t="shared" si="4"/>
        <v>-136339</v>
      </c>
      <c r="J64" s="12">
        <f t="shared" si="5"/>
        <v>-9.4</v>
      </c>
      <c r="K64" s="1"/>
    </row>
    <row r="65" spans="1:11" ht="13.9" customHeight="1" x14ac:dyDescent="0.2">
      <c r="A65" s="1"/>
      <c r="B65" s="51">
        <v>59</v>
      </c>
      <c r="C65" s="52">
        <v>37</v>
      </c>
      <c r="D65" s="6"/>
      <c r="E65" s="37" t="s">
        <v>36</v>
      </c>
      <c r="F65" s="37"/>
      <c r="G65" s="28">
        <v>1847606</v>
      </c>
      <c r="H65" s="38">
        <v>2047190</v>
      </c>
      <c r="I65" s="17">
        <f t="shared" si="4"/>
        <v>-199584</v>
      </c>
      <c r="J65" s="12">
        <f t="shared" si="5"/>
        <v>-9.6999999999999993</v>
      </c>
      <c r="K65" s="1"/>
    </row>
    <row r="66" spans="1:11" ht="13.9" customHeight="1" x14ac:dyDescent="0.2">
      <c r="A66" s="1"/>
      <c r="B66" s="51">
        <v>60</v>
      </c>
      <c r="C66" s="52">
        <v>51</v>
      </c>
      <c r="D66" s="6"/>
      <c r="E66" s="37" t="s">
        <v>50</v>
      </c>
      <c r="F66" s="37"/>
      <c r="G66" s="30">
        <v>419630</v>
      </c>
      <c r="H66" s="31">
        <v>466547</v>
      </c>
      <c r="I66" s="17">
        <f t="shared" si="4"/>
        <v>-46917</v>
      </c>
      <c r="J66" s="12">
        <f t="shared" si="5"/>
        <v>-10.1</v>
      </c>
      <c r="K66" s="1"/>
    </row>
    <row r="67" spans="1:11" ht="13.9" customHeight="1" x14ac:dyDescent="0.2">
      <c r="A67" s="1"/>
      <c r="B67" s="51">
        <v>61</v>
      </c>
      <c r="C67" s="52">
        <v>9</v>
      </c>
      <c r="D67" s="6"/>
      <c r="E67" s="37" t="s">
        <v>9</v>
      </c>
      <c r="F67" s="37"/>
      <c r="G67" s="28">
        <v>2127726</v>
      </c>
      <c r="H67" s="38">
        <v>2371785</v>
      </c>
      <c r="I67" s="17">
        <f t="shared" si="4"/>
        <v>-244059</v>
      </c>
      <c r="J67" s="12">
        <f t="shared" si="5"/>
        <v>-10.3</v>
      </c>
      <c r="K67" s="1"/>
    </row>
    <row r="68" spans="1:11" ht="13.9" customHeight="1" x14ac:dyDescent="0.2">
      <c r="A68" s="1"/>
      <c r="B68" s="51">
        <v>62</v>
      </c>
      <c r="C68" s="52">
        <v>79</v>
      </c>
      <c r="D68" s="14"/>
      <c r="E68" s="32" t="s">
        <v>76</v>
      </c>
      <c r="F68" s="32"/>
      <c r="G68" s="28">
        <v>1137455</v>
      </c>
      <c r="H68" s="38">
        <v>1281731</v>
      </c>
      <c r="I68" s="17">
        <f t="shared" si="4"/>
        <v>-144276</v>
      </c>
      <c r="J68" s="12">
        <f t="shared" si="5"/>
        <v>-11.3</v>
      </c>
      <c r="K68" s="1"/>
    </row>
    <row r="69" spans="1:11" ht="13.9" customHeight="1" x14ac:dyDescent="0.2">
      <c r="A69" s="1"/>
      <c r="B69" s="51">
        <v>63</v>
      </c>
      <c r="C69" s="52">
        <v>42</v>
      </c>
      <c r="D69" s="6"/>
      <c r="E69" s="37" t="s">
        <v>41</v>
      </c>
      <c r="F69" s="37"/>
      <c r="G69" s="30">
        <v>959336</v>
      </c>
      <c r="H69" s="31">
        <v>1090019</v>
      </c>
      <c r="I69" s="17">
        <f t="shared" si="4"/>
        <v>-130683</v>
      </c>
      <c r="J69" s="12">
        <f t="shared" si="5"/>
        <v>-12</v>
      </c>
      <c r="K69" s="1"/>
    </row>
    <row r="70" spans="1:11" ht="13.9" customHeight="1" x14ac:dyDescent="0.2">
      <c r="A70" s="1"/>
      <c r="B70" s="51">
        <v>64</v>
      </c>
      <c r="C70" s="52">
        <v>3</v>
      </c>
      <c r="D70" s="6"/>
      <c r="E70" s="37" t="s">
        <v>3</v>
      </c>
      <c r="F70" s="37"/>
      <c r="G70" s="28">
        <v>1257221</v>
      </c>
      <c r="H70" s="38">
        <v>1461671</v>
      </c>
      <c r="I70" s="17">
        <f t="shared" si="4"/>
        <v>-204450</v>
      </c>
      <c r="J70" s="12">
        <f t="shared" si="5"/>
        <v>-14</v>
      </c>
      <c r="K70" s="1"/>
    </row>
    <row r="71" spans="1:11" ht="13.9" customHeight="1" x14ac:dyDescent="0.2">
      <c r="A71" s="1"/>
      <c r="B71" s="51">
        <v>65</v>
      </c>
      <c r="C71" s="52">
        <v>77</v>
      </c>
      <c r="D71" s="6"/>
      <c r="E71" s="37" t="s">
        <v>74</v>
      </c>
      <c r="F71" s="37"/>
      <c r="G71" s="30">
        <v>343438</v>
      </c>
      <c r="H71" s="31">
        <v>404136</v>
      </c>
      <c r="I71" s="17">
        <f t="shared" ref="I71:I94" si="6">G71-H71</f>
        <v>-60698</v>
      </c>
      <c r="J71" s="12">
        <f t="shared" ref="J71:J94" si="7">IF(H71=0,IF(G71=0,"－　","皆増　"),IF(G71=0,"皆減　",ROUND(I71/H71*100,1)))</f>
        <v>-15</v>
      </c>
      <c r="K71" s="1"/>
    </row>
    <row r="72" spans="1:11" ht="13.9" customHeight="1" x14ac:dyDescent="0.2">
      <c r="A72" s="1"/>
      <c r="B72" s="51">
        <v>66</v>
      </c>
      <c r="C72" s="52">
        <v>81</v>
      </c>
      <c r="D72" s="6"/>
      <c r="E72" s="37" t="s">
        <v>78</v>
      </c>
      <c r="F72" s="37"/>
      <c r="G72" s="28">
        <v>1013887</v>
      </c>
      <c r="H72" s="38">
        <v>1195486</v>
      </c>
      <c r="I72" s="17">
        <f t="shared" si="6"/>
        <v>-181599</v>
      </c>
      <c r="J72" s="12">
        <f t="shared" si="7"/>
        <v>-15.2</v>
      </c>
      <c r="K72" s="1"/>
    </row>
    <row r="73" spans="1:11" ht="13.9" customHeight="1" x14ac:dyDescent="0.2">
      <c r="A73" s="1"/>
      <c r="B73" s="51">
        <v>67</v>
      </c>
      <c r="C73" s="52">
        <v>11</v>
      </c>
      <c r="D73" s="6"/>
      <c r="E73" s="37" t="s">
        <v>11</v>
      </c>
      <c r="F73" s="37"/>
      <c r="G73" s="30">
        <v>1186575</v>
      </c>
      <c r="H73" s="31">
        <v>1556627</v>
      </c>
      <c r="I73" s="17">
        <f t="shared" si="6"/>
        <v>-370052</v>
      </c>
      <c r="J73" s="12">
        <f t="shared" si="7"/>
        <v>-23.8</v>
      </c>
      <c r="K73" s="1"/>
    </row>
    <row r="74" spans="1:11" ht="13.9" customHeight="1" x14ac:dyDescent="0.2">
      <c r="A74" s="1"/>
      <c r="B74" s="51">
        <v>68</v>
      </c>
      <c r="C74" s="52">
        <v>25</v>
      </c>
      <c r="D74" s="6"/>
      <c r="E74" s="37" t="s">
        <v>24</v>
      </c>
      <c r="F74" s="37"/>
      <c r="G74" s="28">
        <v>503805</v>
      </c>
      <c r="H74" s="38">
        <v>661931</v>
      </c>
      <c r="I74" s="17">
        <f t="shared" si="6"/>
        <v>-158126</v>
      </c>
      <c r="J74" s="12">
        <f t="shared" si="7"/>
        <v>-23.9</v>
      </c>
      <c r="K74" s="1"/>
    </row>
    <row r="75" spans="1:11" ht="13.9" customHeight="1" x14ac:dyDescent="0.2">
      <c r="A75" s="1"/>
      <c r="B75" s="51">
        <v>69</v>
      </c>
      <c r="C75" s="52">
        <v>27</v>
      </c>
      <c r="D75" s="6"/>
      <c r="E75" s="37" t="s">
        <v>26</v>
      </c>
      <c r="F75" s="37"/>
      <c r="G75" s="30">
        <v>1143812</v>
      </c>
      <c r="H75" s="31">
        <v>1502799</v>
      </c>
      <c r="I75" s="17">
        <f t="shared" si="6"/>
        <v>-358987</v>
      </c>
      <c r="J75" s="12">
        <f t="shared" si="7"/>
        <v>-23.9</v>
      </c>
      <c r="K75" s="1"/>
    </row>
    <row r="76" spans="1:11" ht="13.9" customHeight="1" x14ac:dyDescent="0.2">
      <c r="A76" s="1"/>
      <c r="B76" s="51">
        <v>70</v>
      </c>
      <c r="C76" s="52">
        <v>19</v>
      </c>
      <c r="D76" s="6"/>
      <c r="E76" s="37" t="s">
        <v>19</v>
      </c>
      <c r="F76" s="37"/>
      <c r="G76" s="28">
        <v>3784400</v>
      </c>
      <c r="H76" s="38">
        <v>5040583</v>
      </c>
      <c r="I76" s="17">
        <f t="shared" si="6"/>
        <v>-1256183</v>
      </c>
      <c r="J76" s="12">
        <f t="shared" si="7"/>
        <v>-24.9</v>
      </c>
      <c r="K76" s="1"/>
    </row>
    <row r="77" spans="1:11" ht="13.9" customHeight="1" x14ac:dyDescent="0.2">
      <c r="A77" s="1"/>
      <c r="B77" s="51">
        <v>71</v>
      </c>
      <c r="C77" s="52">
        <v>34</v>
      </c>
      <c r="D77" s="6"/>
      <c r="E77" s="37" t="s">
        <v>33</v>
      </c>
      <c r="F77" s="37"/>
      <c r="G77" s="28">
        <v>2197745</v>
      </c>
      <c r="H77" s="38">
        <v>2948141</v>
      </c>
      <c r="I77" s="17">
        <f t="shared" si="6"/>
        <v>-750396</v>
      </c>
      <c r="J77" s="12">
        <f t="shared" si="7"/>
        <v>-25.5</v>
      </c>
      <c r="K77" s="1"/>
    </row>
    <row r="78" spans="1:11" ht="13.9" customHeight="1" x14ac:dyDescent="0.2">
      <c r="A78" s="1"/>
      <c r="B78" s="51">
        <v>72</v>
      </c>
      <c r="C78" s="52">
        <v>48</v>
      </c>
      <c r="D78" s="6"/>
      <c r="E78" s="37" t="s">
        <v>47</v>
      </c>
      <c r="F78" s="37"/>
      <c r="G78" s="30">
        <v>542538</v>
      </c>
      <c r="H78" s="31">
        <v>729382</v>
      </c>
      <c r="I78" s="16">
        <f t="shared" si="6"/>
        <v>-186844</v>
      </c>
      <c r="J78" s="12">
        <f t="shared" si="7"/>
        <v>-25.6</v>
      </c>
      <c r="K78" s="1"/>
    </row>
    <row r="79" spans="1:11" ht="13.9" customHeight="1" x14ac:dyDescent="0.2">
      <c r="A79" s="1"/>
      <c r="B79" s="51">
        <v>73</v>
      </c>
      <c r="C79" s="52">
        <v>63</v>
      </c>
      <c r="D79" s="6"/>
      <c r="E79" s="37" t="s">
        <v>62</v>
      </c>
      <c r="F79" s="37"/>
      <c r="G79" s="28">
        <v>401039</v>
      </c>
      <c r="H79" s="38">
        <v>639510</v>
      </c>
      <c r="I79" s="17">
        <f t="shared" si="6"/>
        <v>-238471</v>
      </c>
      <c r="J79" s="12">
        <f t="shared" si="7"/>
        <v>-37.299999999999997</v>
      </c>
      <c r="K79" s="1"/>
    </row>
    <row r="80" spans="1:11" ht="13.9" customHeight="1" x14ac:dyDescent="0.2">
      <c r="A80" s="1"/>
      <c r="B80" s="51">
        <v>74</v>
      </c>
      <c r="C80" s="52">
        <v>18</v>
      </c>
      <c r="D80" s="14"/>
      <c r="E80" s="32" t="s">
        <v>18</v>
      </c>
      <c r="F80" s="32"/>
      <c r="G80" s="28">
        <v>1543141</v>
      </c>
      <c r="H80" s="38">
        <v>2846671</v>
      </c>
      <c r="I80" s="17">
        <f t="shared" si="6"/>
        <v>-1303530</v>
      </c>
      <c r="J80" s="12">
        <f t="shared" si="7"/>
        <v>-45.8</v>
      </c>
      <c r="K80" s="1"/>
    </row>
    <row r="81" spans="1:11" ht="13.9" customHeight="1" x14ac:dyDescent="0.2">
      <c r="A81" s="1"/>
      <c r="B81" s="51">
        <v>75</v>
      </c>
      <c r="C81" s="52">
        <v>22</v>
      </c>
      <c r="D81" s="6"/>
      <c r="E81" s="37" t="s">
        <v>22</v>
      </c>
      <c r="F81" s="37"/>
      <c r="G81" s="28">
        <v>526084</v>
      </c>
      <c r="H81" s="38">
        <v>1124181</v>
      </c>
      <c r="I81" s="17">
        <f t="shared" si="6"/>
        <v>-598097</v>
      </c>
      <c r="J81" s="12">
        <f t="shared" si="7"/>
        <v>-53.2</v>
      </c>
      <c r="K81" s="1"/>
    </row>
    <row r="82" spans="1:11" ht="13.9" customHeight="1" x14ac:dyDescent="0.2">
      <c r="A82" s="1"/>
      <c r="B82" s="51">
        <v>76</v>
      </c>
      <c r="C82" s="52">
        <v>43</v>
      </c>
      <c r="D82" s="14"/>
      <c r="E82" s="32" t="s">
        <v>42</v>
      </c>
      <c r="F82" s="32"/>
      <c r="G82" s="30">
        <v>137089</v>
      </c>
      <c r="H82" s="31">
        <v>344045</v>
      </c>
      <c r="I82" s="17">
        <f t="shared" si="6"/>
        <v>-206956</v>
      </c>
      <c r="J82" s="12">
        <f t="shared" si="7"/>
        <v>-60.2</v>
      </c>
      <c r="K82" s="1"/>
    </row>
    <row r="83" spans="1:11" ht="13.9" customHeight="1" x14ac:dyDescent="0.2">
      <c r="A83" s="1"/>
      <c r="B83" s="51">
        <v>77</v>
      </c>
      <c r="C83" s="52">
        <v>2</v>
      </c>
      <c r="D83" s="6"/>
      <c r="E83" s="37" t="s">
        <v>2</v>
      </c>
      <c r="F83" s="37"/>
      <c r="G83" s="30">
        <v>501598</v>
      </c>
      <c r="H83" s="31">
        <v>2179084</v>
      </c>
      <c r="I83" s="16">
        <f t="shared" si="6"/>
        <v>-1677486</v>
      </c>
      <c r="J83" s="12">
        <f t="shared" si="7"/>
        <v>-77</v>
      </c>
      <c r="K83" s="1"/>
    </row>
    <row r="84" spans="1:11" ht="13.9" customHeight="1" x14ac:dyDescent="0.2">
      <c r="A84" s="1"/>
      <c r="B84" s="51">
        <v>78</v>
      </c>
      <c r="C84" s="9">
        <v>4</v>
      </c>
      <c r="D84" s="5"/>
      <c r="E84" s="37" t="s">
        <v>4</v>
      </c>
      <c r="F84" s="37"/>
      <c r="G84" s="30">
        <v>29495</v>
      </c>
      <c r="H84" s="31">
        <v>1287120</v>
      </c>
      <c r="I84" s="17">
        <f t="shared" si="6"/>
        <v>-1257625</v>
      </c>
      <c r="J84" s="12">
        <f t="shared" si="7"/>
        <v>-97.7</v>
      </c>
      <c r="K84" s="1"/>
    </row>
    <row r="85" spans="1:11" ht="13.9" customHeight="1" x14ac:dyDescent="0.2">
      <c r="A85" s="1"/>
      <c r="B85" s="51">
        <v>79</v>
      </c>
      <c r="C85" s="52">
        <v>31</v>
      </c>
      <c r="D85" s="14"/>
      <c r="E85" s="32" t="s">
        <v>30</v>
      </c>
      <c r="F85" s="32"/>
      <c r="G85" s="33">
        <v>0</v>
      </c>
      <c r="H85" s="34">
        <v>91565</v>
      </c>
      <c r="I85" s="26">
        <f t="shared" si="6"/>
        <v>-91565</v>
      </c>
      <c r="J85" s="15" t="str">
        <f t="shared" si="7"/>
        <v>皆減　</v>
      </c>
      <c r="K85" s="1"/>
    </row>
    <row r="86" spans="1:11" ht="13.9" customHeight="1" x14ac:dyDescent="0.2">
      <c r="A86" s="1"/>
      <c r="B86" s="51">
        <v>80</v>
      </c>
      <c r="C86" s="52">
        <v>7</v>
      </c>
      <c r="D86" s="14"/>
      <c r="E86" s="32" t="s">
        <v>7</v>
      </c>
      <c r="F86" s="32"/>
      <c r="G86" s="33">
        <v>0</v>
      </c>
      <c r="H86" s="34">
        <v>0</v>
      </c>
      <c r="I86" s="16">
        <f t="shared" si="6"/>
        <v>0</v>
      </c>
      <c r="J86" s="12" t="str">
        <f t="shared" si="7"/>
        <v>－　</v>
      </c>
      <c r="K86" s="1"/>
    </row>
    <row r="87" spans="1:11" ht="13.9" customHeight="1" x14ac:dyDescent="0.2">
      <c r="A87" s="1"/>
      <c r="B87" s="51">
        <v>81</v>
      </c>
      <c r="C87" s="52">
        <v>13</v>
      </c>
      <c r="D87" s="6"/>
      <c r="E87" s="37" t="s">
        <v>13</v>
      </c>
      <c r="F87" s="37"/>
      <c r="G87" s="33">
        <v>0</v>
      </c>
      <c r="H87" s="34">
        <v>0</v>
      </c>
      <c r="I87" s="17">
        <f t="shared" si="6"/>
        <v>0</v>
      </c>
      <c r="J87" s="12" t="str">
        <f t="shared" si="7"/>
        <v>－　</v>
      </c>
      <c r="K87" s="1"/>
    </row>
    <row r="88" spans="1:11" ht="13.9" customHeight="1" x14ac:dyDescent="0.2">
      <c r="A88" s="1"/>
      <c r="B88" s="51">
        <v>82</v>
      </c>
      <c r="C88" s="52">
        <v>21</v>
      </c>
      <c r="D88" s="6"/>
      <c r="E88" s="37" t="s">
        <v>21</v>
      </c>
      <c r="F88" s="37"/>
      <c r="G88" s="33">
        <v>0</v>
      </c>
      <c r="H88" s="34">
        <v>0</v>
      </c>
      <c r="I88" s="17">
        <f t="shared" si="6"/>
        <v>0</v>
      </c>
      <c r="J88" s="12" t="str">
        <f t="shared" si="7"/>
        <v>－　</v>
      </c>
      <c r="K88" s="1"/>
    </row>
    <row r="89" spans="1:11" ht="13.9" customHeight="1" x14ac:dyDescent="0.2">
      <c r="A89" s="1"/>
      <c r="B89" s="51">
        <v>83</v>
      </c>
      <c r="C89" s="52">
        <v>24</v>
      </c>
      <c r="D89" s="6"/>
      <c r="E89" s="37" t="s">
        <v>23</v>
      </c>
      <c r="F89" s="37"/>
      <c r="G89" s="33">
        <v>0</v>
      </c>
      <c r="H89" s="34">
        <v>0</v>
      </c>
      <c r="I89" s="17">
        <f t="shared" si="6"/>
        <v>0</v>
      </c>
      <c r="J89" s="12" t="str">
        <f t="shared" si="7"/>
        <v>－　</v>
      </c>
      <c r="K89" s="1"/>
    </row>
    <row r="90" spans="1:11" ht="13.9" customHeight="1" x14ac:dyDescent="0.2">
      <c r="A90" s="1"/>
      <c r="B90" s="51">
        <v>84</v>
      </c>
      <c r="C90" s="52">
        <v>26</v>
      </c>
      <c r="D90" s="6"/>
      <c r="E90" s="37" t="s">
        <v>25</v>
      </c>
      <c r="F90" s="37"/>
      <c r="G90" s="33">
        <v>0</v>
      </c>
      <c r="H90" s="34">
        <v>0</v>
      </c>
      <c r="I90" s="17">
        <f t="shared" si="6"/>
        <v>0</v>
      </c>
      <c r="J90" s="12" t="str">
        <f t="shared" si="7"/>
        <v>－　</v>
      </c>
      <c r="K90" s="1"/>
    </row>
    <row r="91" spans="1:11" ht="13.9" customHeight="1" thickBot="1" x14ac:dyDescent="0.25">
      <c r="A91" s="1"/>
      <c r="B91" s="10">
        <v>85</v>
      </c>
      <c r="C91" s="52">
        <v>44</v>
      </c>
      <c r="D91" s="11"/>
      <c r="E91" s="29" t="s">
        <v>43</v>
      </c>
      <c r="F91" s="29"/>
      <c r="G91" s="35">
        <v>0</v>
      </c>
      <c r="H91" s="36">
        <v>0</v>
      </c>
      <c r="I91" s="25">
        <f t="shared" si="6"/>
        <v>0</v>
      </c>
      <c r="J91" s="15" t="str">
        <f t="shared" si="7"/>
        <v>－　</v>
      </c>
      <c r="K91" s="1"/>
    </row>
    <row r="92" spans="1:11" ht="15" customHeight="1" thickTop="1" x14ac:dyDescent="0.2">
      <c r="A92" s="1"/>
      <c r="B92" s="18" t="s">
        <v>39</v>
      </c>
      <c r="C92" s="19"/>
      <c r="D92" s="19"/>
      <c r="E92" s="20" t="s">
        <v>94</v>
      </c>
      <c r="F92" s="20"/>
      <c r="G92" s="39">
        <v>66276319</v>
      </c>
      <c r="H92" s="39">
        <v>75568218</v>
      </c>
      <c r="I92" s="21">
        <f t="shared" si="6"/>
        <v>-9291899</v>
      </c>
      <c r="J92" s="22">
        <f t="shared" si="7"/>
        <v>-12.3</v>
      </c>
      <c r="K92" s="1"/>
    </row>
    <row r="93" spans="1:11" ht="13.9" customHeight="1" x14ac:dyDescent="0.2">
      <c r="A93" s="1"/>
      <c r="B93" s="8" t="s">
        <v>39</v>
      </c>
      <c r="C93" s="13"/>
      <c r="D93" s="13"/>
      <c r="E93" s="14" t="s">
        <v>83</v>
      </c>
      <c r="F93" s="14"/>
      <c r="G93" s="38">
        <v>41597949</v>
      </c>
      <c r="H93" s="38">
        <v>42077078</v>
      </c>
      <c r="I93" s="17">
        <f t="shared" si="6"/>
        <v>-479129</v>
      </c>
      <c r="J93" s="12">
        <f t="shared" si="7"/>
        <v>-1.1000000000000001</v>
      </c>
      <c r="K93" s="1"/>
    </row>
    <row r="94" spans="1:11" ht="13.9" customHeight="1" x14ac:dyDescent="0.2">
      <c r="A94" s="1"/>
      <c r="B94" s="7" t="s">
        <v>39</v>
      </c>
      <c r="C94" s="5"/>
      <c r="D94" s="5"/>
      <c r="E94" s="6" t="s">
        <v>84</v>
      </c>
      <c r="F94" s="6"/>
      <c r="G94" s="25">
        <f>SUM(G7:G91)</f>
        <v>107874268</v>
      </c>
      <c r="H94" s="25">
        <f>SUM(H7:H91)</f>
        <v>117645296</v>
      </c>
      <c r="I94" s="25">
        <f t="shared" si="6"/>
        <v>-9771028</v>
      </c>
      <c r="J94" s="12">
        <f t="shared" si="7"/>
        <v>-8.3000000000000007</v>
      </c>
      <c r="K94" s="1"/>
    </row>
    <row r="95" spans="1:11" ht="13.9" customHeight="1" x14ac:dyDescent="0.2">
      <c r="A95" s="1"/>
      <c r="B95" s="11"/>
      <c r="C95" s="11"/>
      <c r="D95" s="11"/>
      <c r="E95" s="11"/>
      <c r="F95" s="11"/>
      <c r="G95" s="23"/>
      <c r="H95" s="23"/>
      <c r="I95" s="23"/>
      <c r="J95" s="24"/>
      <c r="K95" s="1"/>
    </row>
    <row r="96" spans="1:11" x14ac:dyDescent="0.2">
      <c r="A96" s="1"/>
      <c r="B96" s="1"/>
      <c r="C96" s="1"/>
      <c r="D96" s="1"/>
      <c r="E96" s="1"/>
      <c r="F96" s="1"/>
      <c r="G96" s="1"/>
      <c r="H96" s="1"/>
      <c r="I96" s="1"/>
      <c r="J96" s="1"/>
      <c r="K96" s="1"/>
    </row>
  </sheetData>
  <mergeCells count="3">
    <mergeCell ref="B2:J2"/>
    <mergeCell ref="B4:B6"/>
    <mergeCell ref="C4:C5"/>
  </mergeCells>
  <phoneticPr fontId="4"/>
  <printOptions horizontalCentered="1"/>
  <pageMargins left="0.59055118110236227" right="0.59055118110236227" top="0.59055118110236227" bottom="0.78740157480314965" header="0.51181102362204722" footer="0.51181102362204722"/>
  <pageSetup paperSize="9" orientation="portrait" r:id="rId1"/>
  <headerFooter alignWithMargins="0"/>
  <rowBreaks count="1" manualBreakCount="1">
    <brk id="46"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77"/>
  <sheetViews>
    <sheetView view="pageBreakPreview" zoomScaleNormal="85" zoomScaleSheetLayoutView="100" workbookViewId="0">
      <pane xSplit="2" ySplit="5" topLeftCell="D73" activePane="bottomRight" state="frozen"/>
      <selection activeCell="L21" sqref="L21"/>
      <selection pane="topRight" activeCell="L21" sqref="L21"/>
      <selection pane="bottomLeft" activeCell="L21" sqref="L21"/>
      <selection pane="bottomRight" activeCell="L73" sqref="L73:L74"/>
    </sheetView>
  </sheetViews>
  <sheetFormatPr defaultColWidth="9" defaultRowHeight="14" x14ac:dyDescent="0.2"/>
  <cols>
    <col min="1" max="1" width="4" style="2" customWidth="1"/>
    <col min="2" max="2" width="14.58203125" style="2" customWidth="1"/>
    <col min="3" max="3" width="13.5" style="262" customWidth="1"/>
    <col min="4" max="5" width="5.5" style="262" customWidth="1"/>
    <col min="6" max="6" width="6.25" style="262" customWidth="1"/>
    <col min="7" max="8" width="17.58203125" style="262" customWidth="1"/>
    <col min="9" max="9" width="17.83203125" style="262" customWidth="1"/>
    <col min="10" max="10" width="17.58203125" style="262" customWidth="1"/>
    <col min="11" max="12" width="17.83203125" style="262" customWidth="1"/>
    <col min="13" max="13" width="16.58203125" style="263" customWidth="1"/>
    <col min="14" max="14" width="14.5" style="66" customWidth="1"/>
    <col min="15" max="16384" width="9" style="2"/>
  </cols>
  <sheetData>
    <row r="1" spans="1:14" ht="17.25" customHeight="1" x14ac:dyDescent="0.2">
      <c r="A1" s="124" t="s">
        <v>234</v>
      </c>
      <c r="C1" s="214"/>
      <c r="D1" s="214"/>
      <c r="E1" s="214"/>
      <c r="F1" s="214"/>
      <c r="G1" s="214"/>
      <c r="H1" s="214"/>
      <c r="I1" s="214"/>
      <c r="J1" s="214"/>
      <c r="K1" s="214"/>
      <c r="L1" s="214"/>
      <c r="M1" s="215"/>
      <c r="N1" s="125"/>
    </row>
    <row r="2" spans="1:14" ht="14.5" thickBot="1" x14ac:dyDescent="0.25">
      <c r="B2" s="124"/>
      <c r="C2" s="214"/>
      <c r="D2" s="214"/>
      <c r="E2" s="214"/>
      <c r="F2" s="214"/>
      <c r="G2" s="214"/>
      <c r="H2" s="214"/>
      <c r="I2" s="214"/>
      <c r="J2" s="214"/>
      <c r="K2" s="214"/>
      <c r="L2" s="214"/>
      <c r="M2" s="216"/>
      <c r="N2" s="126" t="s">
        <v>231</v>
      </c>
    </row>
    <row r="3" spans="1:14" s="65" customFormat="1" ht="17.25" customHeight="1" x14ac:dyDescent="0.2">
      <c r="A3" s="331" t="s">
        <v>230</v>
      </c>
      <c r="B3" s="127"/>
      <c r="C3" s="168"/>
      <c r="D3" s="167"/>
      <c r="E3" s="168"/>
      <c r="F3" s="169"/>
      <c r="G3" s="169" t="s">
        <v>224</v>
      </c>
      <c r="H3" s="217" t="s">
        <v>225</v>
      </c>
      <c r="I3" s="218" t="s">
        <v>118</v>
      </c>
      <c r="J3" s="217" t="s">
        <v>121</v>
      </c>
      <c r="K3" s="218" t="s">
        <v>299</v>
      </c>
      <c r="L3" s="168" t="s">
        <v>297</v>
      </c>
      <c r="M3" s="219" t="s">
        <v>123</v>
      </c>
      <c r="N3" s="219" t="s">
        <v>227</v>
      </c>
    </row>
    <row r="4" spans="1:14" ht="17.25" customHeight="1" x14ac:dyDescent="0.2">
      <c r="A4" s="332"/>
      <c r="B4" s="128" t="s">
        <v>125</v>
      </c>
      <c r="C4" s="213" t="s">
        <v>115</v>
      </c>
      <c r="D4" s="329" t="s">
        <v>113</v>
      </c>
      <c r="E4" s="330"/>
      <c r="F4" s="170" t="s">
        <v>114</v>
      </c>
      <c r="G4" s="170" t="s">
        <v>226</v>
      </c>
      <c r="H4" s="212" t="s">
        <v>226</v>
      </c>
      <c r="I4" s="220" t="s">
        <v>119</v>
      </c>
      <c r="J4" s="221">
        <v>6.8924600000000002E-4</v>
      </c>
      <c r="K4" s="220" t="s">
        <v>233</v>
      </c>
      <c r="L4" s="213"/>
      <c r="M4" s="222" t="s">
        <v>196</v>
      </c>
      <c r="N4" s="222" t="s">
        <v>228</v>
      </c>
    </row>
    <row r="5" spans="1:14" ht="17.25" customHeight="1" x14ac:dyDescent="0.2">
      <c r="A5" s="333"/>
      <c r="B5" s="211"/>
      <c r="C5" s="172"/>
      <c r="D5" s="171"/>
      <c r="E5" s="172"/>
      <c r="F5" s="173"/>
      <c r="G5" s="223" t="s">
        <v>116</v>
      </c>
      <c r="H5" s="224" t="s">
        <v>117</v>
      </c>
      <c r="I5" s="225" t="s">
        <v>120</v>
      </c>
      <c r="J5" s="224" t="s">
        <v>124</v>
      </c>
      <c r="K5" s="225" t="s">
        <v>122</v>
      </c>
      <c r="L5" s="226" t="s">
        <v>194</v>
      </c>
      <c r="M5" s="227" t="s">
        <v>195</v>
      </c>
      <c r="N5" s="129" t="s">
        <v>229</v>
      </c>
    </row>
    <row r="6" spans="1:14" ht="17.25" customHeight="1" x14ac:dyDescent="0.2">
      <c r="A6" s="130">
        <v>1</v>
      </c>
      <c r="B6" s="135" t="s">
        <v>271</v>
      </c>
      <c r="C6" s="228">
        <v>1324025</v>
      </c>
      <c r="D6" s="229">
        <v>1</v>
      </c>
      <c r="E6" s="230">
        <v>8</v>
      </c>
      <c r="F6" s="228">
        <v>898</v>
      </c>
      <c r="G6" s="231">
        <v>269235245</v>
      </c>
      <c r="H6" s="232">
        <v>257143543</v>
      </c>
      <c r="I6" s="233">
        <f>G6-H6</f>
        <v>12091702</v>
      </c>
      <c r="J6" s="232">
        <v>185569</v>
      </c>
      <c r="K6" s="233">
        <f>IF((I6-J6)&lt;0,0,I6-J6)</f>
        <v>11906133</v>
      </c>
      <c r="L6" s="234">
        <v>9886403</v>
      </c>
      <c r="M6" s="231">
        <f>K6-L6</f>
        <v>2019730</v>
      </c>
      <c r="N6" s="122">
        <f>IF(L6=0,IF(K6=0,"－　","皆増　"),IF(K6=0,"皆減　",ROUND(M6/L6*100,10)))</f>
        <v>20.429371531800001</v>
      </c>
    </row>
    <row r="7" spans="1:14" ht="17.25" customHeight="1" x14ac:dyDescent="0.2">
      <c r="A7" s="130">
        <v>2</v>
      </c>
      <c r="B7" s="135" t="s">
        <v>2</v>
      </c>
      <c r="C7" s="228">
        <v>354571</v>
      </c>
      <c r="D7" s="235">
        <v>1</v>
      </c>
      <c r="E7" s="236">
        <v>6</v>
      </c>
      <c r="F7" s="228">
        <v>704</v>
      </c>
      <c r="G7" s="231">
        <v>54799652</v>
      </c>
      <c r="H7" s="232">
        <v>51518810</v>
      </c>
      <c r="I7" s="233">
        <f t="shared" ref="I7:I44" si="0">G7-H7</f>
        <v>3280842</v>
      </c>
      <c r="J7" s="232">
        <v>37770</v>
      </c>
      <c r="K7" s="233">
        <f t="shared" ref="K7:K44" si="1">IF((I7-J7)&lt;0,0,I7-J7)</f>
        <v>3243072</v>
      </c>
      <c r="L7" s="234">
        <v>2393106</v>
      </c>
      <c r="M7" s="231">
        <f t="shared" ref="M7:M44" si="2">K7-L7</f>
        <v>849966</v>
      </c>
      <c r="N7" s="289">
        <f t="shared" ref="N7:N45" si="3">IF(L7=0,IF(K7=0,"－　","皆増　"),IF(K7=0,"皆減　",ROUND(M7/L7*100,10)))</f>
        <v>35.5172733677</v>
      </c>
    </row>
    <row r="8" spans="1:14" ht="17.25" customHeight="1" x14ac:dyDescent="0.2">
      <c r="A8" s="130">
        <v>3</v>
      </c>
      <c r="B8" s="135" t="s">
        <v>272</v>
      </c>
      <c r="C8" s="228">
        <v>194415</v>
      </c>
      <c r="D8" s="235">
        <v>1</v>
      </c>
      <c r="E8" s="236">
        <v>5</v>
      </c>
      <c r="F8" s="228">
        <v>587</v>
      </c>
      <c r="G8" s="231">
        <v>34211523</v>
      </c>
      <c r="H8" s="232">
        <v>27994429</v>
      </c>
      <c r="I8" s="233">
        <f t="shared" si="0"/>
        <v>6217094</v>
      </c>
      <c r="J8" s="232">
        <v>23580</v>
      </c>
      <c r="K8" s="233">
        <f t="shared" si="1"/>
        <v>6193514</v>
      </c>
      <c r="L8" s="234">
        <v>5799903</v>
      </c>
      <c r="M8" s="231">
        <f t="shared" si="2"/>
        <v>393611</v>
      </c>
      <c r="N8" s="289">
        <f t="shared" si="3"/>
        <v>6.7865100503000004</v>
      </c>
    </row>
    <row r="9" spans="1:14" ht="17.25" customHeight="1" x14ac:dyDescent="0.2">
      <c r="A9" s="130">
        <v>4</v>
      </c>
      <c r="B9" s="135" t="s">
        <v>285</v>
      </c>
      <c r="C9" s="228">
        <v>594274</v>
      </c>
      <c r="D9" s="235">
        <v>1</v>
      </c>
      <c r="E9" s="236">
        <v>7</v>
      </c>
      <c r="F9" s="228">
        <v>776</v>
      </c>
      <c r="G9" s="231">
        <v>92597205</v>
      </c>
      <c r="H9" s="232">
        <v>87360043</v>
      </c>
      <c r="I9" s="233">
        <f t="shared" si="0"/>
        <v>5237162</v>
      </c>
      <c r="J9" s="232">
        <v>63822</v>
      </c>
      <c r="K9" s="233">
        <f t="shared" si="1"/>
        <v>5173340</v>
      </c>
      <c r="L9" s="234">
        <v>4745852</v>
      </c>
      <c r="M9" s="231">
        <f t="shared" si="2"/>
        <v>427488</v>
      </c>
      <c r="N9" s="289">
        <f t="shared" si="3"/>
        <v>9.0076133853000009</v>
      </c>
    </row>
    <row r="10" spans="1:14" ht="17.25" customHeight="1" x14ac:dyDescent="0.2">
      <c r="A10" s="132">
        <v>5</v>
      </c>
      <c r="B10" s="136" t="s">
        <v>273</v>
      </c>
      <c r="C10" s="228">
        <v>78617</v>
      </c>
      <c r="D10" s="235">
        <v>1</v>
      </c>
      <c r="E10" s="236">
        <v>4</v>
      </c>
      <c r="F10" s="228">
        <v>475</v>
      </c>
      <c r="G10" s="237">
        <v>15141040</v>
      </c>
      <c r="H10" s="238">
        <v>10002745</v>
      </c>
      <c r="I10" s="239">
        <f t="shared" si="0"/>
        <v>5138295</v>
      </c>
      <c r="J10" s="238">
        <v>10436</v>
      </c>
      <c r="K10" s="239">
        <f t="shared" si="1"/>
        <v>5127859</v>
      </c>
      <c r="L10" s="240">
        <v>5030989</v>
      </c>
      <c r="M10" s="237">
        <f t="shared" si="2"/>
        <v>96870</v>
      </c>
      <c r="N10" s="290">
        <f t="shared" si="3"/>
        <v>1.9254663447</v>
      </c>
    </row>
    <row r="11" spans="1:14" ht="17.25" customHeight="1" x14ac:dyDescent="0.2">
      <c r="A11" s="130">
        <v>6</v>
      </c>
      <c r="B11" s="135" t="s">
        <v>274</v>
      </c>
      <c r="C11" s="241">
        <v>59674</v>
      </c>
      <c r="D11" s="229">
        <v>1</v>
      </c>
      <c r="E11" s="230">
        <v>3</v>
      </c>
      <c r="F11" s="242">
        <v>391</v>
      </c>
      <c r="G11" s="231">
        <v>14654543</v>
      </c>
      <c r="H11" s="232">
        <v>8398076</v>
      </c>
      <c r="I11" s="233">
        <f t="shared" si="0"/>
        <v>6256467</v>
      </c>
      <c r="J11" s="232">
        <v>10101</v>
      </c>
      <c r="K11" s="233">
        <f t="shared" si="1"/>
        <v>6246366</v>
      </c>
      <c r="L11" s="234">
        <v>6463564</v>
      </c>
      <c r="M11" s="231">
        <f t="shared" si="2"/>
        <v>-217198</v>
      </c>
      <c r="N11" s="122">
        <f t="shared" si="3"/>
        <v>-3.3603442311</v>
      </c>
    </row>
    <row r="12" spans="1:14" ht="17.25" customHeight="1" x14ac:dyDescent="0.2">
      <c r="A12" s="130">
        <v>7</v>
      </c>
      <c r="B12" s="135" t="s">
        <v>7</v>
      </c>
      <c r="C12" s="243">
        <v>342464</v>
      </c>
      <c r="D12" s="235">
        <v>2</v>
      </c>
      <c r="E12" s="236">
        <v>9</v>
      </c>
      <c r="F12" s="244">
        <v>949</v>
      </c>
      <c r="G12" s="231">
        <v>51055955</v>
      </c>
      <c r="H12" s="232">
        <v>48226130</v>
      </c>
      <c r="I12" s="233">
        <f t="shared" si="0"/>
        <v>2829825</v>
      </c>
      <c r="J12" s="232">
        <v>35190</v>
      </c>
      <c r="K12" s="233">
        <f t="shared" si="1"/>
        <v>2794635</v>
      </c>
      <c r="L12" s="234">
        <v>2169012</v>
      </c>
      <c r="M12" s="231">
        <f t="shared" si="2"/>
        <v>625623</v>
      </c>
      <c r="N12" s="289">
        <f t="shared" si="3"/>
        <v>28.843685512099999</v>
      </c>
    </row>
    <row r="13" spans="1:14" ht="17.25" customHeight="1" x14ac:dyDescent="0.2">
      <c r="A13" s="130">
        <v>8</v>
      </c>
      <c r="B13" s="135" t="s">
        <v>265</v>
      </c>
      <c r="C13" s="243">
        <v>80361</v>
      </c>
      <c r="D13" s="235">
        <v>1</v>
      </c>
      <c r="E13" s="236">
        <v>4</v>
      </c>
      <c r="F13" s="244">
        <v>498</v>
      </c>
      <c r="G13" s="231">
        <v>15987246</v>
      </c>
      <c r="H13" s="232">
        <v>11347327</v>
      </c>
      <c r="I13" s="233">
        <f t="shared" si="0"/>
        <v>4639919</v>
      </c>
      <c r="J13" s="232">
        <v>11019</v>
      </c>
      <c r="K13" s="233">
        <f t="shared" si="1"/>
        <v>4628900</v>
      </c>
      <c r="L13" s="234">
        <v>4544727</v>
      </c>
      <c r="M13" s="231">
        <f t="shared" si="2"/>
        <v>84173</v>
      </c>
      <c r="N13" s="289">
        <f t="shared" si="3"/>
        <v>1.8521024475000001</v>
      </c>
    </row>
    <row r="14" spans="1:14" ht="17.25" customHeight="1" x14ac:dyDescent="0.2">
      <c r="A14" s="130">
        <v>9</v>
      </c>
      <c r="B14" s="135" t="s">
        <v>266</v>
      </c>
      <c r="C14" s="243">
        <v>111623</v>
      </c>
      <c r="D14" s="235">
        <v>1</v>
      </c>
      <c r="E14" s="236">
        <v>4</v>
      </c>
      <c r="F14" s="244">
        <v>468</v>
      </c>
      <c r="G14" s="231">
        <v>22139516</v>
      </c>
      <c r="H14" s="232">
        <v>16347591</v>
      </c>
      <c r="I14" s="233">
        <f t="shared" si="0"/>
        <v>5791925</v>
      </c>
      <c r="J14" s="232">
        <v>15260</v>
      </c>
      <c r="K14" s="233">
        <f t="shared" si="1"/>
        <v>5776665</v>
      </c>
      <c r="L14" s="234">
        <v>5761704</v>
      </c>
      <c r="M14" s="231">
        <f t="shared" si="2"/>
        <v>14961</v>
      </c>
      <c r="N14" s="289">
        <f t="shared" si="3"/>
        <v>0.25966276640000002</v>
      </c>
    </row>
    <row r="15" spans="1:14" ht="17.25" customHeight="1" x14ac:dyDescent="0.2">
      <c r="A15" s="132">
        <v>10</v>
      </c>
      <c r="B15" s="136" t="s">
        <v>275</v>
      </c>
      <c r="C15" s="245">
        <v>78569</v>
      </c>
      <c r="D15" s="246">
        <v>1</v>
      </c>
      <c r="E15" s="247">
        <v>4</v>
      </c>
      <c r="F15" s="248">
        <v>483</v>
      </c>
      <c r="G15" s="237">
        <v>15324706</v>
      </c>
      <c r="H15" s="238">
        <v>11049077</v>
      </c>
      <c r="I15" s="239">
        <f t="shared" si="0"/>
        <v>4275629</v>
      </c>
      <c r="J15" s="238">
        <v>10562</v>
      </c>
      <c r="K15" s="239">
        <f t="shared" si="1"/>
        <v>4265067</v>
      </c>
      <c r="L15" s="240">
        <v>3868011</v>
      </c>
      <c r="M15" s="237">
        <f t="shared" si="2"/>
        <v>397056</v>
      </c>
      <c r="N15" s="289">
        <f t="shared" si="3"/>
        <v>10.2651207559</v>
      </c>
    </row>
    <row r="16" spans="1:14" ht="17.25" customHeight="1" x14ac:dyDescent="0.2">
      <c r="A16" s="130">
        <v>11</v>
      </c>
      <c r="B16" s="135" t="s">
        <v>11</v>
      </c>
      <c r="C16" s="228">
        <v>91791</v>
      </c>
      <c r="D16" s="235">
        <v>1</v>
      </c>
      <c r="E16" s="236">
        <v>4</v>
      </c>
      <c r="F16" s="228">
        <v>504</v>
      </c>
      <c r="G16" s="231">
        <v>16326188</v>
      </c>
      <c r="H16" s="232">
        <v>12983403</v>
      </c>
      <c r="I16" s="233">
        <f t="shared" si="0"/>
        <v>3342785</v>
      </c>
      <c r="J16" s="232">
        <v>11253</v>
      </c>
      <c r="K16" s="233">
        <f t="shared" si="1"/>
        <v>3331532</v>
      </c>
      <c r="L16" s="234">
        <v>3080086</v>
      </c>
      <c r="M16" s="231">
        <f t="shared" si="2"/>
        <v>251446</v>
      </c>
      <c r="N16" s="122">
        <f t="shared" si="3"/>
        <v>8.1636032240999992</v>
      </c>
    </row>
    <row r="17" spans="1:14" ht="17.25" customHeight="1" x14ac:dyDescent="0.2">
      <c r="A17" s="130">
        <v>12</v>
      </c>
      <c r="B17" s="135" t="s">
        <v>276</v>
      </c>
      <c r="C17" s="228">
        <v>229792</v>
      </c>
      <c r="D17" s="235">
        <v>2</v>
      </c>
      <c r="E17" s="236">
        <v>8</v>
      </c>
      <c r="F17" s="228">
        <v>853</v>
      </c>
      <c r="G17" s="231">
        <v>39546869</v>
      </c>
      <c r="H17" s="232">
        <v>27770289</v>
      </c>
      <c r="I17" s="233">
        <f t="shared" si="0"/>
        <v>11776580</v>
      </c>
      <c r="J17" s="232">
        <v>27258</v>
      </c>
      <c r="K17" s="233">
        <f t="shared" si="1"/>
        <v>11749322</v>
      </c>
      <c r="L17" s="234">
        <v>10923800</v>
      </c>
      <c r="M17" s="231">
        <f t="shared" si="2"/>
        <v>825522</v>
      </c>
      <c r="N17" s="289">
        <f t="shared" si="3"/>
        <v>7.5570955162000004</v>
      </c>
    </row>
    <row r="18" spans="1:14" ht="17.25" customHeight="1" x14ac:dyDescent="0.2">
      <c r="A18" s="130">
        <v>13</v>
      </c>
      <c r="B18" s="135" t="s">
        <v>13</v>
      </c>
      <c r="C18" s="228">
        <v>148699</v>
      </c>
      <c r="D18" s="235">
        <v>1</v>
      </c>
      <c r="E18" s="236">
        <v>5</v>
      </c>
      <c r="F18" s="228">
        <v>601</v>
      </c>
      <c r="G18" s="231">
        <v>24441342</v>
      </c>
      <c r="H18" s="232">
        <v>20368878</v>
      </c>
      <c r="I18" s="233">
        <f t="shared" si="0"/>
        <v>4072464</v>
      </c>
      <c r="J18" s="232">
        <v>16846</v>
      </c>
      <c r="K18" s="233">
        <f t="shared" si="1"/>
        <v>4055618</v>
      </c>
      <c r="L18" s="234">
        <v>3675258</v>
      </c>
      <c r="M18" s="231">
        <f t="shared" si="2"/>
        <v>380360</v>
      </c>
      <c r="N18" s="289">
        <f t="shared" si="3"/>
        <v>10.3492054163</v>
      </c>
    </row>
    <row r="19" spans="1:14" ht="17.25" customHeight="1" x14ac:dyDescent="0.2">
      <c r="A19" s="130">
        <v>14</v>
      </c>
      <c r="B19" s="135" t="s">
        <v>14</v>
      </c>
      <c r="C19" s="228">
        <v>52862</v>
      </c>
      <c r="D19" s="235">
        <v>1</v>
      </c>
      <c r="E19" s="236">
        <v>3</v>
      </c>
      <c r="F19" s="228">
        <v>382</v>
      </c>
      <c r="G19" s="231">
        <v>10153085</v>
      </c>
      <c r="H19" s="232">
        <v>7839625</v>
      </c>
      <c r="I19" s="233">
        <f t="shared" si="0"/>
        <v>2313460</v>
      </c>
      <c r="J19" s="232">
        <v>6998</v>
      </c>
      <c r="K19" s="233">
        <f t="shared" si="1"/>
        <v>2306462</v>
      </c>
      <c r="L19" s="234">
        <v>2188079</v>
      </c>
      <c r="M19" s="231">
        <f t="shared" si="2"/>
        <v>118383</v>
      </c>
      <c r="N19" s="289">
        <f t="shared" si="3"/>
        <v>5.4103622401000004</v>
      </c>
    </row>
    <row r="20" spans="1:14" ht="17.25" customHeight="1" x14ac:dyDescent="0.2">
      <c r="A20" s="132">
        <v>15</v>
      </c>
      <c r="B20" s="136" t="s">
        <v>277</v>
      </c>
      <c r="C20" s="228">
        <v>116828</v>
      </c>
      <c r="D20" s="235">
        <v>1</v>
      </c>
      <c r="E20" s="236">
        <v>4</v>
      </c>
      <c r="F20" s="228">
        <v>526</v>
      </c>
      <c r="G20" s="237">
        <v>22109716</v>
      </c>
      <c r="H20" s="238">
        <v>14315790</v>
      </c>
      <c r="I20" s="239">
        <f t="shared" si="0"/>
        <v>7793926</v>
      </c>
      <c r="J20" s="238">
        <v>15239</v>
      </c>
      <c r="K20" s="239">
        <f t="shared" si="1"/>
        <v>7778687</v>
      </c>
      <c r="L20" s="240">
        <v>7277298</v>
      </c>
      <c r="M20" s="237">
        <f t="shared" si="2"/>
        <v>501389</v>
      </c>
      <c r="N20" s="290">
        <f t="shared" si="3"/>
        <v>6.8897687025999996</v>
      </c>
    </row>
    <row r="21" spans="1:14" ht="17.25" customHeight="1" x14ac:dyDescent="0.2">
      <c r="A21" s="130">
        <v>16</v>
      </c>
      <c r="B21" s="135" t="s">
        <v>278</v>
      </c>
      <c r="C21" s="241">
        <v>141268</v>
      </c>
      <c r="D21" s="229">
        <v>1</v>
      </c>
      <c r="E21" s="230">
        <v>4</v>
      </c>
      <c r="F21" s="242">
        <v>512</v>
      </c>
      <c r="G21" s="231">
        <v>27196141</v>
      </c>
      <c r="H21" s="232">
        <v>19280152</v>
      </c>
      <c r="I21" s="233">
        <f t="shared" si="0"/>
        <v>7915989</v>
      </c>
      <c r="J21" s="232">
        <v>18745</v>
      </c>
      <c r="K21" s="233">
        <f t="shared" si="1"/>
        <v>7897244</v>
      </c>
      <c r="L21" s="234">
        <v>7446986</v>
      </c>
      <c r="M21" s="231">
        <f t="shared" si="2"/>
        <v>450258</v>
      </c>
      <c r="N21" s="122">
        <f t="shared" si="3"/>
        <v>6.0461776079999998</v>
      </c>
    </row>
    <row r="22" spans="1:14" ht="17.25" customHeight="1" x14ac:dyDescent="0.2">
      <c r="A22" s="130">
        <v>17</v>
      </c>
      <c r="B22" s="135" t="s">
        <v>17</v>
      </c>
      <c r="C22" s="243">
        <v>226940</v>
      </c>
      <c r="D22" s="235">
        <v>2</v>
      </c>
      <c r="E22" s="236">
        <v>8</v>
      </c>
      <c r="F22" s="244">
        <v>877</v>
      </c>
      <c r="G22" s="231">
        <v>34683011</v>
      </c>
      <c r="H22" s="232">
        <v>29542322</v>
      </c>
      <c r="I22" s="233">
        <f t="shared" si="0"/>
        <v>5140689</v>
      </c>
      <c r="J22" s="232">
        <v>23905</v>
      </c>
      <c r="K22" s="233">
        <f t="shared" si="1"/>
        <v>5116784</v>
      </c>
      <c r="L22" s="234">
        <v>4710620</v>
      </c>
      <c r="M22" s="231">
        <f t="shared" si="2"/>
        <v>406164</v>
      </c>
      <c r="N22" s="289">
        <f t="shared" si="3"/>
        <v>8.6223044948999998</v>
      </c>
    </row>
    <row r="23" spans="1:14" ht="17.25" customHeight="1" x14ac:dyDescent="0.2">
      <c r="A23" s="130">
        <v>18</v>
      </c>
      <c r="B23" s="135" t="s">
        <v>18</v>
      </c>
      <c r="C23" s="243">
        <v>248304</v>
      </c>
      <c r="D23" s="235">
        <v>2</v>
      </c>
      <c r="E23" s="236">
        <v>9</v>
      </c>
      <c r="F23" s="244">
        <v>917</v>
      </c>
      <c r="G23" s="231">
        <v>38383892</v>
      </c>
      <c r="H23" s="232">
        <v>34769133</v>
      </c>
      <c r="I23" s="233">
        <f t="shared" si="0"/>
        <v>3614759</v>
      </c>
      <c r="J23" s="232">
        <v>26456</v>
      </c>
      <c r="K23" s="233">
        <f t="shared" si="1"/>
        <v>3588303</v>
      </c>
      <c r="L23" s="234">
        <v>3577681</v>
      </c>
      <c r="M23" s="231">
        <f t="shared" si="2"/>
        <v>10622</v>
      </c>
      <c r="N23" s="289">
        <f t="shared" si="3"/>
        <v>0.29689622970000001</v>
      </c>
    </row>
    <row r="24" spans="1:14" ht="17.25" customHeight="1" x14ac:dyDescent="0.2">
      <c r="A24" s="130">
        <v>19</v>
      </c>
      <c r="B24" s="135" t="s">
        <v>19</v>
      </c>
      <c r="C24" s="243">
        <v>341621</v>
      </c>
      <c r="D24" s="235">
        <v>2</v>
      </c>
      <c r="E24" s="236">
        <v>9</v>
      </c>
      <c r="F24" s="244">
        <v>946</v>
      </c>
      <c r="G24" s="231">
        <v>54024568</v>
      </c>
      <c r="H24" s="232">
        <v>46565973</v>
      </c>
      <c r="I24" s="233">
        <f t="shared" si="0"/>
        <v>7458595</v>
      </c>
      <c r="J24" s="232">
        <v>37236</v>
      </c>
      <c r="K24" s="233">
        <f t="shared" si="1"/>
        <v>7421359</v>
      </c>
      <c r="L24" s="234">
        <v>6082204</v>
      </c>
      <c r="M24" s="231">
        <f t="shared" si="2"/>
        <v>1339155</v>
      </c>
      <c r="N24" s="289">
        <f t="shared" si="3"/>
        <v>22.017594280000001</v>
      </c>
    </row>
    <row r="25" spans="1:14" ht="17.25" customHeight="1" x14ac:dyDescent="0.2">
      <c r="A25" s="132">
        <v>20</v>
      </c>
      <c r="B25" s="136" t="s">
        <v>20</v>
      </c>
      <c r="C25" s="245">
        <v>74283</v>
      </c>
      <c r="D25" s="246">
        <v>2</v>
      </c>
      <c r="E25" s="247">
        <v>9</v>
      </c>
      <c r="F25" s="248">
        <v>924</v>
      </c>
      <c r="G25" s="237">
        <v>13140704</v>
      </c>
      <c r="H25" s="238">
        <v>10462435</v>
      </c>
      <c r="I25" s="239">
        <f t="shared" si="0"/>
        <v>2678269</v>
      </c>
      <c r="J25" s="238">
        <v>9057</v>
      </c>
      <c r="K25" s="239">
        <f t="shared" si="1"/>
        <v>2669212</v>
      </c>
      <c r="L25" s="240">
        <v>2380080</v>
      </c>
      <c r="M25" s="237">
        <f t="shared" si="2"/>
        <v>289132</v>
      </c>
      <c r="N25" s="289">
        <f t="shared" si="3"/>
        <v>12.1479950254</v>
      </c>
    </row>
    <row r="26" spans="1:14" ht="17.25" customHeight="1" x14ac:dyDescent="0.2">
      <c r="A26" s="130">
        <v>21</v>
      </c>
      <c r="B26" s="135" t="s">
        <v>21</v>
      </c>
      <c r="C26" s="241">
        <v>140899</v>
      </c>
      <c r="D26" s="229">
        <v>2</v>
      </c>
      <c r="E26" s="230">
        <v>10</v>
      </c>
      <c r="F26" s="242">
        <v>953</v>
      </c>
      <c r="G26" s="231">
        <v>20674718</v>
      </c>
      <c r="H26" s="232">
        <v>25642909</v>
      </c>
      <c r="I26" s="233">
        <f t="shared" si="0"/>
        <v>-4968191</v>
      </c>
      <c r="J26" s="232">
        <v>0</v>
      </c>
      <c r="K26" s="233">
        <f t="shared" si="1"/>
        <v>0</v>
      </c>
      <c r="L26" s="234">
        <v>0</v>
      </c>
      <c r="M26" s="231">
        <f t="shared" si="2"/>
        <v>0</v>
      </c>
      <c r="N26" s="122" t="str">
        <f t="shared" si="3"/>
        <v>－　</v>
      </c>
    </row>
    <row r="27" spans="1:14" ht="17.25" customHeight="1" x14ac:dyDescent="0.2">
      <c r="A27" s="130">
        <v>22</v>
      </c>
      <c r="B27" s="135" t="s">
        <v>22</v>
      </c>
      <c r="C27" s="243">
        <v>145651</v>
      </c>
      <c r="D27" s="235">
        <v>2</v>
      </c>
      <c r="E27" s="236">
        <v>7</v>
      </c>
      <c r="F27" s="244">
        <v>842</v>
      </c>
      <c r="G27" s="231">
        <v>22546719</v>
      </c>
      <c r="H27" s="232">
        <v>19588661</v>
      </c>
      <c r="I27" s="233">
        <f t="shared" si="0"/>
        <v>2958058</v>
      </c>
      <c r="J27" s="232">
        <v>15540</v>
      </c>
      <c r="K27" s="233">
        <f t="shared" si="1"/>
        <v>2942518</v>
      </c>
      <c r="L27" s="234">
        <v>2720521</v>
      </c>
      <c r="M27" s="231">
        <f t="shared" si="2"/>
        <v>221997</v>
      </c>
      <c r="N27" s="289">
        <f t="shared" si="3"/>
        <v>8.1600913943000002</v>
      </c>
    </row>
    <row r="28" spans="1:14" ht="17.25" customHeight="1" x14ac:dyDescent="0.2">
      <c r="A28" s="130">
        <v>23</v>
      </c>
      <c r="B28" s="135" t="s">
        <v>23</v>
      </c>
      <c r="C28" s="243">
        <v>141083</v>
      </c>
      <c r="D28" s="235">
        <v>2</v>
      </c>
      <c r="E28" s="236">
        <v>10</v>
      </c>
      <c r="F28" s="244">
        <v>953</v>
      </c>
      <c r="G28" s="231">
        <v>21795804</v>
      </c>
      <c r="H28" s="232">
        <v>21977917</v>
      </c>
      <c r="I28" s="233">
        <f t="shared" si="0"/>
        <v>-182113</v>
      </c>
      <c r="J28" s="232">
        <v>0</v>
      </c>
      <c r="K28" s="233">
        <f t="shared" si="1"/>
        <v>0</v>
      </c>
      <c r="L28" s="234">
        <v>79345</v>
      </c>
      <c r="M28" s="231">
        <f t="shared" si="2"/>
        <v>-79345</v>
      </c>
      <c r="N28" s="289" t="str">
        <f t="shared" si="3"/>
        <v>皆減　</v>
      </c>
    </row>
    <row r="29" spans="1:14" ht="17.25" customHeight="1" x14ac:dyDescent="0.2">
      <c r="A29" s="130">
        <v>24</v>
      </c>
      <c r="B29" s="135" t="s">
        <v>24</v>
      </c>
      <c r="C29" s="243">
        <v>75346</v>
      </c>
      <c r="D29" s="235">
        <v>2</v>
      </c>
      <c r="E29" s="236">
        <v>9</v>
      </c>
      <c r="F29" s="244">
        <v>917</v>
      </c>
      <c r="G29" s="231">
        <v>12880273</v>
      </c>
      <c r="H29" s="232">
        <v>10184905</v>
      </c>
      <c r="I29" s="233">
        <f t="shared" si="0"/>
        <v>2695368</v>
      </c>
      <c r="J29" s="232">
        <v>8878</v>
      </c>
      <c r="K29" s="233">
        <f t="shared" si="1"/>
        <v>2686490</v>
      </c>
      <c r="L29" s="234">
        <v>2629587</v>
      </c>
      <c r="M29" s="231">
        <f t="shared" si="2"/>
        <v>56903</v>
      </c>
      <c r="N29" s="289">
        <f t="shared" si="3"/>
        <v>2.1639519817999999</v>
      </c>
    </row>
    <row r="30" spans="1:14" ht="17.25" customHeight="1" x14ac:dyDescent="0.2">
      <c r="A30" s="130">
        <v>25</v>
      </c>
      <c r="B30" s="136" t="s">
        <v>25</v>
      </c>
      <c r="C30" s="245">
        <v>83989</v>
      </c>
      <c r="D30" s="246">
        <v>2</v>
      </c>
      <c r="E30" s="247">
        <v>9</v>
      </c>
      <c r="F30" s="248">
        <v>918</v>
      </c>
      <c r="G30" s="237">
        <v>12746202</v>
      </c>
      <c r="H30" s="238">
        <v>14198320</v>
      </c>
      <c r="I30" s="239">
        <f t="shared" si="0"/>
        <v>-1452118</v>
      </c>
      <c r="J30" s="238">
        <v>0</v>
      </c>
      <c r="K30" s="239">
        <f t="shared" si="1"/>
        <v>0</v>
      </c>
      <c r="L30" s="240">
        <v>0</v>
      </c>
      <c r="M30" s="237">
        <f t="shared" si="2"/>
        <v>0</v>
      </c>
      <c r="N30" s="289" t="str">
        <f t="shared" si="3"/>
        <v>－　</v>
      </c>
    </row>
    <row r="31" spans="1:14" ht="17.25" customHeight="1" x14ac:dyDescent="0.2">
      <c r="A31" s="134">
        <v>26</v>
      </c>
      <c r="B31" s="135" t="s">
        <v>26</v>
      </c>
      <c r="C31" s="228">
        <v>166017</v>
      </c>
      <c r="D31" s="235">
        <v>2</v>
      </c>
      <c r="E31" s="236">
        <v>9</v>
      </c>
      <c r="F31" s="228">
        <v>936</v>
      </c>
      <c r="G31" s="231">
        <v>26174193</v>
      </c>
      <c r="H31" s="232">
        <v>22802880</v>
      </c>
      <c r="I31" s="233">
        <f t="shared" si="0"/>
        <v>3371313</v>
      </c>
      <c r="J31" s="232">
        <v>18040</v>
      </c>
      <c r="K31" s="233">
        <f t="shared" si="1"/>
        <v>3353273</v>
      </c>
      <c r="L31" s="234">
        <v>2938215</v>
      </c>
      <c r="M31" s="231">
        <f t="shared" si="2"/>
        <v>415058</v>
      </c>
      <c r="N31" s="122">
        <f t="shared" si="3"/>
        <v>14.126195666399999</v>
      </c>
    </row>
    <row r="32" spans="1:14" ht="17.25" customHeight="1" x14ac:dyDescent="0.2">
      <c r="A32" s="130">
        <v>27</v>
      </c>
      <c r="B32" s="135" t="s">
        <v>27</v>
      </c>
      <c r="C32" s="228">
        <v>74748</v>
      </c>
      <c r="D32" s="235">
        <v>2</v>
      </c>
      <c r="E32" s="236">
        <v>7</v>
      </c>
      <c r="F32" s="228">
        <v>817</v>
      </c>
      <c r="G32" s="231">
        <v>13317447</v>
      </c>
      <c r="H32" s="232">
        <v>9627076</v>
      </c>
      <c r="I32" s="233">
        <f t="shared" si="0"/>
        <v>3690371</v>
      </c>
      <c r="J32" s="232">
        <v>9179</v>
      </c>
      <c r="K32" s="233">
        <f t="shared" si="1"/>
        <v>3681192</v>
      </c>
      <c r="L32" s="234">
        <v>3379234</v>
      </c>
      <c r="M32" s="231">
        <f t="shared" si="2"/>
        <v>301958</v>
      </c>
      <c r="N32" s="289">
        <f t="shared" si="3"/>
        <v>8.9356937105000007</v>
      </c>
    </row>
    <row r="33" spans="1:14" ht="17.25" customHeight="1" x14ac:dyDescent="0.2">
      <c r="A33" s="130">
        <v>28</v>
      </c>
      <c r="B33" s="135" t="s">
        <v>267</v>
      </c>
      <c r="C33" s="228">
        <v>150582</v>
      </c>
      <c r="D33" s="235">
        <v>1</v>
      </c>
      <c r="E33" s="236">
        <v>5</v>
      </c>
      <c r="F33" s="228">
        <v>579</v>
      </c>
      <c r="G33" s="231">
        <v>26983673</v>
      </c>
      <c r="H33" s="232">
        <v>21559301</v>
      </c>
      <c r="I33" s="233">
        <f t="shared" si="0"/>
        <v>5424372</v>
      </c>
      <c r="J33" s="232">
        <v>18598</v>
      </c>
      <c r="K33" s="233">
        <f t="shared" si="1"/>
        <v>5405774</v>
      </c>
      <c r="L33" s="234">
        <v>5044092</v>
      </c>
      <c r="M33" s="231">
        <f t="shared" si="2"/>
        <v>361682</v>
      </c>
      <c r="N33" s="289">
        <f t="shared" si="3"/>
        <v>7.1704084698999999</v>
      </c>
    </row>
    <row r="34" spans="1:14" ht="17.25" customHeight="1" x14ac:dyDescent="0.2">
      <c r="A34" s="130">
        <v>29</v>
      </c>
      <c r="B34" s="135" t="s">
        <v>29</v>
      </c>
      <c r="C34" s="228">
        <v>65201</v>
      </c>
      <c r="D34" s="235">
        <v>2</v>
      </c>
      <c r="E34" s="236">
        <v>6</v>
      </c>
      <c r="F34" s="228">
        <v>784</v>
      </c>
      <c r="G34" s="231">
        <v>11387558</v>
      </c>
      <c r="H34" s="232">
        <v>8315501</v>
      </c>
      <c r="I34" s="233">
        <f t="shared" si="0"/>
        <v>3072057</v>
      </c>
      <c r="J34" s="232">
        <v>7849</v>
      </c>
      <c r="K34" s="233">
        <f t="shared" si="1"/>
        <v>3064208</v>
      </c>
      <c r="L34" s="234">
        <v>3002254</v>
      </c>
      <c r="M34" s="231">
        <f t="shared" si="2"/>
        <v>61954</v>
      </c>
      <c r="N34" s="289">
        <f t="shared" si="3"/>
        <v>2.0635828947000001</v>
      </c>
    </row>
    <row r="35" spans="1:14" ht="17.25" customHeight="1" x14ac:dyDescent="0.2">
      <c r="A35" s="136">
        <v>30</v>
      </c>
      <c r="B35" s="136" t="s">
        <v>30</v>
      </c>
      <c r="C35" s="228">
        <v>93363</v>
      </c>
      <c r="D35" s="235">
        <v>2</v>
      </c>
      <c r="E35" s="236">
        <v>8</v>
      </c>
      <c r="F35" s="228">
        <v>852</v>
      </c>
      <c r="G35" s="237">
        <v>15038967</v>
      </c>
      <c r="H35" s="238">
        <v>15857772</v>
      </c>
      <c r="I35" s="239">
        <f t="shared" si="0"/>
        <v>-818805</v>
      </c>
      <c r="J35" s="238">
        <v>0</v>
      </c>
      <c r="K35" s="239">
        <f t="shared" si="1"/>
        <v>0</v>
      </c>
      <c r="L35" s="240">
        <v>0</v>
      </c>
      <c r="M35" s="237">
        <f t="shared" si="2"/>
        <v>0</v>
      </c>
      <c r="N35" s="290" t="str">
        <f t="shared" si="3"/>
        <v>－　</v>
      </c>
    </row>
    <row r="36" spans="1:14" ht="17.25" customHeight="1" x14ac:dyDescent="0.2">
      <c r="A36" s="130">
        <v>31</v>
      </c>
      <c r="B36" s="135" t="s">
        <v>31</v>
      </c>
      <c r="C36" s="241">
        <v>111859</v>
      </c>
      <c r="D36" s="229">
        <v>2</v>
      </c>
      <c r="E36" s="230">
        <v>8</v>
      </c>
      <c r="F36" s="242">
        <v>898</v>
      </c>
      <c r="G36" s="231">
        <v>18553537</v>
      </c>
      <c r="H36" s="232">
        <v>14694550</v>
      </c>
      <c r="I36" s="233">
        <f t="shared" si="0"/>
        <v>3858987</v>
      </c>
      <c r="J36" s="232">
        <v>12788</v>
      </c>
      <c r="K36" s="233">
        <f t="shared" si="1"/>
        <v>3846199</v>
      </c>
      <c r="L36" s="234">
        <v>3778285</v>
      </c>
      <c r="M36" s="231">
        <f t="shared" si="2"/>
        <v>67914</v>
      </c>
      <c r="N36" s="122">
        <f t="shared" si="3"/>
        <v>1.7974821910000001</v>
      </c>
    </row>
    <row r="37" spans="1:14" ht="17.25" customHeight="1" x14ac:dyDescent="0.2">
      <c r="A37" s="130">
        <v>32</v>
      </c>
      <c r="B37" s="135" t="s">
        <v>33</v>
      </c>
      <c r="C37" s="243">
        <v>142145</v>
      </c>
      <c r="D37" s="235">
        <v>2</v>
      </c>
      <c r="E37" s="236">
        <v>7</v>
      </c>
      <c r="F37" s="244">
        <v>847</v>
      </c>
      <c r="G37" s="231">
        <v>22990435</v>
      </c>
      <c r="H37" s="232">
        <v>21130370</v>
      </c>
      <c r="I37" s="233">
        <f t="shared" si="0"/>
        <v>1860065</v>
      </c>
      <c r="J37" s="232">
        <v>15846</v>
      </c>
      <c r="K37" s="233">
        <f t="shared" si="1"/>
        <v>1844219</v>
      </c>
      <c r="L37" s="234">
        <v>2024179</v>
      </c>
      <c r="M37" s="231">
        <f t="shared" si="2"/>
        <v>-179960</v>
      </c>
      <c r="N37" s="289">
        <f t="shared" si="3"/>
        <v>-8.8905180816999998</v>
      </c>
    </row>
    <row r="38" spans="1:14" ht="17.25" customHeight="1" x14ac:dyDescent="0.2">
      <c r="A38" s="130">
        <v>33</v>
      </c>
      <c r="B38" s="135" t="s">
        <v>34</v>
      </c>
      <c r="C38" s="243">
        <v>61499</v>
      </c>
      <c r="D38" s="235">
        <v>2</v>
      </c>
      <c r="E38" s="236">
        <v>7</v>
      </c>
      <c r="F38" s="244">
        <v>805</v>
      </c>
      <c r="G38" s="231">
        <v>11426306</v>
      </c>
      <c r="H38" s="232">
        <v>8140109</v>
      </c>
      <c r="I38" s="233">
        <f t="shared" si="0"/>
        <v>3286197</v>
      </c>
      <c r="J38" s="232">
        <v>7876</v>
      </c>
      <c r="K38" s="233">
        <f t="shared" si="1"/>
        <v>3278321</v>
      </c>
      <c r="L38" s="234">
        <v>3064928</v>
      </c>
      <c r="M38" s="231">
        <f t="shared" si="2"/>
        <v>213393</v>
      </c>
      <c r="N38" s="289">
        <f t="shared" si="3"/>
        <v>6.9624147778000003</v>
      </c>
    </row>
    <row r="39" spans="1:14" ht="17.25" customHeight="1" x14ac:dyDescent="0.2">
      <c r="A39" s="130">
        <v>34</v>
      </c>
      <c r="B39" s="135" t="s">
        <v>35</v>
      </c>
      <c r="C39" s="243">
        <v>100275</v>
      </c>
      <c r="D39" s="235">
        <v>2</v>
      </c>
      <c r="E39" s="236">
        <v>6</v>
      </c>
      <c r="F39" s="244">
        <v>791</v>
      </c>
      <c r="G39" s="231">
        <v>16583992</v>
      </c>
      <c r="H39" s="232">
        <v>13061895</v>
      </c>
      <c r="I39" s="233">
        <f t="shared" si="0"/>
        <v>3522097</v>
      </c>
      <c r="J39" s="232">
        <v>11430</v>
      </c>
      <c r="K39" s="233">
        <f t="shared" si="1"/>
        <v>3510667</v>
      </c>
      <c r="L39" s="234">
        <v>3379086</v>
      </c>
      <c r="M39" s="231">
        <f t="shared" si="2"/>
        <v>131581</v>
      </c>
      <c r="N39" s="289">
        <f t="shared" si="3"/>
        <v>3.8939819821000001</v>
      </c>
    </row>
    <row r="40" spans="1:14" ht="17.25" customHeight="1" x14ac:dyDescent="0.2">
      <c r="A40" s="130">
        <v>35</v>
      </c>
      <c r="B40" s="135" t="s">
        <v>36</v>
      </c>
      <c r="C40" s="245">
        <v>50066</v>
      </c>
      <c r="D40" s="246">
        <v>2</v>
      </c>
      <c r="E40" s="247">
        <v>5</v>
      </c>
      <c r="F40" s="248">
        <v>711</v>
      </c>
      <c r="G40" s="237">
        <v>9342750</v>
      </c>
      <c r="H40" s="249">
        <v>6343828</v>
      </c>
      <c r="I40" s="239">
        <f t="shared" si="0"/>
        <v>2998922</v>
      </c>
      <c r="J40" s="238">
        <v>6439</v>
      </c>
      <c r="K40" s="239">
        <f t="shared" si="1"/>
        <v>2992483</v>
      </c>
      <c r="L40" s="234">
        <v>2858528</v>
      </c>
      <c r="M40" s="237">
        <f t="shared" si="2"/>
        <v>133955</v>
      </c>
      <c r="N40" s="289">
        <f t="shared" si="3"/>
        <v>4.6861531530000002</v>
      </c>
    </row>
    <row r="41" spans="1:14" ht="17.25" customHeight="1" x14ac:dyDescent="0.2">
      <c r="A41" s="134">
        <v>36</v>
      </c>
      <c r="B41" s="134" t="s">
        <v>112</v>
      </c>
      <c r="C41" s="228">
        <v>70117</v>
      </c>
      <c r="D41" s="235">
        <v>2</v>
      </c>
      <c r="E41" s="236">
        <v>7</v>
      </c>
      <c r="F41" s="228">
        <v>803</v>
      </c>
      <c r="G41" s="231">
        <v>11734052</v>
      </c>
      <c r="H41" s="232">
        <v>9347099</v>
      </c>
      <c r="I41" s="233">
        <f t="shared" si="0"/>
        <v>2386953</v>
      </c>
      <c r="J41" s="232">
        <v>8088</v>
      </c>
      <c r="K41" s="233">
        <f t="shared" si="1"/>
        <v>2378865</v>
      </c>
      <c r="L41" s="250">
        <v>2223708</v>
      </c>
      <c r="M41" s="231">
        <f t="shared" si="2"/>
        <v>155157</v>
      </c>
      <c r="N41" s="122">
        <f t="shared" si="3"/>
        <v>6.9773999104</v>
      </c>
    </row>
    <row r="42" spans="1:14" ht="17.25" customHeight="1" x14ac:dyDescent="0.2">
      <c r="A42" s="130">
        <v>37</v>
      </c>
      <c r="B42" s="135" t="s">
        <v>37</v>
      </c>
      <c r="C42" s="228">
        <v>54571</v>
      </c>
      <c r="D42" s="235">
        <v>2</v>
      </c>
      <c r="E42" s="236">
        <v>5</v>
      </c>
      <c r="F42" s="228">
        <v>708</v>
      </c>
      <c r="G42" s="231">
        <v>9920261</v>
      </c>
      <c r="H42" s="232">
        <v>7887812</v>
      </c>
      <c r="I42" s="233">
        <f t="shared" si="0"/>
        <v>2032449</v>
      </c>
      <c r="J42" s="232">
        <v>6838</v>
      </c>
      <c r="K42" s="233">
        <f t="shared" si="1"/>
        <v>2025611</v>
      </c>
      <c r="L42" s="234">
        <v>1775415</v>
      </c>
      <c r="M42" s="231">
        <f t="shared" si="2"/>
        <v>250196</v>
      </c>
      <c r="N42" s="289">
        <f t="shared" si="3"/>
        <v>14.092254487</v>
      </c>
    </row>
    <row r="43" spans="1:14" ht="17.25" customHeight="1" x14ac:dyDescent="0.2">
      <c r="A43" s="130">
        <v>38</v>
      </c>
      <c r="B43" s="135" t="s">
        <v>38</v>
      </c>
      <c r="C43" s="228">
        <v>71979</v>
      </c>
      <c r="D43" s="235">
        <v>2</v>
      </c>
      <c r="E43" s="236">
        <v>7</v>
      </c>
      <c r="F43" s="228">
        <v>846</v>
      </c>
      <c r="G43" s="231">
        <v>12261809</v>
      </c>
      <c r="H43" s="232">
        <v>9583582</v>
      </c>
      <c r="I43" s="233">
        <f t="shared" si="0"/>
        <v>2678227</v>
      </c>
      <c r="J43" s="232">
        <v>8451</v>
      </c>
      <c r="K43" s="233">
        <f t="shared" si="1"/>
        <v>2669776</v>
      </c>
      <c r="L43" s="234">
        <v>2394058</v>
      </c>
      <c r="M43" s="231">
        <f t="shared" si="2"/>
        <v>275718</v>
      </c>
      <c r="N43" s="289">
        <f t="shared" si="3"/>
        <v>11.5167635872</v>
      </c>
    </row>
    <row r="44" spans="1:14" ht="17.25" customHeight="1" x14ac:dyDescent="0.2">
      <c r="A44" s="130">
        <v>39</v>
      </c>
      <c r="B44" s="135" t="s">
        <v>279</v>
      </c>
      <c r="C44" s="228">
        <v>113597</v>
      </c>
      <c r="D44" s="235">
        <v>2</v>
      </c>
      <c r="E44" s="236">
        <v>8</v>
      </c>
      <c r="F44" s="228">
        <v>888</v>
      </c>
      <c r="G44" s="231">
        <v>20155441</v>
      </c>
      <c r="H44" s="232">
        <v>15486745</v>
      </c>
      <c r="I44" s="233">
        <f t="shared" si="0"/>
        <v>4668696</v>
      </c>
      <c r="J44" s="232">
        <v>13892</v>
      </c>
      <c r="K44" s="233">
        <f t="shared" si="1"/>
        <v>4654804</v>
      </c>
      <c r="L44" s="234">
        <v>4632734</v>
      </c>
      <c r="M44" s="231">
        <f t="shared" si="2"/>
        <v>22070</v>
      </c>
      <c r="N44" s="289">
        <f t="shared" si="3"/>
        <v>0.4763925578</v>
      </c>
    </row>
    <row r="45" spans="1:14" ht="17.25" customHeight="1" thickBot="1" x14ac:dyDescent="0.25">
      <c r="A45" s="210">
        <v>40</v>
      </c>
      <c r="B45" s="210" t="s">
        <v>249</v>
      </c>
      <c r="C45" s="251">
        <v>52214</v>
      </c>
      <c r="D45" s="274">
        <v>2</v>
      </c>
      <c r="E45" s="275">
        <v>6</v>
      </c>
      <c r="F45" s="251">
        <v>798</v>
      </c>
      <c r="G45" s="252">
        <v>9238453</v>
      </c>
      <c r="H45" s="253">
        <v>7014673</v>
      </c>
      <c r="I45" s="254">
        <f>G45-H45</f>
        <v>2223780</v>
      </c>
      <c r="J45" s="255">
        <v>6368</v>
      </c>
      <c r="K45" s="254">
        <f>IF((I45-J45)&lt;0,0,I45-J45)</f>
        <v>2217412</v>
      </c>
      <c r="L45" s="256">
        <v>2004288</v>
      </c>
      <c r="M45" s="252">
        <f>K45-L45</f>
        <v>213124</v>
      </c>
      <c r="N45" s="289">
        <f t="shared" si="3"/>
        <v>10.633401986100001</v>
      </c>
    </row>
    <row r="46" spans="1:14" ht="20.25" customHeight="1" thickTop="1" x14ac:dyDescent="0.2">
      <c r="A46" s="334" t="s">
        <v>223</v>
      </c>
      <c r="B46" s="334"/>
      <c r="C46" s="336">
        <f>SUM(C6:C45)</f>
        <v>6856182</v>
      </c>
      <c r="D46" s="338"/>
      <c r="E46" s="340"/>
      <c r="F46" s="325"/>
      <c r="G46" s="342">
        <f t="shared" ref="G46:M46" si="4">SUM(G6:G45)</f>
        <v>1190904737</v>
      </c>
      <c r="H46" s="344">
        <f t="shared" si="4"/>
        <v>1035731676</v>
      </c>
      <c r="I46" s="257">
        <f>SUM(I6:I45)-I47</f>
        <v>162594288</v>
      </c>
      <c r="J46" s="346">
        <f t="shared" si="4"/>
        <v>772402</v>
      </c>
      <c r="K46" s="348">
        <f t="shared" si="4"/>
        <v>161821886</v>
      </c>
      <c r="L46" s="350">
        <f>SUM(L6:L45)</f>
        <v>149933820</v>
      </c>
      <c r="M46" s="327">
        <f t="shared" si="4"/>
        <v>11888066</v>
      </c>
      <c r="N46" s="311">
        <f>IF(L46=0,IF(K46=0,"－　","皆増　"),IF(K46=0,"皆減　",ROUND(M46/L46*100,10)))</f>
        <v>7.9288755532000001</v>
      </c>
    </row>
    <row r="47" spans="1:14" ht="20.25" customHeight="1" x14ac:dyDescent="0.2">
      <c r="A47" s="335"/>
      <c r="B47" s="335"/>
      <c r="C47" s="337"/>
      <c r="D47" s="339"/>
      <c r="E47" s="341"/>
      <c r="F47" s="326"/>
      <c r="G47" s="343"/>
      <c r="H47" s="345"/>
      <c r="I47" s="258">
        <f>I26+I30+I35+I28</f>
        <v>-7421227</v>
      </c>
      <c r="J47" s="347"/>
      <c r="K47" s="349"/>
      <c r="L47" s="351"/>
      <c r="M47" s="328"/>
      <c r="N47" s="312"/>
    </row>
    <row r="48" spans="1:14" ht="17.25" customHeight="1" x14ac:dyDescent="0.2">
      <c r="A48" s="135">
        <v>41</v>
      </c>
      <c r="B48" s="135" t="s">
        <v>40</v>
      </c>
      <c r="C48" s="228">
        <v>44841</v>
      </c>
      <c r="D48" s="235">
        <v>2</v>
      </c>
      <c r="E48" s="236">
        <v>7</v>
      </c>
      <c r="F48" s="228">
        <v>814</v>
      </c>
      <c r="G48" s="231">
        <v>7398011</v>
      </c>
      <c r="H48" s="259">
        <v>5835766</v>
      </c>
      <c r="I48" s="233">
        <f t="shared" ref="I48:I70" si="5">G48-H48</f>
        <v>1562245</v>
      </c>
      <c r="J48" s="232">
        <v>5099</v>
      </c>
      <c r="K48" s="233">
        <f t="shared" ref="K48:K70" si="6">IF((I48-J48)&lt;0,0,I48-J48)</f>
        <v>1557146</v>
      </c>
      <c r="L48" s="234">
        <v>1313033</v>
      </c>
      <c r="M48" s="231">
        <f t="shared" ref="M48:M70" si="7">K48-L48</f>
        <v>244113</v>
      </c>
      <c r="N48" s="131">
        <f>IF(L48=0,IF(K48=0,"－　","皆増　"),IF(K48=0,"皆減　",ROUND(M48/L48*100,10)))</f>
        <v>18.591535780099999</v>
      </c>
    </row>
    <row r="49" spans="1:14" ht="17.25" customHeight="1" x14ac:dyDescent="0.2">
      <c r="A49" s="135">
        <v>42</v>
      </c>
      <c r="B49" s="135" t="s">
        <v>43</v>
      </c>
      <c r="C49" s="228">
        <v>38434</v>
      </c>
      <c r="D49" s="235">
        <v>2</v>
      </c>
      <c r="E49" s="236">
        <v>7</v>
      </c>
      <c r="F49" s="228">
        <v>846</v>
      </c>
      <c r="G49" s="231">
        <v>6493365</v>
      </c>
      <c r="H49" s="259">
        <v>7201377</v>
      </c>
      <c r="I49" s="233">
        <f t="shared" si="5"/>
        <v>-708012</v>
      </c>
      <c r="J49" s="232">
        <v>0</v>
      </c>
      <c r="K49" s="233">
        <f t="shared" si="6"/>
        <v>0</v>
      </c>
      <c r="L49" s="234">
        <v>0</v>
      </c>
      <c r="M49" s="231">
        <f t="shared" si="7"/>
        <v>0</v>
      </c>
      <c r="N49" s="131" t="str">
        <f t="shared" ref="N49:N70" si="8">IF(L49=0,IF(K49=0,"－　","皆増　"),IF(K49=0,"皆減　",ROUND(M49/L49*100,10)))</f>
        <v>－　</v>
      </c>
    </row>
    <row r="50" spans="1:14" ht="17.25" customHeight="1" x14ac:dyDescent="0.2">
      <c r="A50" s="135">
        <v>43</v>
      </c>
      <c r="B50" s="135" t="s">
        <v>44</v>
      </c>
      <c r="C50" s="228">
        <v>35366</v>
      </c>
      <c r="D50" s="235">
        <v>2</v>
      </c>
      <c r="E50" s="236">
        <v>4</v>
      </c>
      <c r="F50" s="228">
        <v>684</v>
      </c>
      <c r="G50" s="231">
        <v>6420222</v>
      </c>
      <c r="H50" s="259">
        <v>3845741</v>
      </c>
      <c r="I50" s="233">
        <f t="shared" si="5"/>
        <v>2574481</v>
      </c>
      <c r="J50" s="232">
        <v>4425</v>
      </c>
      <c r="K50" s="233">
        <f t="shared" si="6"/>
        <v>2570056</v>
      </c>
      <c r="L50" s="234">
        <v>2583861</v>
      </c>
      <c r="M50" s="231">
        <f t="shared" si="7"/>
        <v>-13805</v>
      </c>
      <c r="N50" s="131">
        <f t="shared" si="8"/>
        <v>-0.53427796620000001</v>
      </c>
    </row>
    <row r="51" spans="1:14" ht="17.25" customHeight="1" x14ac:dyDescent="0.2">
      <c r="A51" s="135">
        <v>44</v>
      </c>
      <c r="B51" s="135" t="s">
        <v>45</v>
      </c>
      <c r="C51" s="228">
        <v>11029</v>
      </c>
      <c r="D51" s="235">
        <v>2</v>
      </c>
      <c r="E51" s="236">
        <v>4</v>
      </c>
      <c r="F51" s="228">
        <v>690</v>
      </c>
      <c r="G51" s="231">
        <v>2975135</v>
      </c>
      <c r="H51" s="259">
        <v>1387408</v>
      </c>
      <c r="I51" s="233">
        <f t="shared" si="5"/>
        <v>1587727</v>
      </c>
      <c r="J51" s="232">
        <v>2051</v>
      </c>
      <c r="K51" s="233">
        <f t="shared" si="6"/>
        <v>1585676</v>
      </c>
      <c r="L51" s="234">
        <v>1554489</v>
      </c>
      <c r="M51" s="231">
        <f t="shared" si="7"/>
        <v>31187</v>
      </c>
      <c r="N51" s="131">
        <f t="shared" si="8"/>
        <v>2.0062541452999998</v>
      </c>
    </row>
    <row r="52" spans="1:14" ht="17.25" customHeight="1" x14ac:dyDescent="0.2">
      <c r="A52" s="136">
        <v>45</v>
      </c>
      <c r="B52" s="136" t="s">
        <v>46</v>
      </c>
      <c r="C52" s="228">
        <v>19732</v>
      </c>
      <c r="D52" s="235">
        <v>2</v>
      </c>
      <c r="E52" s="236">
        <v>4</v>
      </c>
      <c r="F52" s="228">
        <v>668</v>
      </c>
      <c r="G52" s="237">
        <v>4085131</v>
      </c>
      <c r="H52" s="249">
        <v>3197719</v>
      </c>
      <c r="I52" s="239">
        <f t="shared" si="5"/>
        <v>887412</v>
      </c>
      <c r="J52" s="238">
        <v>2816</v>
      </c>
      <c r="K52" s="239">
        <f t="shared" si="6"/>
        <v>884596</v>
      </c>
      <c r="L52" s="240">
        <v>702200</v>
      </c>
      <c r="M52" s="237">
        <f t="shared" si="7"/>
        <v>182396</v>
      </c>
      <c r="N52" s="133">
        <f t="shared" si="8"/>
        <v>25.974935915700001</v>
      </c>
    </row>
    <row r="53" spans="1:14" ht="17.25" customHeight="1" x14ac:dyDescent="0.2">
      <c r="A53" s="134">
        <v>46</v>
      </c>
      <c r="B53" s="135" t="s">
        <v>47</v>
      </c>
      <c r="C53" s="241">
        <v>17889</v>
      </c>
      <c r="D53" s="229">
        <v>2</v>
      </c>
      <c r="E53" s="230">
        <v>4</v>
      </c>
      <c r="F53" s="242">
        <v>629</v>
      </c>
      <c r="G53" s="231">
        <v>3930811</v>
      </c>
      <c r="H53" s="259">
        <v>2928403</v>
      </c>
      <c r="I53" s="233">
        <f t="shared" si="5"/>
        <v>1002408</v>
      </c>
      <c r="J53" s="232">
        <v>2709</v>
      </c>
      <c r="K53" s="233">
        <f t="shared" si="6"/>
        <v>999699</v>
      </c>
      <c r="L53" s="234">
        <v>918411</v>
      </c>
      <c r="M53" s="231">
        <f t="shared" si="7"/>
        <v>81288</v>
      </c>
      <c r="N53" s="131">
        <f t="shared" si="8"/>
        <v>8.8509392854000009</v>
      </c>
    </row>
    <row r="54" spans="1:14" ht="17.25" customHeight="1" x14ac:dyDescent="0.2">
      <c r="A54" s="135">
        <v>47</v>
      </c>
      <c r="B54" s="135" t="s">
        <v>48</v>
      </c>
      <c r="C54" s="243">
        <v>28524</v>
      </c>
      <c r="D54" s="235">
        <v>2</v>
      </c>
      <c r="E54" s="236">
        <v>3</v>
      </c>
      <c r="F54" s="244">
        <v>577</v>
      </c>
      <c r="G54" s="231">
        <v>5922893</v>
      </c>
      <c r="H54" s="259">
        <v>3448255</v>
      </c>
      <c r="I54" s="233">
        <f t="shared" si="5"/>
        <v>2474638</v>
      </c>
      <c r="J54" s="232">
        <v>4082</v>
      </c>
      <c r="K54" s="233">
        <f t="shared" si="6"/>
        <v>2470556</v>
      </c>
      <c r="L54" s="234">
        <v>2315558</v>
      </c>
      <c r="M54" s="231">
        <f t="shared" si="7"/>
        <v>154998</v>
      </c>
      <c r="N54" s="131">
        <f t="shared" si="8"/>
        <v>6.6937645266999999</v>
      </c>
    </row>
    <row r="55" spans="1:14" ht="17.25" customHeight="1" x14ac:dyDescent="0.2">
      <c r="A55" s="135">
        <v>48</v>
      </c>
      <c r="B55" s="135" t="s">
        <v>51</v>
      </c>
      <c r="C55" s="243">
        <v>19378</v>
      </c>
      <c r="D55" s="235">
        <v>2</v>
      </c>
      <c r="E55" s="236">
        <v>5</v>
      </c>
      <c r="F55" s="244">
        <v>701</v>
      </c>
      <c r="G55" s="231">
        <v>4475365</v>
      </c>
      <c r="H55" s="259">
        <v>3276788</v>
      </c>
      <c r="I55" s="233">
        <f t="shared" si="5"/>
        <v>1198577</v>
      </c>
      <c r="J55" s="232">
        <v>3085</v>
      </c>
      <c r="K55" s="233">
        <f t="shared" si="6"/>
        <v>1195492</v>
      </c>
      <c r="L55" s="234">
        <v>1201729</v>
      </c>
      <c r="M55" s="231">
        <f t="shared" si="7"/>
        <v>-6237</v>
      </c>
      <c r="N55" s="131">
        <f t="shared" si="8"/>
        <v>-0.51900220429999999</v>
      </c>
    </row>
    <row r="56" spans="1:14" ht="17.25" customHeight="1" x14ac:dyDescent="0.2">
      <c r="A56" s="135">
        <v>49</v>
      </c>
      <c r="B56" s="135" t="s">
        <v>52</v>
      </c>
      <c r="C56" s="243">
        <v>18192</v>
      </c>
      <c r="D56" s="235">
        <v>2</v>
      </c>
      <c r="E56" s="236">
        <v>4</v>
      </c>
      <c r="F56" s="244">
        <v>682</v>
      </c>
      <c r="G56" s="231">
        <v>4370579</v>
      </c>
      <c r="H56" s="259">
        <v>2830121</v>
      </c>
      <c r="I56" s="233">
        <f t="shared" si="5"/>
        <v>1540458</v>
      </c>
      <c r="J56" s="232">
        <v>3012</v>
      </c>
      <c r="K56" s="233">
        <f t="shared" si="6"/>
        <v>1537446</v>
      </c>
      <c r="L56" s="234">
        <v>1580386</v>
      </c>
      <c r="M56" s="231">
        <f t="shared" si="7"/>
        <v>-42940</v>
      </c>
      <c r="N56" s="131">
        <f t="shared" si="8"/>
        <v>-2.7170577315000002</v>
      </c>
    </row>
    <row r="57" spans="1:14" ht="17.25" customHeight="1" x14ac:dyDescent="0.2">
      <c r="A57" s="136">
        <v>50</v>
      </c>
      <c r="B57" s="136" t="s">
        <v>53</v>
      </c>
      <c r="C57" s="245">
        <v>13560</v>
      </c>
      <c r="D57" s="246">
        <v>2</v>
      </c>
      <c r="E57" s="247">
        <v>4</v>
      </c>
      <c r="F57" s="248">
        <v>695</v>
      </c>
      <c r="G57" s="237">
        <v>3435304</v>
      </c>
      <c r="H57" s="249">
        <v>1761372</v>
      </c>
      <c r="I57" s="239">
        <f t="shared" si="5"/>
        <v>1673932</v>
      </c>
      <c r="J57" s="238">
        <v>2368</v>
      </c>
      <c r="K57" s="239">
        <f t="shared" si="6"/>
        <v>1671564</v>
      </c>
      <c r="L57" s="240">
        <v>1663372</v>
      </c>
      <c r="M57" s="237">
        <f t="shared" si="7"/>
        <v>8192</v>
      </c>
      <c r="N57" s="133">
        <f t="shared" si="8"/>
        <v>0.49249356129999999</v>
      </c>
    </row>
    <row r="58" spans="1:14" ht="17.25" customHeight="1" x14ac:dyDescent="0.2">
      <c r="A58" s="134">
        <v>51</v>
      </c>
      <c r="B58" s="135" t="s">
        <v>193</v>
      </c>
      <c r="C58" s="228">
        <v>10540</v>
      </c>
      <c r="D58" s="235">
        <v>2</v>
      </c>
      <c r="E58" s="236">
        <v>4</v>
      </c>
      <c r="F58" s="228">
        <v>615</v>
      </c>
      <c r="G58" s="231">
        <v>3717248</v>
      </c>
      <c r="H58" s="259">
        <v>1422345</v>
      </c>
      <c r="I58" s="233">
        <f t="shared" si="5"/>
        <v>2294903</v>
      </c>
      <c r="J58" s="232">
        <v>2562</v>
      </c>
      <c r="K58" s="233">
        <f t="shared" si="6"/>
        <v>2292341</v>
      </c>
      <c r="L58" s="234">
        <v>2236784</v>
      </c>
      <c r="M58" s="231">
        <f t="shared" si="7"/>
        <v>55557</v>
      </c>
      <c r="N58" s="131">
        <f t="shared" si="8"/>
        <v>2.4837892259999999</v>
      </c>
    </row>
    <row r="59" spans="1:14" ht="17.25" customHeight="1" x14ac:dyDescent="0.2">
      <c r="A59" s="135">
        <v>52</v>
      </c>
      <c r="B59" s="135" t="s">
        <v>54</v>
      </c>
      <c r="C59" s="228">
        <v>7979</v>
      </c>
      <c r="D59" s="235">
        <v>2</v>
      </c>
      <c r="E59" s="236">
        <v>3</v>
      </c>
      <c r="F59" s="228">
        <v>508</v>
      </c>
      <c r="G59" s="231">
        <v>2424033</v>
      </c>
      <c r="H59" s="259">
        <v>1133982</v>
      </c>
      <c r="I59" s="233">
        <f t="shared" si="5"/>
        <v>1290051</v>
      </c>
      <c r="J59" s="232">
        <v>1671</v>
      </c>
      <c r="K59" s="233">
        <f t="shared" si="6"/>
        <v>1288380</v>
      </c>
      <c r="L59" s="234">
        <v>1212680</v>
      </c>
      <c r="M59" s="231">
        <f t="shared" si="7"/>
        <v>75700</v>
      </c>
      <c r="N59" s="131">
        <f t="shared" si="8"/>
        <v>6.2423722664000003</v>
      </c>
    </row>
    <row r="60" spans="1:14" ht="17.25" customHeight="1" x14ac:dyDescent="0.2">
      <c r="A60" s="135">
        <v>53</v>
      </c>
      <c r="B60" s="135" t="s">
        <v>55</v>
      </c>
      <c r="C60" s="228">
        <v>9302</v>
      </c>
      <c r="D60" s="235">
        <v>2</v>
      </c>
      <c r="E60" s="236">
        <v>2</v>
      </c>
      <c r="F60" s="228">
        <v>492</v>
      </c>
      <c r="G60" s="231">
        <v>2867435</v>
      </c>
      <c r="H60" s="259">
        <v>1120361</v>
      </c>
      <c r="I60" s="233">
        <f t="shared" si="5"/>
        <v>1747074</v>
      </c>
      <c r="J60" s="232">
        <v>1976</v>
      </c>
      <c r="K60" s="233">
        <f t="shared" si="6"/>
        <v>1745098</v>
      </c>
      <c r="L60" s="234">
        <v>1692790</v>
      </c>
      <c r="M60" s="231">
        <f t="shared" si="7"/>
        <v>52308</v>
      </c>
      <c r="N60" s="131">
        <f t="shared" si="8"/>
        <v>3.0900466093999999</v>
      </c>
    </row>
    <row r="61" spans="1:14" ht="17.25" customHeight="1" x14ac:dyDescent="0.2">
      <c r="A61" s="135">
        <v>54</v>
      </c>
      <c r="B61" s="135" t="s">
        <v>56</v>
      </c>
      <c r="C61" s="228">
        <v>6807</v>
      </c>
      <c r="D61" s="235">
        <v>2</v>
      </c>
      <c r="E61" s="236">
        <v>2</v>
      </c>
      <c r="F61" s="228">
        <v>498</v>
      </c>
      <c r="G61" s="231">
        <v>2304682</v>
      </c>
      <c r="H61" s="259">
        <v>828646</v>
      </c>
      <c r="I61" s="233">
        <f t="shared" si="5"/>
        <v>1476036</v>
      </c>
      <c r="J61" s="232">
        <v>1588</v>
      </c>
      <c r="K61" s="233">
        <f t="shared" si="6"/>
        <v>1474448</v>
      </c>
      <c r="L61" s="234">
        <v>1429233</v>
      </c>
      <c r="M61" s="231">
        <f t="shared" si="7"/>
        <v>45215</v>
      </c>
      <c r="N61" s="131">
        <f t="shared" si="8"/>
        <v>3.1635849438000001</v>
      </c>
    </row>
    <row r="62" spans="1:14" ht="17.25" customHeight="1" x14ac:dyDescent="0.2">
      <c r="A62" s="136">
        <v>55</v>
      </c>
      <c r="B62" s="136" t="s">
        <v>280</v>
      </c>
      <c r="C62" s="245">
        <v>10928</v>
      </c>
      <c r="D62" s="246">
        <v>2</v>
      </c>
      <c r="E62" s="247">
        <v>2</v>
      </c>
      <c r="F62" s="248">
        <v>438</v>
      </c>
      <c r="G62" s="237">
        <v>4217338</v>
      </c>
      <c r="H62" s="249">
        <v>1274223</v>
      </c>
      <c r="I62" s="239">
        <f t="shared" si="5"/>
        <v>2943115</v>
      </c>
      <c r="J62" s="238">
        <v>2907</v>
      </c>
      <c r="K62" s="239">
        <f t="shared" si="6"/>
        <v>2940208</v>
      </c>
      <c r="L62" s="240">
        <v>2879042</v>
      </c>
      <c r="M62" s="237">
        <f t="shared" si="7"/>
        <v>61166</v>
      </c>
      <c r="N62" s="133">
        <f t="shared" si="8"/>
        <v>2.1245261444999999</v>
      </c>
    </row>
    <row r="63" spans="1:14" ht="17.25" customHeight="1" x14ac:dyDescent="0.2">
      <c r="A63" s="134">
        <v>56</v>
      </c>
      <c r="B63" s="135" t="s">
        <v>59</v>
      </c>
      <c r="C63" s="228">
        <v>2709</v>
      </c>
      <c r="D63" s="235">
        <v>2</v>
      </c>
      <c r="E63" s="236">
        <v>2</v>
      </c>
      <c r="F63" s="228">
        <v>470</v>
      </c>
      <c r="G63" s="231">
        <v>1530110</v>
      </c>
      <c r="H63" s="259">
        <v>283592</v>
      </c>
      <c r="I63" s="233">
        <f t="shared" si="5"/>
        <v>1246518</v>
      </c>
      <c r="J63" s="232">
        <v>1055</v>
      </c>
      <c r="K63" s="233">
        <f t="shared" si="6"/>
        <v>1245463</v>
      </c>
      <c r="L63" s="234">
        <v>1258332</v>
      </c>
      <c r="M63" s="231">
        <f t="shared" si="7"/>
        <v>-12869</v>
      </c>
      <c r="N63" s="131">
        <f t="shared" si="8"/>
        <v>-1.0227030704</v>
      </c>
    </row>
    <row r="64" spans="1:14" ht="17.25" customHeight="1" x14ac:dyDescent="0.2">
      <c r="A64" s="135">
        <v>57</v>
      </c>
      <c r="B64" s="135" t="s">
        <v>60</v>
      </c>
      <c r="C64" s="228">
        <v>11039</v>
      </c>
      <c r="D64" s="235">
        <v>2</v>
      </c>
      <c r="E64" s="236">
        <v>2</v>
      </c>
      <c r="F64" s="228">
        <v>489</v>
      </c>
      <c r="G64" s="231">
        <v>3093263</v>
      </c>
      <c r="H64" s="259">
        <v>1978250</v>
      </c>
      <c r="I64" s="233">
        <f t="shared" si="5"/>
        <v>1115013</v>
      </c>
      <c r="J64" s="232">
        <v>2132</v>
      </c>
      <c r="K64" s="233">
        <f t="shared" si="6"/>
        <v>1112881</v>
      </c>
      <c r="L64" s="234">
        <v>1119713</v>
      </c>
      <c r="M64" s="231">
        <f t="shared" si="7"/>
        <v>-6832</v>
      </c>
      <c r="N64" s="131">
        <f t="shared" si="8"/>
        <v>-0.61015635260000001</v>
      </c>
    </row>
    <row r="65" spans="1:14" ht="17.25" customHeight="1" x14ac:dyDescent="0.2">
      <c r="A65" s="135">
        <v>58</v>
      </c>
      <c r="B65" s="135" t="s">
        <v>281</v>
      </c>
      <c r="C65" s="228">
        <v>13359</v>
      </c>
      <c r="D65" s="235">
        <v>2</v>
      </c>
      <c r="E65" s="236">
        <v>3</v>
      </c>
      <c r="F65" s="228">
        <v>500</v>
      </c>
      <c r="G65" s="231">
        <v>3807955</v>
      </c>
      <c r="H65" s="259">
        <v>1886011</v>
      </c>
      <c r="I65" s="233">
        <f t="shared" si="5"/>
        <v>1921944</v>
      </c>
      <c r="J65" s="232">
        <v>2625</v>
      </c>
      <c r="K65" s="233">
        <f t="shared" si="6"/>
        <v>1919319</v>
      </c>
      <c r="L65" s="234">
        <v>1864034</v>
      </c>
      <c r="M65" s="231">
        <f t="shared" si="7"/>
        <v>55285</v>
      </c>
      <c r="N65" s="131">
        <f t="shared" si="8"/>
        <v>2.9658793776999999</v>
      </c>
    </row>
    <row r="66" spans="1:14" ht="17.25" customHeight="1" x14ac:dyDescent="0.2">
      <c r="A66" s="135">
        <v>59</v>
      </c>
      <c r="B66" s="135" t="s">
        <v>64</v>
      </c>
      <c r="C66" s="228">
        <v>30343</v>
      </c>
      <c r="D66" s="235">
        <v>2</v>
      </c>
      <c r="E66" s="236">
        <v>3</v>
      </c>
      <c r="F66" s="228">
        <v>525</v>
      </c>
      <c r="G66" s="231">
        <v>5480368</v>
      </c>
      <c r="H66" s="259">
        <v>4159599</v>
      </c>
      <c r="I66" s="233">
        <f t="shared" si="5"/>
        <v>1320769</v>
      </c>
      <c r="J66" s="232">
        <v>3777</v>
      </c>
      <c r="K66" s="233">
        <f t="shared" si="6"/>
        <v>1316992</v>
      </c>
      <c r="L66" s="234">
        <v>1256711</v>
      </c>
      <c r="M66" s="231">
        <f t="shared" si="7"/>
        <v>60281</v>
      </c>
      <c r="N66" s="131">
        <f t="shared" si="8"/>
        <v>4.7967273303000004</v>
      </c>
    </row>
    <row r="67" spans="1:14" ht="17.25" customHeight="1" x14ac:dyDescent="0.2">
      <c r="A67" s="135">
        <v>60</v>
      </c>
      <c r="B67" s="136" t="s">
        <v>70</v>
      </c>
      <c r="C67" s="245">
        <v>32374</v>
      </c>
      <c r="D67" s="246">
        <v>2</v>
      </c>
      <c r="E67" s="247">
        <v>3</v>
      </c>
      <c r="F67" s="245">
        <v>507</v>
      </c>
      <c r="G67" s="237">
        <v>6577526</v>
      </c>
      <c r="H67" s="249">
        <v>5013973</v>
      </c>
      <c r="I67" s="239">
        <f t="shared" si="5"/>
        <v>1563553</v>
      </c>
      <c r="J67" s="238">
        <v>4534</v>
      </c>
      <c r="K67" s="239">
        <f t="shared" si="6"/>
        <v>1559019</v>
      </c>
      <c r="L67" s="240">
        <v>1383729</v>
      </c>
      <c r="M67" s="237">
        <f t="shared" si="7"/>
        <v>175290</v>
      </c>
      <c r="N67" s="131">
        <f t="shared" si="8"/>
        <v>12.6679429281</v>
      </c>
    </row>
    <row r="68" spans="1:14" ht="17.25" customHeight="1" x14ac:dyDescent="0.2">
      <c r="A68" s="134">
        <v>61</v>
      </c>
      <c r="B68" s="135" t="s">
        <v>75</v>
      </c>
      <c r="C68" s="228">
        <v>34147</v>
      </c>
      <c r="D68" s="235">
        <v>2</v>
      </c>
      <c r="E68" s="236">
        <v>6</v>
      </c>
      <c r="F68" s="228">
        <v>768</v>
      </c>
      <c r="G68" s="231">
        <v>6463825</v>
      </c>
      <c r="H68" s="259">
        <v>3933977</v>
      </c>
      <c r="I68" s="233">
        <f t="shared" si="5"/>
        <v>2529848</v>
      </c>
      <c r="J68" s="232">
        <v>4455</v>
      </c>
      <c r="K68" s="233">
        <f t="shared" si="6"/>
        <v>2525393</v>
      </c>
      <c r="L68" s="234">
        <v>2553330</v>
      </c>
      <c r="M68" s="231">
        <f t="shared" si="7"/>
        <v>-27937</v>
      </c>
      <c r="N68" s="291">
        <f t="shared" si="8"/>
        <v>-1.0941398095999999</v>
      </c>
    </row>
    <row r="69" spans="1:14" ht="17.25" customHeight="1" x14ac:dyDescent="0.2">
      <c r="A69" s="135">
        <v>62</v>
      </c>
      <c r="B69" s="135" t="s">
        <v>80</v>
      </c>
      <c r="C69" s="228">
        <v>43845</v>
      </c>
      <c r="D69" s="235">
        <v>2</v>
      </c>
      <c r="E69" s="236">
        <v>5</v>
      </c>
      <c r="F69" s="228">
        <v>749</v>
      </c>
      <c r="G69" s="231">
        <v>8121725</v>
      </c>
      <c r="H69" s="259">
        <v>5628731</v>
      </c>
      <c r="I69" s="233">
        <f t="shared" si="5"/>
        <v>2492994</v>
      </c>
      <c r="J69" s="232">
        <v>5598</v>
      </c>
      <c r="K69" s="233">
        <f t="shared" si="6"/>
        <v>2487396</v>
      </c>
      <c r="L69" s="234">
        <v>2232726</v>
      </c>
      <c r="M69" s="231">
        <f t="shared" si="7"/>
        <v>254670</v>
      </c>
      <c r="N69" s="131">
        <f t="shared" si="8"/>
        <v>11.406236143599999</v>
      </c>
    </row>
    <row r="70" spans="1:14" ht="17.25" customHeight="1" thickBot="1" x14ac:dyDescent="0.25">
      <c r="A70" s="135">
        <v>63</v>
      </c>
      <c r="B70" s="135" t="s">
        <v>81</v>
      </c>
      <c r="C70" s="228">
        <v>28266</v>
      </c>
      <c r="D70" s="274">
        <v>2</v>
      </c>
      <c r="E70" s="275">
        <v>7</v>
      </c>
      <c r="F70" s="228">
        <v>816</v>
      </c>
      <c r="G70" s="231">
        <v>5410950</v>
      </c>
      <c r="H70" s="259">
        <v>3346567</v>
      </c>
      <c r="I70" s="233">
        <f t="shared" si="5"/>
        <v>2064383</v>
      </c>
      <c r="J70" s="232">
        <v>3729</v>
      </c>
      <c r="K70" s="233">
        <f t="shared" si="6"/>
        <v>2060654</v>
      </c>
      <c r="L70" s="234">
        <v>1963232</v>
      </c>
      <c r="M70" s="231">
        <f t="shared" si="7"/>
        <v>97422</v>
      </c>
      <c r="N70" s="131">
        <f t="shared" si="8"/>
        <v>4.9623274274</v>
      </c>
    </row>
    <row r="71" spans="1:14" ht="20.25" customHeight="1" thickTop="1" thickBot="1" x14ac:dyDescent="0.25">
      <c r="A71" s="313" t="s">
        <v>221</v>
      </c>
      <c r="B71" s="314"/>
      <c r="C71" s="316">
        <f>SUM(C48:C70)</f>
        <v>488583</v>
      </c>
      <c r="D71" s="323"/>
      <c r="E71" s="322"/>
      <c r="F71" s="321"/>
      <c r="G71" s="315">
        <f t="shared" ref="G71:M71" si="9">SUM(G48:G70)</f>
        <v>105523274</v>
      </c>
      <c r="H71" s="320">
        <f t="shared" si="9"/>
        <v>67723207</v>
      </c>
      <c r="I71" s="260">
        <f>SUM(I48:I70)-I72</f>
        <v>38508079</v>
      </c>
      <c r="J71" s="319">
        <f t="shared" si="9"/>
        <v>68256</v>
      </c>
      <c r="K71" s="317">
        <f t="shared" si="9"/>
        <v>38439823</v>
      </c>
      <c r="L71" s="316">
        <f t="shared" si="9"/>
        <v>36915375</v>
      </c>
      <c r="M71" s="315">
        <f t="shared" si="9"/>
        <v>1524448</v>
      </c>
      <c r="N71" s="324">
        <f>IF(L71=0,IF(K71=0,"－　","皆増　"),IF(K71=0,"皆減　",ROUND(M71/L71*100,10)))</f>
        <v>4.1295747368000004</v>
      </c>
    </row>
    <row r="72" spans="1:14" ht="20.25" customHeight="1" thickTop="1" thickBot="1" x14ac:dyDescent="0.25">
      <c r="A72" s="313"/>
      <c r="B72" s="314"/>
      <c r="C72" s="316"/>
      <c r="D72" s="323"/>
      <c r="E72" s="322"/>
      <c r="F72" s="321"/>
      <c r="G72" s="315"/>
      <c r="H72" s="320"/>
      <c r="I72" s="261">
        <f>I49</f>
        <v>-708012</v>
      </c>
      <c r="J72" s="319"/>
      <c r="K72" s="317"/>
      <c r="L72" s="316"/>
      <c r="M72" s="315"/>
      <c r="N72" s="324"/>
    </row>
    <row r="73" spans="1:14" ht="20.25" customHeight="1" thickTop="1" thickBot="1" x14ac:dyDescent="0.25">
      <c r="A73" s="313" t="s">
        <v>222</v>
      </c>
      <c r="B73" s="314"/>
      <c r="C73" s="316">
        <f>SUM(C46,C71)</f>
        <v>7344765</v>
      </c>
      <c r="D73" s="323"/>
      <c r="E73" s="322"/>
      <c r="F73" s="321"/>
      <c r="G73" s="315">
        <f t="shared" ref="G73:M73" si="10">SUM(G46,G71)</f>
        <v>1296428011</v>
      </c>
      <c r="H73" s="320">
        <f t="shared" si="10"/>
        <v>1103454883</v>
      </c>
      <c r="I73" s="257">
        <f>SUM(I46,I71)</f>
        <v>201102367</v>
      </c>
      <c r="J73" s="319">
        <f t="shared" si="10"/>
        <v>840658</v>
      </c>
      <c r="K73" s="317">
        <f t="shared" si="10"/>
        <v>200261709</v>
      </c>
      <c r="L73" s="316">
        <f t="shared" si="10"/>
        <v>186849195</v>
      </c>
      <c r="M73" s="315">
        <f t="shared" si="10"/>
        <v>13412514</v>
      </c>
      <c r="N73" s="324">
        <f>IF(L73=0,IF(K73=0,"－　","皆増　"),IF(K73=0,"皆減　",ROUND(M73/L73*100,10)))</f>
        <v>7.1782562402999996</v>
      </c>
    </row>
    <row r="74" spans="1:14" ht="20.25" customHeight="1" thickTop="1" thickBot="1" x14ac:dyDescent="0.25">
      <c r="A74" s="313"/>
      <c r="B74" s="314"/>
      <c r="C74" s="316"/>
      <c r="D74" s="323"/>
      <c r="E74" s="322"/>
      <c r="F74" s="321"/>
      <c r="G74" s="315"/>
      <c r="H74" s="320"/>
      <c r="I74" s="261">
        <f>I72+I47</f>
        <v>-8129239</v>
      </c>
      <c r="J74" s="319"/>
      <c r="K74" s="318"/>
      <c r="L74" s="316"/>
      <c r="M74" s="315"/>
      <c r="N74" s="324"/>
    </row>
    <row r="75" spans="1:14" ht="14.5" thickTop="1" x14ac:dyDescent="0.2">
      <c r="B75" s="124"/>
      <c r="C75" s="214"/>
      <c r="D75" s="214"/>
      <c r="E75" s="214"/>
      <c r="F75" s="214"/>
      <c r="G75" s="214"/>
      <c r="H75" s="214"/>
      <c r="I75" s="214"/>
      <c r="J75" s="214"/>
      <c r="K75" s="214"/>
      <c r="L75" s="214"/>
      <c r="M75" s="215"/>
      <c r="N75" s="137"/>
    </row>
    <row r="76" spans="1:14" ht="18.75" customHeight="1" x14ac:dyDescent="0.2">
      <c r="A76" s="124"/>
      <c r="C76" s="214"/>
      <c r="D76" s="214"/>
      <c r="E76" s="214"/>
      <c r="F76" s="214"/>
      <c r="G76" s="214"/>
      <c r="H76" s="214"/>
      <c r="I76" s="214"/>
      <c r="J76" s="214"/>
      <c r="K76" s="214"/>
      <c r="L76" s="214"/>
      <c r="M76" s="215"/>
      <c r="N76" s="137"/>
    </row>
    <row r="77" spans="1:14" x14ac:dyDescent="0.2">
      <c r="N77" s="123"/>
    </row>
  </sheetData>
  <mergeCells count="38">
    <mergeCell ref="D4:E4"/>
    <mergeCell ref="A71:B72"/>
    <mergeCell ref="C71:C72"/>
    <mergeCell ref="A3:A5"/>
    <mergeCell ref="A46:B47"/>
    <mergeCell ref="C46:C47"/>
    <mergeCell ref="D46:D47"/>
    <mergeCell ref="E46:E47"/>
    <mergeCell ref="N73:N74"/>
    <mergeCell ref="F46:F47"/>
    <mergeCell ref="M71:M72"/>
    <mergeCell ref="L71:L72"/>
    <mergeCell ref="K71:K72"/>
    <mergeCell ref="J71:J72"/>
    <mergeCell ref="H71:H72"/>
    <mergeCell ref="G71:G72"/>
    <mergeCell ref="M46:M47"/>
    <mergeCell ref="G46:G47"/>
    <mergeCell ref="H46:H47"/>
    <mergeCell ref="J46:J47"/>
    <mergeCell ref="K46:K47"/>
    <mergeCell ref="L46:L47"/>
    <mergeCell ref="N46:N47"/>
    <mergeCell ref="A73:B74"/>
    <mergeCell ref="M73:M74"/>
    <mergeCell ref="L73:L74"/>
    <mergeCell ref="K73:K74"/>
    <mergeCell ref="J73:J74"/>
    <mergeCell ref="H73:H74"/>
    <mergeCell ref="G73:G74"/>
    <mergeCell ref="F73:F74"/>
    <mergeCell ref="E73:E74"/>
    <mergeCell ref="D73:D74"/>
    <mergeCell ref="C73:C74"/>
    <mergeCell ref="F71:F72"/>
    <mergeCell ref="E71:E72"/>
    <mergeCell ref="D71:D72"/>
    <mergeCell ref="N71:N72"/>
  </mergeCells>
  <phoneticPr fontId="4"/>
  <pageMargins left="0.78740157480314965" right="0.39370078740157483" top="0.78740157480314965" bottom="0.39370078740157483" header="0.51181102362204722" footer="0.51181102362204722"/>
  <pageSetup paperSize="9" scale="66" orientation="landscape" r:id="rId1"/>
  <headerFooter alignWithMargins="0"/>
  <rowBreaks count="1" manualBreakCount="1">
    <brk id="47"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81"/>
  <sheetViews>
    <sheetView view="pageBreakPreview" zoomScaleNormal="130" zoomScaleSheetLayoutView="100" workbookViewId="0">
      <selection activeCell="C26" sqref="C26"/>
    </sheetView>
  </sheetViews>
  <sheetFormatPr defaultColWidth="9" defaultRowHeight="7.5" x14ac:dyDescent="0.15"/>
  <cols>
    <col min="1" max="1" width="1.5" style="67" customWidth="1"/>
    <col min="2" max="2" width="23.75" style="67" customWidth="1"/>
    <col min="3" max="5" width="14.83203125" style="67" customWidth="1"/>
    <col min="6" max="6" width="9.75" style="69" customWidth="1"/>
    <col min="7" max="16384" width="9" style="67"/>
  </cols>
  <sheetData>
    <row r="1" spans="2:6" ht="12" x14ac:dyDescent="0.2">
      <c r="B1" s="68" t="s">
        <v>287</v>
      </c>
    </row>
    <row r="2" spans="2:6" ht="12.75" customHeight="1" x14ac:dyDescent="0.15">
      <c r="B2" s="70" t="s">
        <v>126</v>
      </c>
      <c r="F2" s="140" t="s">
        <v>198</v>
      </c>
    </row>
    <row r="3" spans="2:6" ht="10.5" customHeight="1" x14ac:dyDescent="0.15">
      <c r="B3" s="352" t="s">
        <v>127</v>
      </c>
      <c r="C3" s="354" t="s">
        <v>199</v>
      </c>
      <c r="D3" s="355"/>
      <c r="E3" s="355"/>
      <c r="F3" s="356"/>
    </row>
    <row r="4" spans="2:6" ht="10.5" customHeight="1" x14ac:dyDescent="0.15">
      <c r="B4" s="353"/>
      <c r="C4" s="141" t="s">
        <v>301</v>
      </c>
      <c r="D4" s="141" t="s">
        <v>290</v>
      </c>
      <c r="E4" s="142" t="s">
        <v>128</v>
      </c>
      <c r="F4" s="143" t="s">
        <v>129</v>
      </c>
    </row>
    <row r="5" spans="2:6" ht="12.75" customHeight="1" x14ac:dyDescent="0.15">
      <c r="B5" s="144" t="s">
        <v>130</v>
      </c>
      <c r="C5" s="145">
        <v>90510075</v>
      </c>
      <c r="D5" s="145">
        <v>89282612</v>
      </c>
      <c r="E5" s="145">
        <f>C5-D5</f>
        <v>1227463</v>
      </c>
      <c r="F5" s="174">
        <f>IF(E5=0,0,IF(D5=0,"　　 皆増",IF(C5=0,"　　 皆減",ROUND(E5/D5*100,1))))</f>
        <v>1.4</v>
      </c>
    </row>
    <row r="6" spans="2:6" ht="9.5" x14ac:dyDescent="0.15">
      <c r="B6" s="146" t="s">
        <v>201</v>
      </c>
      <c r="C6" s="147">
        <v>16322958</v>
      </c>
      <c r="D6" s="147">
        <v>16160247</v>
      </c>
      <c r="E6" s="147">
        <f>C6-D6</f>
        <v>162711</v>
      </c>
      <c r="F6" s="276">
        <f>IF(E6=0,0,IF(D6=0,"　　 皆増",IF(C6=0,"　　 皆減",ROUND(E6/D6*100,1))))</f>
        <v>1</v>
      </c>
    </row>
    <row r="7" spans="2:6" ht="9.5" x14ac:dyDescent="0.15">
      <c r="B7" s="146" t="s">
        <v>250</v>
      </c>
      <c r="C7" s="147">
        <v>19110576</v>
      </c>
      <c r="D7" s="147">
        <v>19311264</v>
      </c>
      <c r="E7" s="147">
        <f>C7-D7</f>
        <v>-200688</v>
      </c>
      <c r="F7" s="276">
        <f>IF(E7=0,0,IF(D7=0,"　　 皆増",IF(C7=0,"　　 皆減",ROUND(E7/D7*100,1))))</f>
        <v>-1</v>
      </c>
    </row>
    <row r="8" spans="2:6" ht="9.5" x14ac:dyDescent="0.15">
      <c r="B8" s="146" t="s">
        <v>131</v>
      </c>
      <c r="C8" s="148">
        <v>0</v>
      </c>
      <c r="D8" s="148">
        <v>0</v>
      </c>
      <c r="E8" s="148" t="s">
        <v>204</v>
      </c>
      <c r="F8" s="148" t="s">
        <v>204</v>
      </c>
    </row>
    <row r="9" spans="2:6" ht="9.5" x14ac:dyDescent="0.15">
      <c r="B9" s="146" t="s">
        <v>132</v>
      </c>
      <c r="C9" s="148">
        <v>0</v>
      </c>
      <c r="D9" s="148">
        <v>0</v>
      </c>
      <c r="E9" s="148" t="s">
        <v>204</v>
      </c>
      <c r="F9" s="148" t="s">
        <v>204</v>
      </c>
    </row>
    <row r="10" spans="2:6" ht="9.5" x14ac:dyDescent="0.15">
      <c r="B10" s="146" t="s">
        <v>133</v>
      </c>
      <c r="C10" s="147">
        <v>8210190</v>
      </c>
      <c r="D10" s="147">
        <v>8114429</v>
      </c>
      <c r="E10" s="147">
        <f t="shared" ref="E10:E53" si="0">C10-D10</f>
        <v>95761</v>
      </c>
      <c r="F10" s="277">
        <f>IF(E10=0,0,IF(D10=0,"　　 皆増",IF(C10=0,"　　 皆減",ROUND(E10/D10*100,2))))</f>
        <v>1.18</v>
      </c>
    </row>
    <row r="11" spans="2:6" ht="11.25" customHeight="1" x14ac:dyDescent="0.15">
      <c r="B11" s="146" t="s">
        <v>134</v>
      </c>
      <c r="C11" s="147">
        <v>4596445</v>
      </c>
      <c r="D11" s="147">
        <v>4535846</v>
      </c>
      <c r="E11" s="147">
        <f t="shared" si="0"/>
        <v>60599</v>
      </c>
      <c r="F11" s="277">
        <f t="shared" ref="F11:F53" si="1">IF(E11=0,0,IF(D11=0,"　　 皆増",IF(C11=0,"　　 皆減",ROUND(E11/D11*100,1))))</f>
        <v>1.3</v>
      </c>
    </row>
    <row r="12" spans="2:6" ht="11.25" customHeight="1" x14ac:dyDescent="0.15">
      <c r="B12" s="146" t="s">
        <v>251</v>
      </c>
      <c r="C12" s="147">
        <v>1290208</v>
      </c>
      <c r="D12" s="147">
        <v>1275289</v>
      </c>
      <c r="E12" s="147">
        <f>C12-D12</f>
        <v>14919</v>
      </c>
      <c r="F12" s="277">
        <f t="shared" si="1"/>
        <v>1.2</v>
      </c>
    </row>
    <row r="13" spans="2:6" ht="9.5" x14ac:dyDescent="0.15">
      <c r="B13" s="146" t="s">
        <v>135</v>
      </c>
      <c r="C13" s="147">
        <v>17180200</v>
      </c>
      <c r="D13" s="147">
        <v>16222239</v>
      </c>
      <c r="E13" s="147">
        <f t="shared" si="0"/>
        <v>957961</v>
      </c>
      <c r="F13" s="277">
        <f t="shared" si="1"/>
        <v>5.9</v>
      </c>
    </row>
    <row r="14" spans="2:6" ht="9.5" x14ac:dyDescent="0.15">
      <c r="B14" s="146" t="s">
        <v>136</v>
      </c>
      <c r="C14" s="147">
        <v>12190933</v>
      </c>
      <c r="D14" s="147">
        <v>11511476</v>
      </c>
      <c r="E14" s="147">
        <f t="shared" si="0"/>
        <v>679457</v>
      </c>
      <c r="F14" s="277">
        <f t="shared" si="1"/>
        <v>5.9</v>
      </c>
    </row>
    <row r="15" spans="2:6" ht="9.5" x14ac:dyDescent="0.15">
      <c r="B15" s="204" t="s">
        <v>137</v>
      </c>
      <c r="C15" s="205">
        <f>SUM(C6:C14)</f>
        <v>78901510</v>
      </c>
      <c r="D15" s="205">
        <f>SUM(D6:D14)</f>
        <v>77130790</v>
      </c>
      <c r="E15" s="205">
        <f t="shared" si="0"/>
        <v>1770720</v>
      </c>
      <c r="F15" s="278">
        <f t="shared" si="1"/>
        <v>2.2999999999999998</v>
      </c>
    </row>
    <row r="16" spans="2:6" ht="9.5" x14ac:dyDescent="0.15">
      <c r="B16" s="149" t="s">
        <v>138</v>
      </c>
      <c r="C16" s="150">
        <v>18077972</v>
      </c>
      <c r="D16" s="150">
        <v>16299031</v>
      </c>
      <c r="E16" s="150">
        <f t="shared" si="0"/>
        <v>1778941</v>
      </c>
      <c r="F16" s="279">
        <f t="shared" si="1"/>
        <v>10.9</v>
      </c>
    </row>
    <row r="17" spans="1:6" ht="9.5" x14ac:dyDescent="0.15">
      <c r="B17" s="146" t="s">
        <v>139</v>
      </c>
      <c r="C17" s="147">
        <v>12940760</v>
      </c>
      <c r="D17" s="147">
        <v>13556699</v>
      </c>
      <c r="E17" s="147">
        <f t="shared" si="0"/>
        <v>-615939</v>
      </c>
      <c r="F17" s="277">
        <f t="shared" si="1"/>
        <v>-4.5</v>
      </c>
    </row>
    <row r="18" spans="1:6" ht="9.5" x14ac:dyDescent="0.15">
      <c r="B18" s="146" t="s">
        <v>140</v>
      </c>
      <c r="C18" s="147">
        <v>10236421</v>
      </c>
      <c r="D18" s="147">
        <v>9635053</v>
      </c>
      <c r="E18" s="147">
        <f t="shared" si="0"/>
        <v>601368</v>
      </c>
      <c r="F18" s="277">
        <f t="shared" si="1"/>
        <v>6.2</v>
      </c>
    </row>
    <row r="19" spans="1:6" ht="9.5" x14ac:dyDescent="0.15">
      <c r="B19" s="146" t="s">
        <v>141</v>
      </c>
      <c r="C19" s="147">
        <v>8162801</v>
      </c>
      <c r="D19" s="147">
        <v>7369004</v>
      </c>
      <c r="E19" s="147">
        <f t="shared" si="0"/>
        <v>793797</v>
      </c>
      <c r="F19" s="277">
        <f t="shared" si="1"/>
        <v>10.8</v>
      </c>
    </row>
    <row r="20" spans="1:6" ht="9.5" x14ac:dyDescent="0.15">
      <c r="B20" s="146" t="s">
        <v>142</v>
      </c>
      <c r="C20" s="147">
        <v>6765000</v>
      </c>
      <c r="D20" s="147">
        <v>7131177</v>
      </c>
      <c r="E20" s="147">
        <f t="shared" si="0"/>
        <v>-366177</v>
      </c>
      <c r="F20" s="277">
        <f t="shared" si="1"/>
        <v>-5.0999999999999996</v>
      </c>
    </row>
    <row r="21" spans="1:6" ht="9.5" x14ac:dyDescent="0.15">
      <c r="B21" s="146" t="s">
        <v>140</v>
      </c>
      <c r="C21" s="147">
        <v>4593578</v>
      </c>
      <c r="D21" s="147">
        <v>4356403</v>
      </c>
      <c r="E21" s="147">
        <f t="shared" si="0"/>
        <v>237175</v>
      </c>
      <c r="F21" s="277">
        <f t="shared" si="1"/>
        <v>5.4</v>
      </c>
    </row>
    <row r="22" spans="1:6" ht="9.5" x14ac:dyDescent="0.15">
      <c r="B22" s="146" t="s">
        <v>210</v>
      </c>
      <c r="C22" s="147">
        <v>3138776</v>
      </c>
      <c r="D22" s="147">
        <v>2938674</v>
      </c>
      <c r="E22" s="147">
        <f t="shared" si="0"/>
        <v>200102</v>
      </c>
      <c r="F22" s="277">
        <f t="shared" si="1"/>
        <v>6.8</v>
      </c>
    </row>
    <row r="23" spans="1:6" ht="9.5" x14ac:dyDescent="0.15">
      <c r="B23" s="146" t="s">
        <v>211</v>
      </c>
      <c r="C23" s="147">
        <v>492981</v>
      </c>
      <c r="D23" s="147">
        <v>463067</v>
      </c>
      <c r="E23" s="147">
        <f t="shared" si="0"/>
        <v>29914</v>
      </c>
      <c r="F23" s="277">
        <f t="shared" si="1"/>
        <v>6.5</v>
      </c>
    </row>
    <row r="24" spans="1:6" ht="9.5" x14ac:dyDescent="0.15">
      <c r="B24" s="146" t="s">
        <v>212</v>
      </c>
      <c r="C24" s="147">
        <v>74378371</v>
      </c>
      <c r="D24" s="147">
        <v>81999213</v>
      </c>
      <c r="E24" s="147">
        <f t="shared" si="0"/>
        <v>-7620842</v>
      </c>
      <c r="F24" s="277">
        <f t="shared" si="1"/>
        <v>-9.3000000000000007</v>
      </c>
    </row>
    <row r="25" spans="1:6" ht="9.5" x14ac:dyDescent="0.15">
      <c r="B25" s="293" t="s">
        <v>282</v>
      </c>
      <c r="C25" s="147">
        <v>0</v>
      </c>
      <c r="D25" s="147">
        <v>1240944</v>
      </c>
      <c r="E25" s="147">
        <f t="shared" si="0"/>
        <v>-1240944</v>
      </c>
      <c r="F25" s="277" t="str">
        <f t="shared" si="1"/>
        <v>　　 皆減</v>
      </c>
    </row>
    <row r="26" spans="1:6" ht="9.5" x14ac:dyDescent="0.15">
      <c r="A26" s="67" t="s">
        <v>143</v>
      </c>
      <c r="B26" s="206" t="s">
        <v>144</v>
      </c>
      <c r="C26" s="207">
        <f>SUM(C16:C25)</f>
        <v>138786660</v>
      </c>
      <c r="D26" s="207">
        <f>SUM(D16:D25)</f>
        <v>144989265</v>
      </c>
      <c r="E26" s="207">
        <f t="shared" si="0"/>
        <v>-6202605</v>
      </c>
      <c r="F26" s="280">
        <f t="shared" si="1"/>
        <v>-4.3</v>
      </c>
    </row>
    <row r="27" spans="1:6" ht="9.5" x14ac:dyDescent="0.15">
      <c r="B27" s="146" t="s">
        <v>145</v>
      </c>
      <c r="C27" s="147">
        <v>53984853</v>
      </c>
      <c r="D27" s="147">
        <v>52984783</v>
      </c>
      <c r="E27" s="147">
        <f t="shared" si="0"/>
        <v>1000070</v>
      </c>
      <c r="F27" s="277">
        <f t="shared" si="1"/>
        <v>1.9</v>
      </c>
    </row>
    <row r="28" spans="1:6" ht="9.5" x14ac:dyDescent="0.15">
      <c r="B28" s="146" t="s">
        <v>146</v>
      </c>
      <c r="C28" s="147">
        <v>46278555</v>
      </c>
      <c r="D28" s="147">
        <v>186488768</v>
      </c>
      <c r="E28" s="147">
        <f t="shared" si="0"/>
        <v>-140210213</v>
      </c>
      <c r="F28" s="277">
        <f t="shared" si="1"/>
        <v>-75.2</v>
      </c>
    </row>
    <row r="29" spans="1:6" ht="9.5" x14ac:dyDescent="0.15">
      <c r="B29" s="146" t="s">
        <v>147</v>
      </c>
      <c r="C29" s="147">
        <v>68693947</v>
      </c>
      <c r="D29" s="147">
        <v>77497344</v>
      </c>
      <c r="E29" s="147">
        <f t="shared" si="0"/>
        <v>-8803397</v>
      </c>
      <c r="F29" s="277">
        <f t="shared" si="1"/>
        <v>-11.4</v>
      </c>
    </row>
    <row r="30" spans="1:6" ht="9.5" x14ac:dyDescent="0.15">
      <c r="B30" s="146" t="s">
        <v>303</v>
      </c>
      <c r="C30" s="147">
        <v>169659360</v>
      </c>
      <c r="D30" s="147">
        <v>0</v>
      </c>
      <c r="E30" s="147">
        <f t="shared" ref="E30" si="2">C30-D30</f>
        <v>169659360</v>
      </c>
      <c r="F30" s="277" t="str">
        <f t="shared" ref="F30" si="3">IF(E30=0,0,IF(D30=0,"　　 皆増",IF(C30=0,"　　 皆減",ROUND(E30/D30*100,1))))</f>
        <v>　　 皆増</v>
      </c>
    </row>
    <row r="31" spans="1:6" ht="9.5" x14ac:dyDescent="0.15">
      <c r="B31" s="146" t="s">
        <v>213</v>
      </c>
      <c r="C31" s="147">
        <v>122685290</v>
      </c>
      <c r="D31" s="147">
        <v>120638193</v>
      </c>
      <c r="E31" s="147">
        <f t="shared" si="0"/>
        <v>2047097</v>
      </c>
      <c r="F31" s="277">
        <f t="shared" si="1"/>
        <v>1.7</v>
      </c>
    </row>
    <row r="32" spans="1:6" ht="9.5" x14ac:dyDescent="0.15">
      <c r="B32" s="151" t="s">
        <v>214</v>
      </c>
      <c r="C32" s="147">
        <v>86247621</v>
      </c>
      <c r="D32" s="147">
        <v>83442864</v>
      </c>
      <c r="E32" s="147">
        <f t="shared" si="0"/>
        <v>2804757</v>
      </c>
      <c r="F32" s="277">
        <f t="shared" si="1"/>
        <v>3.4</v>
      </c>
    </row>
    <row r="33" spans="1:6" ht="9.5" x14ac:dyDescent="0.15">
      <c r="B33" s="146" t="s">
        <v>148</v>
      </c>
      <c r="C33" s="147">
        <v>51031368</v>
      </c>
      <c r="D33" s="147">
        <v>49790695</v>
      </c>
      <c r="E33" s="147">
        <f t="shared" si="0"/>
        <v>1240673</v>
      </c>
      <c r="F33" s="277">
        <f t="shared" si="1"/>
        <v>2.5</v>
      </c>
    </row>
    <row r="34" spans="1:6" ht="9.5" x14ac:dyDescent="0.15">
      <c r="B34" s="204" t="s">
        <v>149</v>
      </c>
      <c r="C34" s="205">
        <f>SUM(C27:C33)</f>
        <v>598580994</v>
      </c>
      <c r="D34" s="205">
        <f>SUM(D27:D33)</f>
        <v>570842647</v>
      </c>
      <c r="E34" s="205">
        <f t="shared" si="0"/>
        <v>27738347</v>
      </c>
      <c r="F34" s="278">
        <f t="shared" si="1"/>
        <v>4.9000000000000004</v>
      </c>
    </row>
    <row r="35" spans="1:6" ht="9.5" x14ac:dyDescent="0.15">
      <c r="B35" s="149" t="s">
        <v>150</v>
      </c>
      <c r="C35" s="150">
        <v>5937036</v>
      </c>
      <c r="D35" s="150">
        <v>6239901</v>
      </c>
      <c r="E35" s="150">
        <f t="shared" si="0"/>
        <v>-302865</v>
      </c>
      <c r="F35" s="279">
        <f t="shared" si="1"/>
        <v>-4.9000000000000004</v>
      </c>
    </row>
    <row r="36" spans="1:6" ht="9.5" x14ac:dyDescent="0.15">
      <c r="B36" s="146" t="s">
        <v>215</v>
      </c>
      <c r="C36" s="147">
        <v>1691025</v>
      </c>
      <c r="D36" s="147">
        <v>1527924</v>
      </c>
      <c r="E36" s="147">
        <f t="shared" si="0"/>
        <v>163101</v>
      </c>
      <c r="F36" s="277">
        <f t="shared" si="1"/>
        <v>10.7</v>
      </c>
    </row>
    <row r="37" spans="1:6" ht="9.5" x14ac:dyDescent="0.15">
      <c r="B37" s="146" t="s">
        <v>151</v>
      </c>
      <c r="C37" s="147">
        <v>10944174</v>
      </c>
      <c r="D37" s="147">
        <v>10854206</v>
      </c>
      <c r="E37" s="147">
        <f t="shared" si="0"/>
        <v>89968</v>
      </c>
      <c r="F37" s="277">
        <f t="shared" si="1"/>
        <v>0.8</v>
      </c>
    </row>
    <row r="38" spans="1:6" ht="9.5" x14ac:dyDescent="0.15">
      <c r="B38" s="206" t="s">
        <v>258</v>
      </c>
      <c r="C38" s="207">
        <f>SUM(C35:C37)</f>
        <v>18572235</v>
      </c>
      <c r="D38" s="207">
        <f>SUM(D35:D37)</f>
        <v>18622031</v>
      </c>
      <c r="E38" s="207">
        <f t="shared" si="0"/>
        <v>-49796</v>
      </c>
      <c r="F38" s="280">
        <f t="shared" si="1"/>
        <v>-0.3</v>
      </c>
    </row>
    <row r="39" spans="1:6" ht="9.5" x14ac:dyDescent="0.15">
      <c r="B39" s="146" t="s">
        <v>152</v>
      </c>
      <c r="C39" s="147">
        <v>11109163</v>
      </c>
      <c r="D39" s="147">
        <v>11433213</v>
      </c>
      <c r="E39" s="147">
        <f t="shared" si="0"/>
        <v>-324050</v>
      </c>
      <c r="F39" s="277">
        <f t="shared" si="1"/>
        <v>-2.8</v>
      </c>
    </row>
    <row r="40" spans="1:6" ht="9.5" x14ac:dyDescent="0.15">
      <c r="B40" s="146" t="s">
        <v>216</v>
      </c>
      <c r="C40" s="147">
        <v>2727276</v>
      </c>
      <c r="D40" s="147">
        <v>2686533</v>
      </c>
      <c r="E40" s="147">
        <f t="shared" si="0"/>
        <v>40743</v>
      </c>
      <c r="F40" s="277">
        <f t="shared" si="1"/>
        <v>1.5</v>
      </c>
    </row>
    <row r="41" spans="1:6" ht="9.5" x14ac:dyDescent="0.15">
      <c r="B41" s="146" t="s">
        <v>217</v>
      </c>
      <c r="C41" s="147">
        <v>6250775</v>
      </c>
      <c r="D41" s="147">
        <v>5935153</v>
      </c>
      <c r="E41" s="147">
        <f t="shared" si="0"/>
        <v>315622</v>
      </c>
      <c r="F41" s="277">
        <f t="shared" si="1"/>
        <v>5.3</v>
      </c>
    </row>
    <row r="42" spans="1:6" ht="9.5" x14ac:dyDescent="0.15">
      <c r="B42" s="146" t="s">
        <v>200</v>
      </c>
      <c r="C42" s="147">
        <v>54628520</v>
      </c>
      <c r="D42" s="147">
        <v>53112155</v>
      </c>
      <c r="E42" s="147">
        <f t="shared" si="0"/>
        <v>1516365</v>
      </c>
      <c r="F42" s="277">
        <f t="shared" si="1"/>
        <v>2.9</v>
      </c>
    </row>
    <row r="43" spans="1:6" ht="9.5" x14ac:dyDescent="0.15">
      <c r="B43" s="146" t="s">
        <v>153</v>
      </c>
      <c r="C43" s="147">
        <v>2357271</v>
      </c>
      <c r="D43" s="147">
        <v>2247767</v>
      </c>
      <c r="E43" s="147">
        <f t="shared" si="0"/>
        <v>109504</v>
      </c>
      <c r="F43" s="277">
        <f t="shared" si="1"/>
        <v>4.9000000000000004</v>
      </c>
    </row>
    <row r="44" spans="1:6" ht="9.5" x14ac:dyDescent="0.15">
      <c r="A44" s="78"/>
      <c r="B44" s="204" t="s">
        <v>259</v>
      </c>
      <c r="C44" s="205">
        <f>SUM(C39:C43)</f>
        <v>77073005</v>
      </c>
      <c r="D44" s="205">
        <f>SUM(D39:D43)</f>
        <v>75414821</v>
      </c>
      <c r="E44" s="205">
        <f t="shared" si="0"/>
        <v>1658184</v>
      </c>
      <c r="F44" s="278">
        <f t="shared" si="1"/>
        <v>2.2000000000000002</v>
      </c>
    </row>
    <row r="45" spans="1:6" ht="9.5" x14ac:dyDescent="0.15">
      <c r="B45" s="144" t="s">
        <v>256</v>
      </c>
      <c r="C45" s="145">
        <v>16425618</v>
      </c>
      <c r="D45" s="145">
        <v>15992300</v>
      </c>
      <c r="E45" s="145">
        <f>C45-D45</f>
        <v>433318</v>
      </c>
      <c r="F45" s="174">
        <f>IF(E45=0,0,IF(D45=0,"　　 皆増",IF(C45=0,"　　 皆減",ROUND(E45/D45*100,1))))</f>
        <v>2.7</v>
      </c>
    </row>
    <row r="46" spans="1:6" ht="11.25" customHeight="1" x14ac:dyDescent="0.15">
      <c r="B46" s="144" t="s">
        <v>257</v>
      </c>
      <c r="C46" s="145">
        <v>19108352</v>
      </c>
      <c r="D46" s="145">
        <v>19186357</v>
      </c>
      <c r="E46" s="145">
        <f>C46-D46</f>
        <v>-78005</v>
      </c>
      <c r="F46" s="174">
        <f>IF(E46=0,0,IF(D46=0,"　　 皆増",IF(C46=0,"　　 皆減",ROUND(E46/D46*100,1))))</f>
        <v>-0.4</v>
      </c>
    </row>
    <row r="47" spans="1:6" ht="11.25" customHeight="1" x14ac:dyDescent="0.15">
      <c r="B47" s="144" t="s">
        <v>268</v>
      </c>
      <c r="C47" s="145">
        <v>7065460</v>
      </c>
      <c r="D47" s="292">
        <v>7068402</v>
      </c>
      <c r="E47" s="145">
        <f>C47-D47</f>
        <v>-2942</v>
      </c>
      <c r="F47" s="174">
        <f>IF(E47=0,0,IF(D47=0,"　　 皆増",IF(C47=0,"　　 皆減",ROUND(E47/D47*100,1))))</f>
        <v>0</v>
      </c>
    </row>
    <row r="48" spans="1:6" ht="11.25" customHeight="1" x14ac:dyDescent="0.15">
      <c r="B48" s="144" t="s">
        <v>289</v>
      </c>
      <c r="C48" s="145">
        <v>7057053</v>
      </c>
      <c r="D48" s="292">
        <v>7243071</v>
      </c>
      <c r="E48" s="145">
        <f>C48-D48</f>
        <v>-186018</v>
      </c>
      <c r="F48" s="174">
        <f>IF(E48=0,0,IF(D48=0,"　　 皆増",IF(C48=0,"　　 皆減",ROUND(E48/D48*100,1))))</f>
        <v>-2.6</v>
      </c>
    </row>
    <row r="49" spans="2:6" ht="12.75" customHeight="1" x14ac:dyDescent="0.15">
      <c r="B49" s="208" t="s">
        <v>154</v>
      </c>
      <c r="C49" s="209">
        <f>C5+C15+C26+C34+C38+C44+C46+C45+C47+C48</f>
        <v>1052080962</v>
      </c>
      <c r="D49" s="209">
        <f>D5+D15+D26+D34+D38+D44+D45+D46+D47+D48</f>
        <v>1025772296</v>
      </c>
      <c r="E49" s="209">
        <f>C49-D49</f>
        <v>26308666</v>
      </c>
      <c r="F49" s="281">
        <f t="shared" si="1"/>
        <v>2.6</v>
      </c>
    </row>
    <row r="50" spans="2:6" ht="12.75" customHeight="1" x14ac:dyDescent="0.15">
      <c r="B50" s="152"/>
      <c r="C50" s="153"/>
      <c r="D50" s="153"/>
      <c r="E50" s="153"/>
      <c r="F50" s="154"/>
    </row>
    <row r="51" spans="2:6" ht="10.5" customHeight="1" x14ac:dyDescent="0.15">
      <c r="B51" s="352" t="s">
        <v>127</v>
      </c>
      <c r="C51" s="354" t="s">
        <v>197</v>
      </c>
      <c r="D51" s="355"/>
      <c r="E51" s="355"/>
      <c r="F51" s="356"/>
    </row>
    <row r="52" spans="2:6" ht="10.5" customHeight="1" x14ac:dyDescent="0.15">
      <c r="B52" s="353"/>
      <c r="C52" s="141" t="str">
        <f>C4</f>
        <v>令和６年度</v>
      </c>
      <c r="D52" s="141" t="str">
        <f>D4</f>
        <v>令和５年度</v>
      </c>
      <c r="E52" s="142" t="s">
        <v>128</v>
      </c>
      <c r="F52" s="155" t="s">
        <v>129</v>
      </c>
    </row>
    <row r="53" spans="2:6" ht="9.5" x14ac:dyDescent="0.15">
      <c r="B53" s="146" t="s">
        <v>236</v>
      </c>
      <c r="C53" s="147">
        <v>287323</v>
      </c>
      <c r="D53" s="147">
        <v>239643</v>
      </c>
      <c r="E53" s="147">
        <f t="shared" si="0"/>
        <v>47680</v>
      </c>
      <c r="F53" s="157">
        <f t="shared" si="1"/>
        <v>19.899999999999999</v>
      </c>
    </row>
    <row r="54" spans="2:6" ht="9.5" x14ac:dyDescent="0.15">
      <c r="B54" s="146" t="s">
        <v>237</v>
      </c>
      <c r="C54" s="147">
        <v>39844</v>
      </c>
      <c r="D54" s="147">
        <v>45485</v>
      </c>
      <c r="E54" s="147">
        <f t="shared" ref="E54:E68" si="4">C54-D54</f>
        <v>-5641</v>
      </c>
      <c r="F54" s="157">
        <f t="shared" ref="F54:F68" si="5">IF(E54=0,0,IF(D54=0,"　　 皆増",IF(C54=0,"　　 皆減",ROUND(E54/D54*100,1))))</f>
        <v>-12.4</v>
      </c>
    </row>
    <row r="55" spans="2:6" ht="9.5" x14ac:dyDescent="0.15">
      <c r="B55" s="146" t="s">
        <v>252</v>
      </c>
      <c r="C55" s="147">
        <v>43436</v>
      </c>
      <c r="D55" s="147">
        <v>62487</v>
      </c>
      <c r="E55" s="147">
        <f t="shared" si="4"/>
        <v>-19051</v>
      </c>
      <c r="F55" s="157">
        <f t="shared" si="5"/>
        <v>-30.5</v>
      </c>
    </row>
    <row r="56" spans="2:6" ht="9.5" x14ac:dyDescent="0.15">
      <c r="B56" s="146" t="s">
        <v>253</v>
      </c>
      <c r="C56" s="147">
        <v>2742842</v>
      </c>
      <c r="D56" s="147">
        <v>2515264</v>
      </c>
      <c r="E56" s="147">
        <f t="shared" si="4"/>
        <v>227578</v>
      </c>
      <c r="F56" s="157">
        <f t="shared" si="5"/>
        <v>9</v>
      </c>
    </row>
    <row r="57" spans="2:6" ht="9.5" x14ac:dyDescent="0.15">
      <c r="B57" s="146" t="s">
        <v>238</v>
      </c>
      <c r="C57" s="147">
        <v>798439</v>
      </c>
      <c r="D57" s="147">
        <v>474605</v>
      </c>
      <c r="E57" s="147">
        <f t="shared" si="4"/>
        <v>323834</v>
      </c>
      <c r="F57" s="157">
        <f t="shared" si="5"/>
        <v>68.2</v>
      </c>
    </row>
    <row r="58" spans="2:6" ht="9.5" x14ac:dyDescent="0.15">
      <c r="B58" s="146" t="s">
        <v>239</v>
      </c>
      <c r="C58" s="147">
        <v>3636820</v>
      </c>
      <c r="D58" s="147">
        <v>3507623</v>
      </c>
      <c r="E58" s="147">
        <f t="shared" si="4"/>
        <v>129197</v>
      </c>
      <c r="F58" s="157">
        <f t="shared" si="5"/>
        <v>3.7</v>
      </c>
    </row>
    <row r="59" spans="2:6" ht="9.5" x14ac:dyDescent="0.15">
      <c r="B59" s="146" t="s">
        <v>304</v>
      </c>
      <c r="C59" s="147">
        <v>2178347</v>
      </c>
      <c r="D59" s="147">
        <v>3019346</v>
      </c>
      <c r="E59" s="147">
        <f t="shared" si="4"/>
        <v>-840999</v>
      </c>
      <c r="F59" s="157">
        <f t="shared" si="5"/>
        <v>-27.9</v>
      </c>
    </row>
    <row r="60" spans="2:6" ht="9.5" x14ac:dyDescent="0.15">
      <c r="B60" s="146" t="s">
        <v>240</v>
      </c>
      <c r="C60" s="147">
        <v>79330406</v>
      </c>
      <c r="D60" s="147">
        <v>85506913</v>
      </c>
      <c r="E60" s="147">
        <f t="shared" si="4"/>
        <v>-6176507</v>
      </c>
      <c r="F60" s="157">
        <f t="shared" si="5"/>
        <v>-7.2</v>
      </c>
    </row>
    <row r="61" spans="2:6" ht="9.5" x14ac:dyDescent="0.15">
      <c r="B61" s="146" t="s">
        <v>283</v>
      </c>
      <c r="C61" s="147">
        <v>3329690</v>
      </c>
      <c r="D61" s="147">
        <v>2732591</v>
      </c>
      <c r="E61" s="147">
        <f t="shared" si="4"/>
        <v>597099</v>
      </c>
      <c r="F61" s="157">
        <f t="shared" si="5"/>
        <v>21.9</v>
      </c>
    </row>
    <row r="62" spans="2:6" ht="9.5" x14ac:dyDescent="0.15">
      <c r="B62" s="146" t="s">
        <v>284</v>
      </c>
      <c r="C62" s="147">
        <v>440272</v>
      </c>
      <c r="D62" s="147">
        <v>233964</v>
      </c>
      <c r="E62" s="147">
        <f t="shared" si="4"/>
        <v>206308</v>
      </c>
      <c r="F62" s="157">
        <f t="shared" si="5"/>
        <v>88.2</v>
      </c>
    </row>
    <row r="63" spans="2:6" ht="9.5" x14ac:dyDescent="0.15">
      <c r="B63" s="146" t="s">
        <v>305</v>
      </c>
      <c r="C63" s="147">
        <v>0</v>
      </c>
      <c r="D63" s="147">
        <v>0</v>
      </c>
      <c r="E63" s="295" t="s">
        <v>204</v>
      </c>
      <c r="F63" s="157" t="s">
        <v>204</v>
      </c>
    </row>
    <row r="64" spans="2:6" ht="9.5" x14ac:dyDescent="0.15">
      <c r="B64" s="146" t="s">
        <v>241</v>
      </c>
      <c r="C64" s="147">
        <v>300714</v>
      </c>
      <c r="D64" s="147">
        <v>270465</v>
      </c>
      <c r="E64" s="147">
        <f t="shared" si="4"/>
        <v>30249</v>
      </c>
      <c r="F64" s="157">
        <f t="shared" si="5"/>
        <v>11.2</v>
      </c>
    </row>
    <row r="65" spans="2:6" ht="9.5" x14ac:dyDescent="0.15">
      <c r="B65" s="146" t="s">
        <v>242</v>
      </c>
      <c r="C65" s="147">
        <v>18176705</v>
      </c>
      <c r="D65" s="147">
        <v>20349059</v>
      </c>
      <c r="E65" s="147">
        <f t="shared" si="4"/>
        <v>-2172354</v>
      </c>
      <c r="F65" s="157">
        <f t="shared" si="5"/>
        <v>-10.7</v>
      </c>
    </row>
    <row r="66" spans="2:6" ht="9.5" x14ac:dyDescent="0.15">
      <c r="B66" s="146" t="s">
        <v>243</v>
      </c>
      <c r="C66" s="147">
        <v>0</v>
      </c>
      <c r="D66" s="147">
        <v>0</v>
      </c>
      <c r="E66" s="295" t="s">
        <v>204</v>
      </c>
      <c r="F66" s="157" t="s">
        <v>204</v>
      </c>
    </row>
    <row r="67" spans="2:6" ht="9.5" x14ac:dyDescent="0.15">
      <c r="B67" s="146" t="s">
        <v>244</v>
      </c>
      <c r="C67" s="148">
        <v>0</v>
      </c>
      <c r="D67" s="148">
        <v>0</v>
      </c>
      <c r="E67" s="148" t="s">
        <v>204</v>
      </c>
      <c r="F67" s="148" t="s">
        <v>204</v>
      </c>
    </row>
    <row r="68" spans="2:6" ht="9.5" x14ac:dyDescent="0.15">
      <c r="B68" s="146" t="s">
        <v>245</v>
      </c>
      <c r="C68" s="148">
        <v>10509716</v>
      </c>
      <c r="D68" s="148">
        <v>11363388</v>
      </c>
      <c r="E68" s="148">
        <f t="shared" si="4"/>
        <v>-853672</v>
      </c>
      <c r="F68" s="294">
        <f t="shared" si="5"/>
        <v>-7.5</v>
      </c>
    </row>
    <row r="69" spans="2:6" ht="9.5" x14ac:dyDescent="0.15">
      <c r="B69" s="146" t="s">
        <v>246</v>
      </c>
      <c r="C69" s="147">
        <v>0</v>
      </c>
      <c r="D69" s="147">
        <v>0</v>
      </c>
      <c r="E69" s="295" t="s">
        <v>204</v>
      </c>
      <c r="F69" s="157" t="s">
        <v>204</v>
      </c>
    </row>
    <row r="70" spans="2:6" ht="9.5" x14ac:dyDescent="0.15">
      <c r="B70" s="146"/>
      <c r="C70" s="148"/>
      <c r="D70" s="148"/>
      <c r="E70" s="148"/>
      <c r="F70" s="148"/>
    </row>
    <row r="71" spans="2:6" ht="9.5" x14ac:dyDescent="0.15">
      <c r="B71" s="206" t="s">
        <v>155</v>
      </c>
      <c r="C71" s="207">
        <f>SUM(C53:C70)</f>
        <v>121814554</v>
      </c>
      <c r="D71" s="207">
        <f>SUM(D53:D70)</f>
        <v>130320833</v>
      </c>
      <c r="E71" s="207">
        <f>C71-D71</f>
        <v>-8506279</v>
      </c>
      <c r="F71" s="282">
        <f>IF(E71=0,0,IF(D71=0,"　　 皆増",IF(C71=0,"　　 皆減",ROUND(E71/D71*100,1))))</f>
        <v>-6.5</v>
      </c>
    </row>
    <row r="72" spans="2:6" ht="9.5" x14ac:dyDescent="0.15">
      <c r="B72" s="192"/>
      <c r="C72" s="193"/>
      <c r="D72" s="193"/>
      <c r="E72" s="193"/>
      <c r="F72" s="194"/>
    </row>
    <row r="73" spans="2:6" ht="9.5" x14ac:dyDescent="0.15">
      <c r="B73" s="352" t="s">
        <v>127</v>
      </c>
      <c r="C73" s="357" t="s">
        <v>254</v>
      </c>
      <c r="D73" s="358"/>
      <c r="E73" s="358"/>
      <c r="F73" s="359"/>
    </row>
    <row r="74" spans="2:6" ht="9.5" x14ac:dyDescent="0.15">
      <c r="B74" s="353"/>
      <c r="C74" s="141" t="str">
        <f>C4</f>
        <v>令和６年度</v>
      </c>
      <c r="D74" s="141" t="str">
        <f>D4</f>
        <v>令和５年度</v>
      </c>
      <c r="E74" s="142" t="s">
        <v>128</v>
      </c>
      <c r="F74" s="155" t="s">
        <v>129</v>
      </c>
    </row>
    <row r="75" spans="2:6" ht="9.5" x14ac:dyDescent="0.15">
      <c r="B75" s="146" t="s">
        <v>202</v>
      </c>
      <c r="C75" s="147">
        <v>126372454</v>
      </c>
      <c r="D75" s="147">
        <v>121253862</v>
      </c>
      <c r="E75" s="147">
        <f>C75-D75</f>
        <v>5118592</v>
      </c>
      <c r="F75" s="157">
        <f>IF(E75=0,0,IF(D75=0,"　　 皆増",IF(C75=0,"　　 皆減",ROUND(E75/D75*100,1))))</f>
        <v>4.2</v>
      </c>
    </row>
    <row r="76" spans="2:6" ht="9.5" x14ac:dyDescent="0.15">
      <c r="B76" s="146" t="s">
        <v>205</v>
      </c>
      <c r="C76" s="147">
        <v>4439556</v>
      </c>
      <c r="D76" s="147">
        <v>4445655</v>
      </c>
      <c r="E76" s="147">
        <f>C76-D76</f>
        <v>-6099</v>
      </c>
      <c r="F76" s="157">
        <f>IF(E76=0,0,IF(D76=0,"　　 皆増",IF(C76=0,"　　 皆減",ROUND(E76/D76*100,1))))</f>
        <v>-0.1</v>
      </c>
    </row>
    <row r="77" spans="2:6" ht="9.5" x14ac:dyDescent="0.15">
      <c r="B77" s="204" t="s">
        <v>203</v>
      </c>
      <c r="C77" s="205">
        <f>SUM(C75:C76)</f>
        <v>130812010</v>
      </c>
      <c r="D77" s="205">
        <f>SUM(D75:D76)</f>
        <v>125699517</v>
      </c>
      <c r="E77" s="205">
        <f>C77-D77</f>
        <v>5112493</v>
      </c>
      <c r="F77" s="283">
        <f>IF(E77=0,0,IF(D77=0,"　　 皆増",IF(C77=0,"　　 皆減",ROUND(E77/D77*100,1))))</f>
        <v>4.0999999999999996</v>
      </c>
    </row>
    <row r="78" spans="2:6" ht="9.5" x14ac:dyDescent="0.15">
      <c r="B78" s="152"/>
      <c r="C78" s="153"/>
      <c r="D78" s="153"/>
      <c r="E78" s="153"/>
      <c r="F78" s="284"/>
    </row>
    <row r="79" spans="2:6" ht="12.75" customHeight="1" x14ac:dyDescent="0.15">
      <c r="B79" s="208" t="s">
        <v>156</v>
      </c>
      <c r="C79" s="209">
        <f>C49+C71+C77</f>
        <v>1304707526</v>
      </c>
      <c r="D79" s="209">
        <f>D49+D71+D77</f>
        <v>1281792646</v>
      </c>
      <c r="E79" s="209">
        <f>C79-D79</f>
        <v>22914880</v>
      </c>
      <c r="F79" s="285">
        <f>IF(E79=0,0,IF(D79=0,"　　 皆増",IF(C79=0,"　　 皆減",ROUND(E79/D79*100,1))))</f>
        <v>1.8</v>
      </c>
    </row>
    <row r="80" spans="2:6" ht="12.75" customHeight="1" x14ac:dyDescent="0.15">
      <c r="B80" s="156" t="s">
        <v>255</v>
      </c>
      <c r="C80" s="145">
        <v>8880345</v>
      </c>
      <c r="D80" s="145">
        <v>18956644</v>
      </c>
      <c r="E80" s="145">
        <f>C80-D80</f>
        <v>-10076299</v>
      </c>
      <c r="F80" s="286">
        <f>IF(E80=0,0,IF(D80=0,"　　 皆増",IF(C80=0,"　　 皆減",ROUND(E80/D80*100,1))))</f>
        <v>-53.2</v>
      </c>
    </row>
    <row r="81" spans="2:6" ht="12.75" customHeight="1" x14ac:dyDescent="0.15">
      <c r="B81" s="208" t="s">
        <v>157</v>
      </c>
      <c r="C81" s="209">
        <f>SUM(C79-C80)</f>
        <v>1295827181</v>
      </c>
      <c r="D81" s="209">
        <f>SUM(D79-D80)</f>
        <v>1262836002</v>
      </c>
      <c r="E81" s="209">
        <f>C81-D81</f>
        <v>32991179</v>
      </c>
      <c r="F81" s="285">
        <f>IF(E81=0,0,IF(D81=0,"　　 皆増",IF(C81=0,"　　 皆減",ROUND(E81/D81*100,1))))</f>
        <v>2.6</v>
      </c>
    </row>
  </sheetData>
  <mergeCells count="6">
    <mergeCell ref="B51:B52"/>
    <mergeCell ref="C51:F51"/>
    <mergeCell ref="B3:B4"/>
    <mergeCell ref="C3:F3"/>
    <mergeCell ref="C73:F73"/>
    <mergeCell ref="B73:B74"/>
  </mergeCells>
  <phoneticPr fontId="15"/>
  <pageMargins left="0.98425196850393704" right="0.39370078740157483" top="0.51181102362204722" bottom="0.39370078740157483" header="0.51181102362204722" footer="0.51181102362204722"/>
  <pageSetup paperSize="9" scale="94"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G48"/>
  <sheetViews>
    <sheetView view="pageBreakPreview" zoomScaleNormal="130" zoomScaleSheetLayoutView="100" workbookViewId="0"/>
  </sheetViews>
  <sheetFormatPr defaultColWidth="9" defaultRowHeight="10" customHeight="1" x14ac:dyDescent="0.15"/>
  <cols>
    <col min="1" max="1" width="1.5" style="71" customWidth="1"/>
    <col min="2" max="2" width="7.83203125" style="71" customWidth="1"/>
    <col min="3" max="3" width="17.5" style="71" customWidth="1"/>
    <col min="4" max="6" width="12.58203125" style="73" customWidth="1"/>
    <col min="7" max="7" width="9.08203125" style="72" customWidth="1"/>
    <col min="8" max="16384" width="9" style="71"/>
  </cols>
  <sheetData>
    <row r="1" spans="2:7" s="158" customFormat="1" ht="14.25" customHeight="1" x14ac:dyDescent="0.2">
      <c r="B1" s="382" t="s">
        <v>288</v>
      </c>
      <c r="C1" s="382"/>
      <c r="D1" s="382"/>
      <c r="E1" s="382"/>
      <c r="F1" s="382"/>
      <c r="G1" s="382"/>
    </row>
    <row r="2" spans="2:7" s="158" customFormat="1" ht="14.25" customHeight="1" x14ac:dyDescent="0.2">
      <c r="B2" s="158" t="s">
        <v>158</v>
      </c>
      <c r="D2" s="159"/>
      <c r="E2" s="159"/>
      <c r="F2" s="383" t="s">
        <v>207</v>
      </c>
      <c r="G2" s="383"/>
    </row>
    <row r="3" spans="2:7" s="158" customFormat="1" ht="14.25" customHeight="1" x14ac:dyDescent="0.2">
      <c r="B3" s="384" t="s">
        <v>159</v>
      </c>
      <c r="C3" s="385"/>
      <c r="D3" s="160" t="s">
        <v>301</v>
      </c>
      <c r="E3" s="160" t="s">
        <v>290</v>
      </c>
      <c r="F3" s="161" t="s">
        <v>128</v>
      </c>
      <c r="G3" s="162" t="s">
        <v>206</v>
      </c>
    </row>
    <row r="4" spans="2:7" s="158" customFormat="1" ht="14.25" customHeight="1" x14ac:dyDescent="0.2">
      <c r="B4" s="386" t="s">
        <v>160</v>
      </c>
      <c r="C4" s="139" t="s">
        <v>161</v>
      </c>
      <c r="D4" s="188">
        <v>8731265</v>
      </c>
      <c r="E4" s="188">
        <v>10053909</v>
      </c>
      <c r="F4" s="188">
        <f>D4-E4</f>
        <v>-1322644</v>
      </c>
      <c r="G4" s="189">
        <f t="shared" ref="G4:G26" si="0">IF(F4=0,0,IF(E4=0,"　　　 皆増",IF(D4=0,"　　　 皆減",ROUND(F4/E4*100,1))))</f>
        <v>-13.2</v>
      </c>
    </row>
    <row r="5" spans="2:7" s="158" customFormat="1" ht="14.25" customHeight="1" x14ac:dyDescent="0.2">
      <c r="B5" s="386"/>
      <c r="C5" s="138" t="s">
        <v>162</v>
      </c>
      <c r="D5" s="264">
        <v>17472704</v>
      </c>
      <c r="E5" s="264">
        <v>17112662</v>
      </c>
      <c r="F5" s="264">
        <f t="shared" ref="F5:F47" si="1">D5-E5</f>
        <v>360042</v>
      </c>
      <c r="G5" s="265">
        <f t="shared" si="0"/>
        <v>2.1</v>
      </c>
    </row>
    <row r="6" spans="2:7" s="158" customFormat="1" ht="14.25" customHeight="1" x14ac:dyDescent="0.2">
      <c r="B6" s="386"/>
      <c r="C6" s="138" t="s">
        <v>261</v>
      </c>
      <c r="D6" s="264">
        <v>389348414</v>
      </c>
      <c r="E6" s="264">
        <v>402833699</v>
      </c>
      <c r="F6" s="264">
        <f t="shared" si="1"/>
        <v>-13485285</v>
      </c>
      <c r="G6" s="265">
        <f t="shared" si="0"/>
        <v>-3.3</v>
      </c>
    </row>
    <row r="7" spans="2:7" s="158" customFormat="1" ht="14.25" customHeight="1" x14ac:dyDescent="0.2">
      <c r="B7" s="386"/>
      <c r="C7" s="163" t="s">
        <v>163</v>
      </c>
      <c r="D7" s="266">
        <v>30826877</v>
      </c>
      <c r="E7" s="266">
        <v>27970327</v>
      </c>
      <c r="F7" s="266">
        <f t="shared" si="1"/>
        <v>2856550</v>
      </c>
      <c r="G7" s="267">
        <f t="shared" si="0"/>
        <v>10.199999999999999</v>
      </c>
    </row>
    <row r="8" spans="2:7" s="158" customFormat="1" ht="14.25" customHeight="1" x14ac:dyDescent="0.2">
      <c r="B8" s="386"/>
      <c r="C8" s="201" t="s">
        <v>164</v>
      </c>
      <c r="D8" s="195">
        <f>D4+D6</f>
        <v>398079679</v>
      </c>
      <c r="E8" s="195">
        <f>E4+E6</f>
        <v>412887608</v>
      </c>
      <c r="F8" s="195">
        <f t="shared" si="1"/>
        <v>-14807929</v>
      </c>
      <c r="G8" s="197">
        <f t="shared" si="0"/>
        <v>-3.6</v>
      </c>
    </row>
    <row r="9" spans="2:7" s="158" customFormat="1" ht="14.25" customHeight="1" x14ac:dyDescent="0.2">
      <c r="B9" s="386"/>
      <c r="C9" s="201" t="s">
        <v>165</v>
      </c>
      <c r="D9" s="195">
        <f>D5+D7</f>
        <v>48299581</v>
      </c>
      <c r="E9" s="195">
        <f>E5+E7</f>
        <v>45082989</v>
      </c>
      <c r="F9" s="195">
        <f t="shared" si="1"/>
        <v>3216592</v>
      </c>
      <c r="G9" s="197">
        <f t="shared" si="0"/>
        <v>7.1</v>
      </c>
    </row>
    <row r="10" spans="2:7" s="158" customFormat="1" ht="14.25" customHeight="1" x14ac:dyDescent="0.2">
      <c r="B10" s="386"/>
      <c r="C10" s="202" t="s">
        <v>166</v>
      </c>
      <c r="D10" s="199">
        <f>D8+D9</f>
        <v>446379260</v>
      </c>
      <c r="E10" s="199">
        <f>E8+E9</f>
        <v>457970597</v>
      </c>
      <c r="F10" s="199">
        <f t="shared" si="1"/>
        <v>-11591337</v>
      </c>
      <c r="G10" s="203">
        <f t="shared" si="0"/>
        <v>-2.5</v>
      </c>
    </row>
    <row r="11" spans="2:7" s="158" customFormat="1" ht="14.25" customHeight="1" x14ac:dyDescent="0.2">
      <c r="B11" s="386" t="s">
        <v>167</v>
      </c>
      <c r="C11" s="139" t="s">
        <v>168</v>
      </c>
      <c r="D11" s="188">
        <v>154868679</v>
      </c>
      <c r="E11" s="188">
        <v>149848436</v>
      </c>
      <c r="F11" s="188">
        <f t="shared" si="1"/>
        <v>5020243</v>
      </c>
      <c r="G11" s="189">
        <f t="shared" si="0"/>
        <v>3.4</v>
      </c>
    </row>
    <row r="12" spans="2:7" s="158" customFormat="1" ht="14.25" customHeight="1" x14ac:dyDescent="0.2">
      <c r="B12" s="386"/>
      <c r="C12" s="138" t="s">
        <v>169</v>
      </c>
      <c r="D12" s="264">
        <v>160932519</v>
      </c>
      <c r="E12" s="264">
        <v>158190782</v>
      </c>
      <c r="F12" s="264">
        <f t="shared" si="1"/>
        <v>2741737</v>
      </c>
      <c r="G12" s="265">
        <f t="shared" si="0"/>
        <v>1.7</v>
      </c>
    </row>
    <row r="13" spans="2:7" s="158" customFormat="1" ht="14.25" customHeight="1" x14ac:dyDescent="0.2">
      <c r="B13" s="386"/>
      <c r="C13" s="163" t="s">
        <v>170</v>
      </c>
      <c r="D13" s="266">
        <v>51936310</v>
      </c>
      <c r="E13" s="266">
        <v>50952676</v>
      </c>
      <c r="F13" s="266">
        <f t="shared" si="1"/>
        <v>983634</v>
      </c>
      <c r="G13" s="267">
        <f t="shared" si="0"/>
        <v>1.9</v>
      </c>
    </row>
    <row r="14" spans="2:7" s="158" customFormat="1" ht="14.25" customHeight="1" x14ac:dyDescent="0.2">
      <c r="B14" s="386"/>
      <c r="C14" s="202" t="s">
        <v>171</v>
      </c>
      <c r="D14" s="199">
        <f>SUM(D11:D13)</f>
        <v>367737508</v>
      </c>
      <c r="E14" s="199">
        <f>SUM(E11:E13)</f>
        <v>358991894</v>
      </c>
      <c r="F14" s="199">
        <f t="shared" si="1"/>
        <v>8745614</v>
      </c>
      <c r="G14" s="203">
        <f t="shared" si="0"/>
        <v>2.4</v>
      </c>
    </row>
    <row r="15" spans="2:7" s="190" customFormat="1" ht="14.25" customHeight="1" x14ac:dyDescent="0.2">
      <c r="B15" s="387" t="s">
        <v>172</v>
      </c>
      <c r="C15" s="388"/>
      <c r="D15" s="188">
        <v>10631020</v>
      </c>
      <c r="E15" s="188">
        <v>10381426</v>
      </c>
      <c r="F15" s="188">
        <f t="shared" si="1"/>
        <v>249594</v>
      </c>
      <c r="G15" s="189">
        <f t="shared" si="0"/>
        <v>2.4</v>
      </c>
    </row>
    <row r="16" spans="2:7" s="158" customFormat="1" ht="14.25" customHeight="1" x14ac:dyDescent="0.2">
      <c r="B16" s="368" t="s">
        <v>262</v>
      </c>
      <c r="C16" s="369"/>
      <c r="D16" s="264">
        <v>835685</v>
      </c>
      <c r="E16" s="264">
        <v>626711</v>
      </c>
      <c r="F16" s="264">
        <f>D16-E16</f>
        <v>208974</v>
      </c>
      <c r="G16" s="288">
        <f>IF(F16=0,0,IF(E16=0,"　　　 皆増",IF(D16=0,"　　　 皆減",ROUND(F16/E16*100,1))))</f>
        <v>33.299999999999997</v>
      </c>
    </row>
    <row r="17" spans="2:7" s="158" customFormat="1" ht="14.25" customHeight="1" x14ac:dyDescent="0.2">
      <c r="B17" s="368" t="s">
        <v>173</v>
      </c>
      <c r="C17" s="369"/>
      <c r="D17" s="264">
        <v>37408356</v>
      </c>
      <c r="E17" s="264">
        <v>36695771</v>
      </c>
      <c r="F17" s="264">
        <f t="shared" si="1"/>
        <v>712585</v>
      </c>
      <c r="G17" s="265">
        <f t="shared" si="0"/>
        <v>1.9</v>
      </c>
    </row>
    <row r="18" spans="2:7" s="158" customFormat="1" ht="14.25" customHeight="1" x14ac:dyDescent="0.2">
      <c r="B18" s="368" t="s">
        <v>174</v>
      </c>
      <c r="C18" s="369"/>
      <c r="D18" s="264">
        <v>17497</v>
      </c>
      <c r="E18" s="264">
        <v>17979</v>
      </c>
      <c r="F18" s="264">
        <f t="shared" si="1"/>
        <v>-482</v>
      </c>
      <c r="G18" s="265">
        <f t="shared" si="0"/>
        <v>-2.7</v>
      </c>
    </row>
    <row r="19" spans="2:7" s="158" customFormat="1" ht="14.25" customHeight="1" x14ac:dyDescent="0.2">
      <c r="B19" s="368" t="s">
        <v>175</v>
      </c>
      <c r="C19" s="369"/>
      <c r="D19" s="264">
        <v>7348464</v>
      </c>
      <c r="E19" s="264">
        <v>7398583</v>
      </c>
      <c r="F19" s="264">
        <f t="shared" si="1"/>
        <v>-50119</v>
      </c>
      <c r="G19" s="265">
        <f t="shared" si="0"/>
        <v>-0.7</v>
      </c>
    </row>
    <row r="20" spans="2:7" s="158" customFormat="1" ht="14.25" customHeight="1" x14ac:dyDescent="0.2">
      <c r="B20" s="368" t="s">
        <v>176</v>
      </c>
      <c r="C20" s="369"/>
      <c r="D20" s="264">
        <v>309</v>
      </c>
      <c r="E20" s="264">
        <v>83200</v>
      </c>
      <c r="F20" s="264">
        <f t="shared" si="1"/>
        <v>-82891</v>
      </c>
      <c r="G20" s="265">
        <f t="shared" si="0"/>
        <v>-99.6</v>
      </c>
    </row>
    <row r="21" spans="2:7" s="158" customFormat="1" ht="14.25" customHeight="1" x14ac:dyDescent="0.2">
      <c r="B21" s="368" t="s">
        <v>177</v>
      </c>
      <c r="C21" s="369"/>
      <c r="D21" s="264">
        <v>5213673</v>
      </c>
      <c r="E21" s="264">
        <v>6050303</v>
      </c>
      <c r="F21" s="264">
        <f t="shared" si="1"/>
        <v>-836630</v>
      </c>
      <c r="G21" s="265">
        <f t="shared" si="0"/>
        <v>-13.8</v>
      </c>
    </row>
    <row r="22" spans="2:7" s="158" customFormat="1" ht="14.25" customHeight="1" x14ac:dyDescent="0.2">
      <c r="B22" s="368" t="s">
        <v>178</v>
      </c>
      <c r="C22" s="369"/>
      <c r="D22" s="264">
        <v>6212115</v>
      </c>
      <c r="E22" s="264">
        <v>4140688</v>
      </c>
      <c r="F22" s="264">
        <f>D22-E22</f>
        <v>2071427</v>
      </c>
      <c r="G22" s="265">
        <f>IF(F22=0,0,IF(E22=0,"　　　 皆増",IF(D22=0,"　　　 皆減",ROUND(F22/E22*100,1))))</f>
        <v>50</v>
      </c>
    </row>
    <row r="23" spans="2:7" s="158" customFormat="1" ht="14.25" customHeight="1" x14ac:dyDescent="0.2">
      <c r="B23" s="368" t="s">
        <v>269</v>
      </c>
      <c r="C23" s="369"/>
      <c r="D23" s="264">
        <v>10163698</v>
      </c>
      <c r="E23" s="264">
        <v>9251159</v>
      </c>
      <c r="F23" s="264">
        <f>D23-E23</f>
        <v>912539</v>
      </c>
      <c r="G23" s="265">
        <f>IF(F23=0,0,IF(E23=0,"　　　 皆増",IF(D23=0,"　　　 皆減",ROUND(F23/E23*100,1))))</f>
        <v>9.9</v>
      </c>
    </row>
    <row r="24" spans="2:7" s="158" customFormat="1" ht="14.25" customHeight="1" x14ac:dyDescent="0.2">
      <c r="B24" s="368" t="s">
        <v>179</v>
      </c>
      <c r="C24" s="369"/>
      <c r="D24" s="264">
        <v>147604977</v>
      </c>
      <c r="E24" s="264">
        <v>155407456</v>
      </c>
      <c r="F24" s="264">
        <f t="shared" si="1"/>
        <v>-7802479</v>
      </c>
      <c r="G24" s="265">
        <f t="shared" si="0"/>
        <v>-5</v>
      </c>
    </row>
    <row r="25" spans="2:7" s="158" customFormat="1" ht="14.25" customHeight="1" x14ac:dyDescent="0.2">
      <c r="B25" s="368" t="s">
        <v>180</v>
      </c>
      <c r="C25" s="369"/>
      <c r="D25" s="264">
        <v>2145166</v>
      </c>
      <c r="E25" s="264">
        <v>2150877</v>
      </c>
      <c r="F25" s="264">
        <f t="shared" si="1"/>
        <v>-5711</v>
      </c>
      <c r="G25" s="265">
        <f t="shared" si="0"/>
        <v>-0.3</v>
      </c>
    </row>
    <row r="26" spans="2:7" s="158" customFormat="1" ht="14.25" customHeight="1" x14ac:dyDescent="0.2">
      <c r="B26" s="368" t="s">
        <v>181</v>
      </c>
      <c r="C26" s="369"/>
      <c r="D26" s="264">
        <v>1159248</v>
      </c>
      <c r="E26" s="264">
        <v>1167977</v>
      </c>
      <c r="F26" s="264">
        <f t="shared" si="1"/>
        <v>-8729</v>
      </c>
      <c r="G26" s="265">
        <f t="shared" si="0"/>
        <v>-0.7</v>
      </c>
    </row>
    <row r="27" spans="2:7" s="158" customFormat="1" ht="14.25" customHeight="1" x14ac:dyDescent="0.2">
      <c r="B27" s="368" t="s">
        <v>182</v>
      </c>
      <c r="C27" s="369"/>
      <c r="D27" s="264">
        <v>4493161</v>
      </c>
      <c r="E27" s="264">
        <v>4945837</v>
      </c>
      <c r="F27" s="264">
        <f>D27-E27</f>
        <v>-452676</v>
      </c>
      <c r="G27" s="265">
        <f>IF(F27=0,0,IF(E27=0,"　　　 皆増",IF(D27=0,"　　　 皆減",ROUND(F27/E27*100,1))))</f>
        <v>-9.1999999999999993</v>
      </c>
    </row>
    <row r="28" spans="2:7" s="158" customFormat="1" ht="14.25" customHeight="1" x14ac:dyDescent="0.2">
      <c r="B28" s="368" t="s">
        <v>270</v>
      </c>
      <c r="C28" s="369"/>
      <c r="D28" s="264">
        <v>2752771</v>
      </c>
      <c r="E28" s="264">
        <v>2078991</v>
      </c>
      <c r="F28" s="264">
        <f>D28-E28</f>
        <v>673780</v>
      </c>
      <c r="G28" s="288">
        <f>IF(F28=0,0,IF(E28=0,"　　　 皆増",IF(D28=0,"　　　 皆減",ROUND(F28/E28*100,1))))</f>
        <v>32.4</v>
      </c>
    </row>
    <row r="29" spans="2:7" s="158" customFormat="1" ht="14.25" customHeight="1" x14ac:dyDescent="0.2">
      <c r="B29" s="368" t="s">
        <v>264</v>
      </c>
      <c r="C29" s="369"/>
      <c r="D29" s="264">
        <v>0</v>
      </c>
      <c r="E29" s="264">
        <v>0</v>
      </c>
      <c r="F29" s="268" t="s">
        <v>204</v>
      </c>
      <c r="G29" s="268" t="s">
        <v>204</v>
      </c>
    </row>
    <row r="30" spans="2:7" s="158" customFormat="1" ht="14.25" customHeight="1" x14ac:dyDescent="0.2">
      <c r="B30" s="368" t="s">
        <v>235</v>
      </c>
      <c r="C30" s="369"/>
      <c r="D30" s="264">
        <v>4541455</v>
      </c>
      <c r="E30" s="264">
        <v>4558136</v>
      </c>
      <c r="F30" s="264">
        <f>D30-E30</f>
        <v>-16681</v>
      </c>
      <c r="G30" s="265">
        <f>IF(F30=0,0,IF(E30=0,"　　　 皆増",IF(D30=0,"　　　 皆減",ROUND(F30/E30*100,1))))</f>
        <v>-0.4</v>
      </c>
    </row>
    <row r="31" spans="2:7" s="158" customFormat="1" ht="14.25" customHeight="1" x14ac:dyDescent="0.2">
      <c r="B31" s="368" t="s">
        <v>183</v>
      </c>
      <c r="C31" s="369"/>
      <c r="D31" s="264">
        <v>18594</v>
      </c>
      <c r="E31" s="264">
        <v>21620</v>
      </c>
      <c r="F31" s="264">
        <f>D31-E31</f>
        <v>-3026</v>
      </c>
      <c r="G31" s="265">
        <f>IF(F31=0,0,IF(E31=0,"　　　 皆増",IF(D31=0,"　　　 皆減",ROUND(F31/E31*100,1))))</f>
        <v>-14</v>
      </c>
    </row>
    <row r="32" spans="2:7" s="158" customFormat="1" ht="14.25" customHeight="1" x14ac:dyDescent="0.2">
      <c r="B32" s="368" t="s">
        <v>184</v>
      </c>
      <c r="C32" s="369"/>
      <c r="D32" s="264">
        <v>12598177</v>
      </c>
      <c r="E32" s="264">
        <v>11978566</v>
      </c>
      <c r="F32" s="264">
        <f t="shared" si="1"/>
        <v>619611</v>
      </c>
      <c r="G32" s="265">
        <f>IF(F32=0,0,IF(E32=0,"　　　 皆増",IF(D32=0,"　　　 皆減",ROUND(F32/E32*100,1))))</f>
        <v>5.2</v>
      </c>
    </row>
    <row r="33" spans="2:7" s="158" customFormat="1" ht="14.25" customHeight="1" x14ac:dyDescent="0.2">
      <c r="B33" s="368" t="s">
        <v>185</v>
      </c>
      <c r="C33" s="369"/>
      <c r="D33" s="264">
        <v>0</v>
      </c>
      <c r="E33" s="264">
        <v>0</v>
      </c>
      <c r="F33" s="268" t="s">
        <v>204</v>
      </c>
      <c r="G33" s="268" t="s">
        <v>204</v>
      </c>
    </row>
    <row r="34" spans="2:7" s="158" customFormat="1" ht="14.25" customHeight="1" x14ac:dyDescent="0.2">
      <c r="B34" s="368" t="s">
        <v>263</v>
      </c>
      <c r="C34" s="369"/>
      <c r="D34" s="264">
        <v>1171017</v>
      </c>
      <c r="E34" s="264">
        <v>1002508</v>
      </c>
      <c r="F34" s="264">
        <f t="shared" si="1"/>
        <v>168509</v>
      </c>
      <c r="G34" s="288">
        <f>IF(F34=0,0,IF(E34=0,"　　　 皆増",IF(D34=0,"　　　 皆減",ROUND(F34/E34*100,1))))</f>
        <v>16.8</v>
      </c>
    </row>
    <row r="35" spans="2:7" s="158" customFormat="1" ht="14.25" customHeight="1" x14ac:dyDescent="0.2">
      <c r="B35" s="376" t="s">
        <v>186</v>
      </c>
      <c r="C35" s="377"/>
      <c r="D35" s="269">
        <v>1045369</v>
      </c>
      <c r="E35" s="269">
        <v>1104226</v>
      </c>
      <c r="F35" s="269">
        <f t="shared" si="1"/>
        <v>-58857</v>
      </c>
      <c r="G35" s="270">
        <f t="shared" ref="G35:G47" si="2">IF(F35=0,0,IF(E35=0,"　　　 皆増",IF(D35=0,"　　　 皆減",ROUND(F35/E35*100,1))))</f>
        <v>-5.3</v>
      </c>
    </row>
    <row r="36" spans="2:7" s="158" customFormat="1" ht="14.25" customHeight="1" x14ac:dyDescent="0.2">
      <c r="B36" s="362" t="s">
        <v>166</v>
      </c>
      <c r="C36" s="363"/>
      <c r="D36" s="195">
        <f>D10+D14+SUM(D15:D35)</f>
        <v>1069477520</v>
      </c>
      <c r="E36" s="195">
        <f>E10+E14+SUM(E15:E35)</f>
        <v>1076024505</v>
      </c>
      <c r="F36" s="199">
        <f t="shared" si="1"/>
        <v>-6546985</v>
      </c>
      <c r="G36" s="200">
        <f t="shared" si="2"/>
        <v>-0.6</v>
      </c>
    </row>
    <row r="37" spans="2:7" s="158" customFormat="1" ht="14.25" customHeight="1" x14ac:dyDescent="0.2">
      <c r="B37" s="378" t="s">
        <v>247</v>
      </c>
      <c r="C37" s="379"/>
      <c r="D37" s="188">
        <v>1879</v>
      </c>
      <c r="E37" s="188">
        <v>2671</v>
      </c>
      <c r="F37" s="188">
        <f>D37-E37</f>
        <v>-792</v>
      </c>
      <c r="G37" s="189">
        <f>IF(F37=0,0,IF(E37=0,"　　　 皆増",IF(D37=0,"　　　 皆減",ROUND(F37/E37*100,1))))</f>
        <v>-29.7</v>
      </c>
    </row>
    <row r="38" spans="2:7" s="158" customFormat="1" ht="14.25" customHeight="1" x14ac:dyDescent="0.2">
      <c r="B38" s="392" t="s">
        <v>306</v>
      </c>
      <c r="C38" s="393"/>
      <c r="D38" s="264">
        <v>6497629</v>
      </c>
      <c r="E38" s="264">
        <v>6805056</v>
      </c>
      <c r="F38" s="264">
        <f>D38-E38</f>
        <v>-307427</v>
      </c>
      <c r="G38" s="265">
        <f>IF(F38=0,0,IF(E38=0,"　　　 皆増",IF(D38=0,"　　　 皆減",ROUND(F38/E38*100,1))))</f>
        <v>-4.5</v>
      </c>
    </row>
    <row r="39" spans="2:7" s="158" customFormat="1" ht="14.25" customHeight="1" x14ac:dyDescent="0.2">
      <c r="B39" s="370" t="s">
        <v>307</v>
      </c>
      <c r="C39" s="371"/>
      <c r="D39" s="264">
        <v>27415410</v>
      </c>
      <c r="E39" s="264">
        <v>0</v>
      </c>
      <c r="F39" s="269">
        <f>D39-E39</f>
        <v>27415410</v>
      </c>
      <c r="G39" s="265" t="str">
        <f>IF(F39=0,0,IF(E39=0,"　　　 皆増",IF(D39=0,"　　　 皆減",ROUND(F39/E39*100,1))))</f>
        <v>　　　 皆増</v>
      </c>
    </row>
    <row r="40" spans="2:7" s="158" customFormat="1" ht="14.25" customHeight="1" x14ac:dyDescent="0.2">
      <c r="B40" s="362" t="s">
        <v>208</v>
      </c>
      <c r="C40" s="363"/>
      <c r="D40" s="198">
        <f>D36+SUM(D37:D39)</f>
        <v>1103392438</v>
      </c>
      <c r="E40" s="198">
        <f>E36+SUM(E37:E39)</f>
        <v>1082832232</v>
      </c>
      <c r="F40" s="199">
        <f t="shared" si="1"/>
        <v>20560206</v>
      </c>
      <c r="G40" s="200">
        <f t="shared" si="2"/>
        <v>1.9</v>
      </c>
    </row>
    <row r="41" spans="2:7" s="158" customFormat="1" ht="14.25" customHeight="1" x14ac:dyDescent="0.2">
      <c r="B41" s="364" t="s">
        <v>187</v>
      </c>
      <c r="C41" s="365"/>
      <c r="D41" s="271">
        <v>27029</v>
      </c>
      <c r="E41" s="271">
        <v>33606</v>
      </c>
      <c r="F41" s="273">
        <f t="shared" si="1"/>
        <v>-6577</v>
      </c>
      <c r="G41" s="272">
        <f t="shared" si="2"/>
        <v>-19.600000000000001</v>
      </c>
    </row>
    <row r="42" spans="2:7" s="158" customFormat="1" ht="14.25" customHeight="1" x14ac:dyDescent="0.2">
      <c r="B42" s="362" t="s">
        <v>209</v>
      </c>
      <c r="C42" s="363"/>
      <c r="D42" s="195">
        <f>D40-D41</f>
        <v>1103365409</v>
      </c>
      <c r="E42" s="195">
        <f>E40-E41</f>
        <v>1082798626</v>
      </c>
      <c r="F42" s="196">
        <f t="shared" si="1"/>
        <v>20566783</v>
      </c>
      <c r="G42" s="197">
        <f t="shared" si="2"/>
        <v>1.9</v>
      </c>
    </row>
    <row r="43" spans="2:7" s="158" customFormat="1" ht="14.25" customHeight="1" x14ac:dyDescent="0.2">
      <c r="B43" s="366" t="s">
        <v>188</v>
      </c>
      <c r="C43" s="367"/>
      <c r="D43" s="188">
        <v>89474</v>
      </c>
      <c r="E43" s="188">
        <v>60139</v>
      </c>
      <c r="F43" s="188">
        <f t="shared" si="1"/>
        <v>29335</v>
      </c>
      <c r="G43" s="189">
        <f>IF(F43=0,0,IF(E43=0,"　　　 皆増",IF(D43=0,"　　　 皆減",ROUND(F43/E43*100,1))))</f>
        <v>48.8</v>
      </c>
    </row>
    <row r="44" spans="2:7" s="158" customFormat="1" ht="14.25" customHeight="1" x14ac:dyDescent="0.2">
      <c r="B44" s="380" t="s">
        <v>189</v>
      </c>
      <c r="C44" s="381"/>
      <c r="D44" s="195">
        <f>D42+D43</f>
        <v>1103454883</v>
      </c>
      <c r="E44" s="195">
        <f>E42+E43</f>
        <v>1082858765</v>
      </c>
      <c r="F44" s="195">
        <f t="shared" si="1"/>
        <v>20596118</v>
      </c>
      <c r="G44" s="197">
        <f t="shared" si="2"/>
        <v>1.9</v>
      </c>
    </row>
    <row r="45" spans="2:7" s="158" customFormat="1" ht="14.25" customHeight="1" x14ac:dyDescent="0.2">
      <c r="B45" s="372" t="s">
        <v>286</v>
      </c>
      <c r="C45" s="373"/>
      <c r="D45" s="264">
        <f>'（3）基準財政需要額対前年度比較'!C81</f>
        <v>1295827181</v>
      </c>
      <c r="E45" s="264">
        <v>1262836002</v>
      </c>
      <c r="F45" s="264">
        <f t="shared" si="1"/>
        <v>32991179</v>
      </c>
      <c r="G45" s="265">
        <f t="shared" si="2"/>
        <v>2.6</v>
      </c>
    </row>
    <row r="46" spans="2:7" s="158" customFormat="1" ht="14.25" customHeight="1" x14ac:dyDescent="0.2">
      <c r="B46" s="374" t="s">
        <v>190</v>
      </c>
      <c r="C46" s="375"/>
      <c r="D46" s="264">
        <v>600830</v>
      </c>
      <c r="E46" s="264">
        <v>-3299</v>
      </c>
      <c r="F46" s="264">
        <f t="shared" si="1"/>
        <v>604129</v>
      </c>
      <c r="G46" s="265">
        <f>IF(F46=0,0,IF(E46=0,"　　　 皆増",IF(D46=0,"　　　 皆減",ROUND(F46/E46*100,1))))</f>
        <v>-18312.5</v>
      </c>
    </row>
    <row r="47" spans="2:7" s="158" customFormat="1" ht="14.25" customHeight="1" x14ac:dyDescent="0.2">
      <c r="B47" s="360" t="s">
        <v>191</v>
      </c>
      <c r="C47" s="361"/>
      <c r="D47" s="199">
        <f>D45+D46</f>
        <v>1296428011</v>
      </c>
      <c r="E47" s="199">
        <f>E45+E46</f>
        <v>1262832703</v>
      </c>
      <c r="F47" s="199">
        <f t="shared" si="1"/>
        <v>33595308</v>
      </c>
      <c r="G47" s="203">
        <f t="shared" si="2"/>
        <v>2.7</v>
      </c>
    </row>
    <row r="48" spans="2:7" s="158" customFormat="1" ht="14.25" customHeight="1" x14ac:dyDescent="0.2">
      <c r="B48" s="158" t="s">
        <v>260</v>
      </c>
      <c r="D48" s="159"/>
      <c r="E48" s="159"/>
      <c r="F48" s="159"/>
      <c r="G48" s="164"/>
    </row>
  </sheetData>
  <mergeCells count="38">
    <mergeCell ref="B17:C17"/>
    <mergeCell ref="B18:C18"/>
    <mergeCell ref="B19:C19"/>
    <mergeCell ref="B26:C26"/>
    <mergeCell ref="B31:C31"/>
    <mergeCell ref="B29:C29"/>
    <mergeCell ref="B24:C24"/>
    <mergeCell ref="B25:C25"/>
    <mergeCell ref="B32:C32"/>
    <mergeCell ref="B23:C23"/>
    <mergeCell ref="B28:C28"/>
    <mergeCell ref="B1:G1"/>
    <mergeCell ref="F2:G2"/>
    <mergeCell ref="B3:C3"/>
    <mergeCell ref="B4:B10"/>
    <mergeCell ref="B11:B14"/>
    <mergeCell ref="B15:C15"/>
    <mergeCell ref="B16:C16"/>
    <mergeCell ref="B30:C30"/>
    <mergeCell ref="B20:C20"/>
    <mergeCell ref="B21:C21"/>
    <mergeCell ref="B22:C22"/>
    <mergeCell ref="B27:C27"/>
    <mergeCell ref="B33:C33"/>
    <mergeCell ref="B39:C39"/>
    <mergeCell ref="B38:C38"/>
    <mergeCell ref="B45:C45"/>
    <mergeCell ref="B46:C46"/>
    <mergeCell ref="B34:C34"/>
    <mergeCell ref="B35:C35"/>
    <mergeCell ref="B36:C36"/>
    <mergeCell ref="B37:C37"/>
    <mergeCell ref="B44:C44"/>
    <mergeCell ref="B47:C47"/>
    <mergeCell ref="B40:C40"/>
    <mergeCell ref="B41:C41"/>
    <mergeCell ref="B42:C42"/>
    <mergeCell ref="B43:C43"/>
  </mergeCells>
  <phoneticPr fontId="15"/>
  <pageMargins left="0.98425196850393704" right="0.78740157480314965" top="0.98425196850393704" bottom="0.78740157480314965"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12</vt:i4>
      </vt:variant>
    </vt:vector>
  </HeadingPairs>
  <TitlesOfParts>
    <vt:vector size="19" baseType="lpstr">
      <vt:lpstr>(1)普通交付税市町村別決定額</vt:lpstr>
      <vt:lpstr>交付額順</vt:lpstr>
      <vt:lpstr>増減額順</vt:lpstr>
      <vt:lpstr>増減率順</vt:lpstr>
      <vt:lpstr>(2)各市町村別決定額調</vt:lpstr>
      <vt:lpstr>（3）基準財政需要額対前年度比較</vt:lpstr>
      <vt:lpstr>（4）基準財政収入額対前年度比較</vt:lpstr>
      <vt:lpstr>'(1)普通交付税市町村別決定額'!Print_Area</vt:lpstr>
      <vt:lpstr>'(2)各市町村別決定額調'!Print_Area</vt:lpstr>
      <vt:lpstr>'（3）基準財政需要額対前年度比較'!Print_Area</vt:lpstr>
      <vt:lpstr>'（4）基準財政収入額対前年度比較'!Print_Area</vt:lpstr>
      <vt:lpstr>交付額順!Print_Area</vt:lpstr>
      <vt:lpstr>増減率順!Print_Area</vt:lpstr>
      <vt:lpstr>'(1)普通交付税市町村別決定額'!Print_Titles</vt:lpstr>
      <vt:lpstr>'(2)各市町村別決定額調'!Print_Titles</vt:lpstr>
      <vt:lpstr>'（3）基準財政需要額対前年度比較'!Print_Titles</vt:lpstr>
      <vt:lpstr>交付額順!Print_Titles</vt:lpstr>
      <vt:lpstr>増減額順!Print_Titles</vt:lpstr>
      <vt:lpstr>増減率順!Print_Titles</vt:lpstr>
    </vt:vector>
  </TitlesOfParts>
  <Company>市町村課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庶務係長</dc:creator>
  <cp:lastModifiedBy>田部井瞭</cp:lastModifiedBy>
  <cp:lastPrinted>2023-07-27T07:12:24Z</cp:lastPrinted>
  <dcterms:created xsi:type="dcterms:W3CDTF">1999-04-02T06:42:12Z</dcterms:created>
  <dcterms:modified xsi:type="dcterms:W3CDTF">2024-07-22T05:22:49Z</dcterms:modified>
</cp:coreProperties>
</file>