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652176\Box\【02_課所共有】07_02_感染症対策課\R07年度\001総務・補助金担当\08_補助金\08_02_協定補助金（施設）\08_02_030_交付申請\04_交付申請\"/>
    </mc:Choice>
  </mc:AlternateContent>
  <xr:revisionPtr revIDLastSave="0" documentId="13_ncr:1_{5D3DB448-1B2D-4609-9EC4-C626EC280925}" xr6:coauthVersionLast="47" xr6:coauthVersionMax="47" xr10:uidLastSave="{00000000-0000-0000-0000-000000000000}"/>
  <workbookProtection workbookAlgorithmName="SHA-512" workbookHashValue="J1HI7k5XMf377Yg9T343oCfWS7ZB7VL6sZbik4ToS3qvWGkaypNgSUQq8EXJb1PKk5R18ViRnjFEKNRfz7sW/A==" workbookSaltValue="ZxQo+URiwV13NTcvSQw0MQ==" workbookSpinCount="100000" lockStructure="1"/>
  <bookViews>
    <workbookView xWindow="-110" yWindow="-110" windowWidth="19420" windowHeight="11500" tabRatio="927" firstSheet="1" activeTab="1" xr2:uid="{00000000-000D-0000-FFFF-FFFF00000000}"/>
  </bookViews>
  <sheets>
    <sheet name="内示通知書" sheetId="54" state="hidden" r:id="rId1"/>
    <sheet name="基本情報入力シート" sheetId="53" r:id="rId2"/>
    <sheet name="【申請】交付申請書" sheetId="55" r:id="rId3"/>
    <sheet name="【変更申請】変更申請書" sheetId="62" r:id="rId4"/>
    <sheet name="【申請】予算書" sheetId="68" r:id="rId5"/>
    <sheet name="【申請】所要額計算書" sheetId="57" r:id="rId6"/>
    <sheet name="12-1 スプリンクラー（総括表）見直し前" sheetId="25" state="hidden" r:id="rId7"/>
    <sheet name="12-2スプリンクラー（個別計画書）見直し前" sheetId="26" state="hidden" r:id="rId8"/>
    <sheet name="【申請】計画書（病室）" sheetId="59" r:id="rId9"/>
    <sheet name="【申請】計画書（病棟）" sheetId="60" r:id="rId10"/>
    <sheet name="【申請】計画書（保管施設）" sheetId="61" r:id="rId11"/>
    <sheet name="【申請】誓約書" sheetId="78" r:id="rId12"/>
    <sheet name="【実績】実績報告書" sheetId="63" r:id="rId13"/>
    <sheet name="【実績】決算書" sheetId="69" r:id="rId14"/>
    <sheet name="【実績】所要額精算書" sheetId="58" r:id="rId15"/>
    <sheet name="【実績】事業実績（病室）" sheetId="65" r:id="rId16"/>
    <sheet name="【実績】事業実績（病棟）" sheetId="66" r:id="rId17"/>
    <sheet name="【実績】事業実績（保管施設）" sheetId="67" r:id="rId18"/>
    <sheet name="集計シート" sheetId="64" state="hidden" r:id="rId19"/>
    <sheet name="経費所要額調(国様式)" sheetId="76" r:id="rId20"/>
    <sheet name="事業計画書(病室国様式)" sheetId="70" r:id="rId21"/>
    <sheet name="事業計画書(病棟国様式)" sheetId="71" r:id="rId22"/>
    <sheet name="事業計画書(保管庫国様式)" sheetId="72" r:id="rId23"/>
    <sheet name="経費所要額精算書(国様式)" sheetId="77" r:id="rId24"/>
    <sheet name="事業実績報告書(病室国様式)" sheetId="73" r:id="rId25"/>
    <sheet name="事業実績報告書(病棟国様式)" sheetId="74" r:id="rId26"/>
    <sheet name="事業実績報告書(保管施設国様式)" sheetId="75" r:id="rId27"/>
    <sheet name="更新履歴" sheetId="79" r:id="rId28"/>
    <sheet name="管理用（このシートは削除しないでください）" sheetId="9" state="hidden" r:id="rId29"/>
  </sheets>
  <externalReferences>
    <externalReference r:id="rId30"/>
    <externalReference r:id="rId31"/>
  </externalReferences>
  <definedNames>
    <definedName name="_xlnm._FilterDatabase" localSheetId="14" hidden="1">【実績】所要額精算書!$A$7:$V$11</definedName>
    <definedName name="_xlnm._FilterDatabase" localSheetId="5" hidden="1">【申請】所要額計算書!$A$7:$S$11</definedName>
    <definedName name="HCU" localSheetId="13">#REF!</definedName>
    <definedName name="HCU" localSheetId="21">#REF!</definedName>
    <definedName name="HCU" localSheetId="22">#REF!</definedName>
    <definedName name="HCU" localSheetId="25">#REF!</definedName>
    <definedName name="HCU" localSheetId="26">#REF!</definedName>
    <definedName name="HCU">#REF!</definedName>
    <definedName name="HCU管理料" localSheetId="13">#REF!</definedName>
    <definedName name="HCU管理料" localSheetId="21">#REF!</definedName>
    <definedName name="HCU管理料" localSheetId="22">#REF!</definedName>
    <definedName name="HCU管理料" localSheetId="25">#REF!</definedName>
    <definedName name="HCU管理料" localSheetId="26">#REF!</definedName>
    <definedName name="HCU管理料">#REF!</definedName>
    <definedName name="ICU" localSheetId="13">#REF!</definedName>
    <definedName name="ICU" localSheetId="4">#REF!</definedName>
    <definedName name="ICU" localSheetId="21">#REF!</definedName>
    <definedName name="ICU" localSheetId="22">#REF!</definedName>
    <definedName name="ICU" localSheetId="25">#REF!</definedName>
    <definedName name="ICU" localSheetId="26">#REF!</definedName>
    <definedName name="ICU">#REF!</definedName>
    <definedName name="ICU管理" localSheetId="13">#REF!</definedName>
    <definedName name="ICU管理" localSheetId="4">#REF!</definedName>
    <definedName name="ICU管理" localSheetId="21">#REF!</definedName>
    <definedName name="ICU管理" localSheetId="22">#REF!</definedName>
    <definedName name="ICU管理" localSheetId="25">#REF!</definedName>
    <definedName name="ICU管理" localSheetId="26">#REF!</definedName>
    <definedName name="ICU管理">#REF!</definedName>
    <definedName name="_xlnm.Print_Area" localSheetId="13">【実績】決算書!$A$1:$E$22</definedName>
    <definedName name="_xlnm.Print_Area" localSheetId="15">'【実績】事業実績（病室）'!$A$1:$K$51</definedName>
    <definedName name="_xlnm.Print_Area" localSheetId="16">'【実績】事業実績（病棟）'!$A$1:$K$44</definedName>
    <definedName name="_xlnm.Print_Area" localSheetId="17">'【実績】事業実績（保管施設）'!$A$1:$K$44</definedName>
    <definedName name="_xlnm.Print_Area" localSheetId="12">【実績】実績報告書!$A$1:$I$38</definedName>
    <definedName name="_xlnm.Print_Area" localSheetId="14">【実績】所要額精算書!$A$1:$V$15</definedName>
    <definedName name="_xlnm.Print_Area" localSheetId="8">'【申請】計画書（病室）'!$A$1:$K$51</definedName>
    <definedName name="_xlnm.Print_Area" localSheetId="9">'【申請】計画書（病棟）'!$A$1:$K$44</definedName>
    <definedName name="_xlnm.Print_Area" localSheetId="10">'【申請】計画書（保管施設）'!$A$1:$K$44</definedName>
    <definedName name="_xlnm.Print_Area" localSheetId="2">【申請】交付申請書!$A$1:$I$36</definedName>
    <definedName name="_xlnm.Print_Area" localSheetId="5">【申請】所要額計算書!$A$1:$T$15</definedName>
    <definedName name="_xlnm.Print_Area" localSheetId="11">【申請】誓約書!$A$1:$K$36</definedName>
    <definedName name="_xlnm.Print_Area" localSheetId="4">【申請】予算書!$A$1:$E$22</definedName>
    <definedName name="_xlnm.Print_Area" localSheetId="3">【変更申請】変更申請書!$A$1:$I$38</definedName>
    <definedName name="_xlnm.Print_Area" localSheetId="6">'12-1 スプリンクラー（総括表）見直し前'!$A$1:$AI$43</definedName>
    <definedName name="_xlnm.Print_Area" localSheetId="7">'12-2スプリンクラー（個別計画書）見直し前'!$B$1:$BQ$41</definedName>
    <definedName name="_xlnm.Print_Area" localSheetId="28">'管理用（このシートは削除しないでください）'!$A$1:$W$72</definedName>
    <definedName name="_xlnm.Print_Area" localSheetId="1">基本情報入力シート!$A$1:$C$13</definedName>
    <definedName name="_xlnm.Print_Area" localSheetId="23">'経費所要額精算書(国様式)'!$A$1:$M$55</definedName>
    <definedName name="_xlnm.Print_Area" localSheetId="19">'経費所要額調(国様式)'!$A$1:$M$56</definedName>
    <definedName name="_xlnm.Print_Area" localSheetId="20">'事業計画書(病室国様式)'!$A$1:$I$58</definedName>
    <definedName name="_xlnm.Print_Area" localSheetId="21">'事業計画書(病棟国様式)'!$A$1:$I$58</definedName>
    <definedName name="_xlnm.Print_Area" localSheetId="22">'事業計画書(保管庫国様式)'!$A$1:$I$58</definedName>
    <definedName name="_xlnm.Print_Area" localSheetId="24">'事業実績報告書(病室国様式)'!$A$1:$I$58</definedName>
    <definedName name="_xlnm.Print_Area" localSheetId="25">'事業実績報告書(病棟国様式)'!$A$1:$I$58</definedName>
    <definedName name="_xlnm.Print_Area" localSheetId="26">'事業実績報告書(保管施設国様式)'!$A$1:$I$58</definedName>
    <definedName name="_xlnm.Print_Area" localSheetId="0">内示通知書!$A$1:$I$50</definedName>
    <definedName name="_xlnm.Print_Titles" localSheetId="14">【実績】所要額精算書!$1:$7</definedName>
    <definedName name="_xlnm.Print_Titles" localSheetId="5">【申請】所要額計算書!$1:$7</definedName>
    <definedName name="Z_9C794F8B_61A0_437A_BDE0_C61D914A8E6F_.wvu.PrintArea" localSheetId="11" hidden="1">【申請】誓約書!$A$1:$K$36</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種別選択" localSheetId="13">#REF!</definedName>
    <definedName name="種別選択" localSheetId="21">#REF!</definedName>
    <definedName name="種別選択" localSheetId="22">#REF!</definedName>
    <definedName name="種別選択" localSheetId="25">#REF!</definedName>
    <definedName name="種別選択" localSheetId="26">#REF!</definedName>
    <definedName name="種別選択">#REF!</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 localSheetId="14">'[1]管理用（このシートは削除しないでください）'!$H$3:$V$3</definedName>
    <definedName name="補助事業名" localSheetId="5">'[1]管理用（このシートは削除しないでください）'!$H$3:$V$3</definedName>
    <definedName name="補助事業名">'管理用（このシートは削除しないでください）'!$H$3:$V$3</definedName>
    <definedName name="有床診療所等スプリンクラー等施設整備事業" localSheetId="13">'管理用（このシートは削除しないでください）'!#REF!</definedName>
    <definedName name="有床診療所等スプリンクラー等施設整備事業" localSheetId="17">'[2]管理用（このシートは削除しないでください）'!#REF!</definedName>
    <definedName name="有床診療所等スプリンクラー等施設整備事業" localSheetId="12">'管理用（このシートは削除しないでください）'!#REF!</definedName>
    <definedName name="有床診療所等スプリンクラー等施設整備事業" localSheetId="14">'[1]管理用（このシートは削除しないでください）'!#REF!</definedName>
    <definedName name="有床診療所等スプリンクラー等施設整備事業" localSheetId="10">'[2]管理用（このシートは削除しないでください）'!#REF!</definedName>
    <definedName name="有床診療所等スプリンクラー等施設整備事業" localSheetId="2">'管理用（このシートは削除しないでください）'!#REF!</definedName>
    <definedName name="有床診療所等スプリンクラー等施設整備事業" localSheetId="5">'[1]管理用（このシートは削除しないでください）'!#REF!</definedName>
    <definedName name="有床診療所等スプリンクラー等施設整備事業" localSheetId="3">'管理用（このシートは削除しないでください）'!#REF!</definedName>
    <definedName name="有床診療所等スプリンクラー等施設整備事業" localSheetId="21">'管理用（このシートは削除しないでください）'!#REF!</definedName>
    <definedName name="有床診療所等スプリンクラー等施設整備事業" localSheetId="22">'管理用（このシートは削除しないでください）'!#REF!</definedName>
    <definedName name="有床診療所等スプリンクラー等施設整備事業" localSheetId="25">'管理用（このシートは削除しないでください）'!#REF!</definedName>
    <definedName name="有床診療所等スプリンクラー等施設整備事業" localSheetId="26">'管理用（このシートは削除しないでください）'!#REF!</definedName>
    <definedName name="有床診療所等スプリンクラー等施設整備事業" localSheetId="0">'管理用（このシートは削除しないでください）'!#REF!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63" l="1"/>
  <c r="D8" i="68"/>
  <c r="R11" i="58"/>
  <c r="V3" i="58" l="1"/>
  <c r="D4" i="68"/>
  <c r="S3" i="57"/>
  <c r="K10" i="58" l="1"/>
  <c r="K9" i="58"/>
  <c r="K8" i="58"/>
  <c r="I8" i="58"/>
  <c r="L8" i="58" s="1"/>
  <c r="G10" i="57" l="1"/>
  <c r="G9" i="57"/>
  <c r="G8" i="58"/>
  <c r="G10" i="58"/>
  <c r="G9" i="58"/>
  <c r="AI3" i="64"/>
  <c r="AJ3" i="64" s="1"/>
  <c r="BH3" i="64"/>
  <c r="BI3" i="64" s="1"/>
  <c r="BL3" i="64" l="1"/>
  <c r="BT3" i="64"/>
  <c r="CL3" i="64"/>
  <c r="CB3" i="64"/>
  <c r="BX3" i="64"/>
  <c r="AQ3" i="64"/>
  <c r="AO3" i="64"/>
  <c r="BY3" i="64"/>
  <c r="CK3" i="64"/>
  <c r="BW3" i="64"/>
  <c r="BG3" i="64"/>
  <c r="CJ3" i="64"/>
  <c r="BV3" i="64"/>
  <c r="BF3" i="64"/>
  <c r="CF3" i="64"/>
  <c r="BU3" i="64"/>
  <c r="BE3" i="64"/>
  <c r="AP3" i="64"/>
  <c r="CE3" i="64"/>
  <c r="BP3" i="64"/>
  <c r="AY3" i="64"/>
  <c r="AU3" i="64"/>
  <c r="CD3" i="64"/>
  <c r="BN3" i="64"/>
  <c r="AX3" i="64"/>
  <c r="AZ3" i="64"/>
  <c r="CC3" i="64"/>
  <c r="BM3" i="64"/>
  <c r="AW3" i="64"/>
  <c r="BO3" i="64"/>
  <c r="AV3" i="64"/>
  <c r="CI3" i="64"/>
  <c r="BS3" i="64"/>
  <c r="BC3" i="64"/>
  <c r="AM3" i="64"/>
  <c r="CA3" i="64"/>
  <c r="CH3" i="64"/>
  <c r="BZ3" i="64"/>
  <c r="BR3" i="64"/>
  <c r="BJ3" i="64"/>
  <c r="BB3" i="64"/>
  <c r="AT3" i="64"/>
  <c r="AL3" i="64"/>
  <c r="BD3" i="64"/>
  <c r="AN3" i="64"/>
  <c r="BK3" i="64"/>
  <c r="CG3" i="64"/>
  <c r="BQ3" i="64"/>
  <c r="BA3" i="64"/>
  <c r="AS3" i="64"/>
  <c r="AK3" i="64"/>
  <c r="AR3" i="64"/>
  <c r="I12" i="74"/>
  <c r="E12" i="74"/>
  <c r="H27" i="75"/>
  <c r="H17" i="75"/>
  <c r="H16" i="75"/>
  <c r="H27" i="74"/>
  <c r="H17" i="74"/>
  <c r="H16" i="74"/>
  <c r="H27" i="73"/>
  <c r="H17" i="73"/>
  <c r="H16" i="73"/>
  <c r="H27" i="72"/>
  <c r="H17" i="72"/>
  <c r="H16" i="72"/>
  <c r="H27" i="71"/>
  <c r="H17" i="71"/>
  <c r="H16" i="71"/>
  <c r="H27" i="70"/>
  <c r="H17" i="70"/>
  <c r="H16" i="70"/>
  <c r="K24" i="65" l="1"/>
  <c r="G11" i="73" s="1"/>
  <c r="K23" i="65"/>
  <c r="K24" i="59"/>
  <c r="G11" i="70" s="1"/>
  <c r="K23" i="59"/>
  <c r="A6" i="74"/>
  <c r="A6" i="75"/>
  <c r="A6" i="73"/>
  <c r="K4" i="77"/>
  <c r="A6" i="71"/>
  <c r="A6" i="72"/>
  <c r="A6" i="70"/>
  <c r="J4" i="76"/>
  <c r="E13" i="77" l="1"/>
  <c r="E11" i="77"/>
  <c r="E9" i="77"/>
  <c r="C13" i="77"/>
  <c r="C11" i="77"/>
  <c r="C9" i="77"/>
  <c r="A13" i="77"/>
  <c r="A11" i="77"/>
  <c r="A9" i="77"/>
  <c r="C13" i="76"/>
  <c r="C11" i="76"/>
  <c r="A13" i="76"/>
  <c r="A11" i="76"/>
  <c r="A9" i="76"/>
  <c r="E38" i="77" l="1"/>
  <c r="M37" i="77"/>
  <c r="J37" i="77"/>
  <c r="I37" i="77"/>
  <c r="G37" i="77"/>
  <c r="D37" i="77"/>
  <c r="G36" i="77"/>
  <c r="D36" i="77"/>
  <c r="M35" i="77"/>
  <c r="J35" i="77"/>
  <c r="I35" i="77"/>
  <c r="G35" i="77"/>
  <c r="D35" i="77"/>
  <c r="G34" i="77"/>
  <c r="D34" i="77"/>
  <c r="M33" i="77"/>
  <c r="J33" i="77"/>
  <c r="I33" i="77"/>
  <c r="G33" i="77"/>
  <c r="D33" i="77"/>
  <c r="G32" i="77"/>
  <c r="D32" i="77"/>
  <c r="M31" i="77"/>
  <c r="J31" i="77"/>
  <c r="I31" i="77"/>
  <c r="G31" i="77"/>
  <c r="D31" i="77"/>
  <c r="G30" i="77"/>
  <c r="D30" i="77"/>
  <c r="M29" i="77"/>
  <c r="J29" i="77"/>
  <c r="I29" i="77"/>
  <c r="G29" i="77"/>
  <c r="D29" i="77"/>
  <c r="G28" i="77"/>
  <c r="D28" i="77"/>
  <c r="M27" i="77"/>
  <c r="J27" i="77"/>
  <c r="I27" i="77"/>
  <c r="G27" i="77"/>
  <c r="D27" i="77"/>
  <c r="G26" i="77"/>
  <c r="D26" i="77"/>
  <c r="M25" i="77"/>
  <c r="J25" i="77"/>
  <c r="I25" i="77"/>
  <c r="G25" i="77"/>
  <c r="D25" i="77"/>
  <c r="G24" i="77"/>
  <c r="D24" i="77"/>
  <c r="M23" i="77"/>
  <c r="J23" i="77"/>
  <c r="I23" i="77"/>
  <c r="G23" i="77"/>
  <c r="D23" i="77"/>
  <c r="G22" i="77"/>
  <c r="D22" i="77"/>
  <c r="M21" i="77"/>
  <c r="J21" i="77"/>
  <c r="I21" i="77"/>
  <c r="G21" i="77"/>
  <c r="D21" i="77"/>
  <c r="G20" i="77"/>
  <c r="D20" i="77"/>
  <c r="M19" i="77"/>
  <c r="J19" i="77"/>
  <c r="I19" i="77"/>
  <c r="G19" i="77"/>
  <c r="D19" i="77"/>
  <c r="G18" i="77"/>
  <c r="D18" i="77"/>
  <c r="M17" i="77"/>
  <c r="J17" i="77"/>
  <c r="I17" i="77"/>
  <c r="G17" i="77"/>
  <c r="D17" i="77"/>
  <c r="G16" i="77"/>
  <c r="D16" i="77"/>
  <c r="M15" i="77"/>
  <c r="J15" i="77"/>
  <c r="I15" i="77"/>
  <c r="G15" i="77"/>
  <c r="D15" i="77"/>
  <c r="G14" i="77"/>
  <c r="D14" i="77"/>
  <c r="G12" i="77"/>
  <c r="D12" i="77"/>
  <c r="G10" i="77"/>
  <c r="D10" i="77"/>
  <c r="G8" i="77"/>
  <c r="D8" i="77"/>
  <c r="J37" i="76"/>
  <c r="I37" i="76"/>
  <c r="G37" i="76"/>
  <c r="D37" i="76"/>
  <c r="G36" i="76"/>
  <c r="D36" i="76"/>
  <c r="J35" i="76"/>
  <c r="I35" i="76"/>
  <c r="G35" i="76"/>
  <c r="D35" i="76"/>
  <c r="G34" i="76"/>
  <c r="D34" i="76"/>
  <c r="J33" i="76"/>
  <c r="I33" i="76"/>
  <c r="G33" i="76"/>
  <c r="D33" i="76"/>
  <c r="G32" i="76"/>
  <c r="D32" i="76"/>
  <c r="J31" i="76"/>
  <c r="I31" i="76"/>
  <c r="G31" i="76"/>
  <c r="D31" i="76"/>
  <c r="G30" i="76"/>
  <c r="D30" i="76"/>
  <c r="J29" i="76"/>
  <c r="I29" i="76"/>
  <c r="G29" i="76"/>
  <c r="D29" i="76"/>
  <c r="G28" i="76"/>
  <c r="D28" i="76"/>
  <c r="J27" i="76"/>
  <c r="I27" i="76"/>
  <c r="G27" i="76"/>
  <c r="D27" i="76"/>
  <c r="G26" i="76"/>
  <c r="D26" i="76"/>
  <c r="J25" i="76"/>
  <c r="I25" i="76"/>
  <c r="G25" i="76"/>
  <c r="D25" i="76"/>
  <c r="G24" i="76"/>
  <c r="D24" i="76"/>
  <c r="J23" i="76"/>
  <c r="I23" i="76"/>
  <c r="G23" i="76"/>
  <c r="D23" i="76"/>
  <c r="G22" i="76"/>
  <c r="D22" i="76"/>
  <c r="J21" i="76"/>
  <c r="I21" i="76"/>
  <c r="G21" i="76"/>
  <c r="D21" i="76"/>
  <c r="G20" i="76"/>
  <c r="D20" i="76"/>
  <c r="J19" i="76"/>
  <c r="I19" i="76"/>
  <c r="G19" i="76"/>
  <c r="D19" i="76"/>
  <c r="G18" i="76"/>
  <c r="D18" i="76"/>
  <c r="J17" i="76"/>
  <c r="I17" i="76"/>
  <c r="G17" i="76"/>
  <c r="D17" i="76"/>
  <c r="G16" i="76"/>
  <c r="D16" i="76"/>
  <c r="J15" i="76"/>
  <c r="I15" i="76"/>
  <c r="G15" i="76"/>
  <c r="D15" i="76"/>
  <c r="G14" i="76"/>
  <c r="D14" i="76"/>
  <c r="G12" i="76"/>
  <c r="D12" i="76"/>
  <c r="G10" i="76"/>
  <c r="D10" i="76"/>
  <c r="G8" i="76"/>
  <c r="D8" i="76"/>
  <c r="E45" i="75"/>
  <c r="E45" i="74"/>
  <c r="E45" i="73"/>
  <c r="E45" i="72"/>
  <c r="E45" i="71"/>
  <c r="I12" i="75"/>
  <c r="E12" i="75"/>
  <c r="D4" i="75"/>
  <c r="K23" i="67"/>
  <c r="K24" i="67"/>
  <c r="G11" i="75" s="1"/>
  <c r="K23" i="66"/>
  <c r="K24" i="66"/>
  <c r="G11" i="74" s="1"/>
  <c r="D4" i="74"/>
  <c r="D4" i="73"/>
  <c r="E16" i="73" l="1"/>
  <c r="I12" i="73"/>
  <c r="E12" i="73"/>
  <c r="H13" i="67"/>
  <c r="E9" i="75" s="1"/>
  <c r="B13" i="67"/>
  <c r="D7" i="75" s="1"/>
  <c r="H13" i="66"/>
  <c r="E9" i="74" s="1"/>
  <c r="B13" i="66"/>
  <c r="D7" i="74" s="1"/>
  <c r="H13" i="65"/>
  <c r="E9" i="73" s="1"/>
  <c r="B13" i="65"/>
  <c r="D7" i="73" s="1"/>
  <c r="D7" i="72"/>
  <c r="E9" i="71"/>
  <c r="D7" i="71"/>
  <c r="E9" i="70"/>
  <c r="D7" i="70"/>
  <c r="E9" i="72"/>
  <c r="I12" i="72"/>
  <c r="E12" i="72"/>
  <c r="I12" i="71"/>
  <c r="E12" i="71"/>
  <c r="K23" i="61"/>
  <c r="K24" i="61"/>
  <c r="G11" i="72" s="1"/>
  <c r="K23" i="60"/>
  <c r="K24" i="60"/>
  <c r="G11" i="71" s="1"/>
  <c r="I12" i="70"/>
  <c r="E12" i="70"/>
  <c r="H36" i="75" l="1"/>
  <c r="G36" i="75" s="1"/>
  <c r="E36" i="75"/>
  <c r="G35" i="75"/>
  <c r="G34" i="75"/>
  <c r="G33" i="75"/>
  <c r="G32" i="75"/>
  <c r="G31" i="75"/>
  <c r="G30" i="75"/>
  <c r="G29" i="75"/>
  <c r="G28" i="75"/>
  <c r="G27" i="75"/>
  <c r="H25" i="75"/>
  <c r="G24" i="75"/>
  <c r="G23" i="75"/>
  <c r="G22" i="75"/>
  <c r="G21" i="75"/>
  <c r="G20" i="75"/>
  <c r="G19" i="75"/>
  <c r="G18" i="75"/>
  <c r="G17" i="75"/>
  <c r="H36" i="74"/>
  <c r="G36" i="74" s="1"/>
  <c r="E36" i="74"/>
  <c r="G35" i="74"/>
  <c r="G34" i="74"/>
  <c r="G33" i="74"/>
  <c r="G32" i="74"/>
  <c r="G31" i="74"/>
  <c r="G30" i="74"/>
  <c r="G29" i="74"/>
  <c r="G28" i="74"/>
  <c r="G27" i="74"/>
  <c r="H25" i="74"/>
  <c r="G24" i="74"/>
  <c r="G23" i="74"/>
  <c r="G22" i="74"/>
  <c r="G21" i="74"/>
  <c r="G20" i="74"/>
  <c r="G19" i="74"/>
  <c r="G18" i="74"/>
  <c r="G17" i="74"/>
  <c r="H36" i="73"/>
  <c r="G36" i="73" s="1"/>
  <c r="E36" i="73"/>
  <c r="G35" i="73"/>
  <c r="G34" i="73"/>
  <c r="G33" i="73"/>
  <c r="G32" i="73"/>
  <c r="G31" i="73"/>
  <c r="G30" i="73"/>
  <c r="G29" i="73"/>
  <c r="G28" i="73"/>
  <c r="G27" i="73"/>
  <c r="H25" i="73"/>
  <c r="E25" i="73"/>
  <c r="G24" i="73"/>
  <c r="G23" i="73"/>
  <c r="G22" i="73"/>
  <c r="G21" i="73"/>
  <c r="G20" i="73"/>
  <c r="G19" i="73"/>
  <c r="G18" i="73"/>
  <c r="G17" i="73"/>
  <c r="G16" i="73"/>
  <c r="H36" i="72"/>
  <c r="G36" i="72" s="1"/>
  <c r="E36" i="72"/>
  <c r="G35" i="72"/>
  <c r="G34" i="72"/>
  <c r="G33" i="72"/>
  <c r="G32" i="72"/>
  <c r="G31" i="72"/>
  <c r="G30" i="72"/>
  <c r="G29" i="72"/>
  <c r="G28" i="72"/>
  <c r="G27" i="72"/>
  <c r="H25" i="72"/>
  <c r="G24" i="72"/>
  <c r="G23" i="72"/>
  <c r="G22" i="72"/>
  <c r="G21" i="72"/>
  <c r="G20" i="72"/>
  <c r="G19" i="72"/>
  <c r="G18" i="72"/>
  <c r="G17" i="72"/>
  <c r="H36" i="71"/>
  <c r="E36" i="71"/>
  <c r="G35" i="71"/>
  <c r="G34" i="71"/>
  <c r="G33" i="71"/>
  <c r="G32" i="71"/>
  <c r="G31" i="71"/>
  <c r="G30" i="71"/>
  <c r="G29" i="71"/>
  <c r="G28" i="71"/>
  <c r="G27" i="71"/>
  <c r="H25" i="71"/>
  <c r="G24" i="71"/>
  <c r="G23" i="71"/>
  <c r="G22" i="71"/>
  <c r="G21" i="71"/>
  <c r="G20" i="71"/>
  <c r="G19" i="71"/>
  <c r="G18" i="71"/>
  <c r="G17" i="71"/>
  <c r="H36" i="70"/>
  <c r="E36" i="70"/>
  <c r="G35" i="70"/>
  <c r="G34" i="70"/>
  <c r="G33" i="70"/>
  <c r="G32" i="70"/>
  <c r="G31" i="70"/>
  <c r="G30" i="70"/>
  <c r="G29" i="70"/>
  <c r="G28" i="70"/>
  <c r="G27" i="70"/>
  <c r="H25" i="70"/>
  <c r="G24" i="70"/>
  <c r="G23" i="70"/>
  <c r="G22" i="70"/>
  <c r="G21" i="70"/>
  <c r="G20" i="70"/>
  <c r="G19" i="70"/>
  <c r="G18" i="70"/>
  <c r="G17" i="70"/>
  <c r="G25" i="73" l="1"/>
  <c r="H37" i="71"/>
  <c r="H37" i="70"/>
  <c r="G36" i="71"/>
  <c r="H37" i="75"/>
  <c r="H37" i="74"/>
  <c r="H37" i="73"/>
  <c r="E37" i="73"/>
  <c r="H37" i="72"/>
  <c r="G36" i="70"/>
  <c r="P11" i="57"/>
  <c r="K8" i="57"/>
  <c r="I8" i="57"/>
  <c r="G8" i="57"/>
  <c r="F8" i="63"/>
  <c r="F8" i="62"/>
  <c r="F8" i="55"/>
  <c r="K10" i="57"/>
  <c r="K9" i="57"/>
  <c r="E13" i="76" l="1"/>
  <c r="E11" i="76"/>
  <c r="E9" i="76"/>
  <c r="G37" i="73"/>
  <c r="C9" i="76"/>
  <c r="E45" i="70"/>
  <c r="L8" i="57"/>
  <c r="N8" i="57" s="1"/>
  <c r="F9" i="76" s="1"/>
  <c r="E16" i="70"/>
  <c r="J8" i="57"/>
  <c r="C17" i="67"/>
  <c r="C16" i="67"/>
  <c r="C17" i="66"/>
  <c r="C16" i="66"/>
  <c r="C17" i="65"/>
  <c r="C16" i="65"/>
  <c r="I30" i="67"/>
  <c r="G30" i="67"/>
  <c r="E30" i="67"/>
  <c r="I30" i="66"/>
  <c r="G30" i="66"/>
  <c r="E30" i="66"/>
  <c r="I37" i="65"/>
  <c r="G37" i="65"/>
  <c r="E37" i="65"/>
  <c r="I30" i="61"/>
  <c r="G30" i="61"/>
  <c r="E30" i="61"/>
  <c r="I30" i="60"/>
  <c r="G30" i="60"/>
  <c r="E30" i="60"/>
  <c r="I37" i="59"/>
  <c r="G37" i="59"/>
  <c r="E37" i="59"/>
  <c r="E38" i="76" l="1"/>
  <c r="E25" i="70"/>
  <c r="G16" i="70"/>
  <c r="O8" i="57"/>
  <c r="G9" i="76"/>
  <c r="C43" i="59"/>
  <c r="E37" i="70" l="1"/>
  <c r="G37" i="70" s="1"/>
  <c r="G25" i="70"/>
  <c r="A7" i="54"/>
  <c r="C36" i="67" l="1"/>
  <c r="C36" i="66"/>
  <c r="C43" i="65"/>
  <c r="C36" i="61"/>
  <c r="C36" i="60"/>
  <c r="I3" i="64" l="1"/>
  <c r="H3" i="64"/>
  <c r="G3" i="64"/>
  <c r="F3" i="64"/>
  <c r="E3" i="64"/>
  <c r="D3" i="64"/>
  <c r="C3" i="64"/>
  <c r="B3" i="64"/>
  <c r="A3" i="64"/>
  <c r="A6" i="54" l="1"/>
  <c r="K17" i="67"/>
  <c r="K16" i="67"/>
  <c r="I17" i="67"/>
  <c r="I16" i="67"/>
  <c r="F17" i="67"/>
  <c r="F16" i="67"/>
  <c r="E17" i="67"/>
  <c r="E16" i="67"/>
  <c r="D17" i="67"/>
  <c r="D16" i="67"/>
  <c r="B15" i="67"/>
  <c r="K17" i="66"/>
  <c r="K16" i="66"/>
  <c r="I17" i="66"/>
  <c r="I16" i="66"/>
  <c r="F17" i="66"/>
  <c r="E17" i="66"/>
  <c r="F16" i="66"/>
  <c r="E16" i="66"/>
  <c r="D17" i="66"/>
  <c r="D16" i="66"/>
  <c r="B15" i="66"/>
  <c r="K17" i="65"/>
  <c r="K16" i="65"/>
  <c r="I17" i="65"/>
  <c r="I16" i="65"/>
  <c r="F17" i="65"/>
  <c r="F16" i="65"/>
  <c r="E17" i="65"/>
  <c r="E16" i="65"/>
  <c r="D17" i="65"/>
  <c r="D16" i="65"/>
  <c r="B15" i="65"/>
  <c r="D8" i="69"/>
  <c r="D21" i="69" l="1"/>
  <c r="D11" i="69"/>
  <c r="D4" i="69"/>
  <c r="D22" i="69" l="1"/>
  <c r="D21" i="68"/>
  <c r="I35" i="67" l="1"/>
  <c r="G35" i="67"/>
  <c r="C34" i="67"/>
  <c r="I33" i="67"/>
  <c r="G33" i="67"/>
  <c r="E33" i="67"/>
  <c r="E35" i="67" s="1"/>
  <c r="F10" i="58" s="1"/>
  <c r="C32" i="67"/>
  <c r="C31" i="67"/>
  <c r="K25" i="67"/>
  <c r="G7" i="67"/>
  <c r="H6" i="75" s="1"/>
  <c r="D7" i="67"/>
  <c r="D6" i="75" s="1"/>
  <c r="A7" i="67"/>
  <c r="I35" i="66"/>
  <c r="G35" i="66"/>
  <c r="E35" i="66"/>
  <c r="F9" i="58" s="1"/>
  <c r="C34" i="66"/>
  <c r="I33" i="66"/>
  <c r="G33" i="66"/>
  <c r="E33" i="66"/>
  <c r="C32" i="66"/>
  <c r="C31" i="66"/>
  <c r="K25" i="66"/>
  <c r="G7" i="66"/>
  <c r="H6" i="74" s="1"/>
  <c r="D7" i="66"/>
  <c r="D6" i="74" s="1"/>
  <c r="A7" i="66"/>
  <c r="I42" i="65"/>
  <c r="G42" i="65"/>
  <c r="C41" i="65"/>
  <c r="I40" i="65"/>
  <c r="G40" i="65"/>
  <c r="E40" i="65"/>
  <c r="E42" i="65" s="1"/>
  <c r="F8" i="58" s="1"/>
  <c r="C39" i="65"/>
  <c r="C38" i="65"/>
  <c r="G7" i="65"/>
  <c r="H6" i="73" s="1"/>
  <c r="D7" i="65"/>
  <c r="D6" i="73" s="1"/>
  <c r="A7" i="65"/>
  <c r="C40" i="65" l="1"/>
  <c r="B11" i="77"/>
  <c r="H9" i="58"/>
  <c r="I9" i="58"/>
  <c r="L9" i="58" s="1"/>
  <c r="G10" i="74"/>
  <c r="E16" i="74"/>
  <c r="B13" i="77"/>
  <c r="H10" i="58"/>
  <c r="I10" i="58"/>
  <c r="L10" i="58" s="1"/>
  <c r="E16" i="75"/>
  <c r="G10" i="75"/>
  <c r="B9" i="77"/>
  <c r="D9" i="77" s="1"/>
  <c r="H8" i="58"/>
  <c r="C33" i="67"/>
  <c r="C35" i="67" s="1"/>
  <c r="C42" i="65"/>
  <c r="C33" i="66"/>
  <c r="C35" i="66" s="1"/>
  <c r="D13" i="77" l="1"/>
  <c r="G16" i="74"/>
  <c r="E25" i="74"/>
  <c r="E25" i="75"/>
  <c r="G16" i="75"/>
  <c r="D11" i="77"/>
  <c r="B38" i="77"/>
  <c r="C38" i="77" s="1"/>
  <c r="F20" i="63"/>
  <c r="F19" i="63"/>
  <c r="F18" i="63"/>
  <c r="F16" i="63"/>
  <c r="E37" i="75" l="1"/>
  <c r="G37" i="75" s="1"/>
  <c r="G25" i="75"/>
  <c r="E37" i="74"/>
  <c r="G37" i="74" s="1"/>
  <c r="G25" i="74"/>
  <c r="D38" i="77"/>
  <c r="F20" i="62"/>
  <c r="F19" i="62"/>
  <c r="F18" i="62"/>
  <c r="F16" i="62"/>
  <c r="I35" i="61" l="1"/>
  <c r="G35" i="61"/>
  <c r="C34" i="61"/>
  <c r="I33" i="61"/>
  <c r="G33" i="61"/>
  <c r="E33" i="61"/>
  <c r="E35" i="61" s="1"/>
  <c r="C32" i="61"/>
  <c r="C31" i="61"/>
  <c r="I35" i="60"/>
  <c r="G35" i="60"/>
  <c r="C34" i="60"/>
  <c r="I33" i="60"/>
  <c r="G33" i="60"/>
  <c r="E33" i="60"/>
  <c r="C32" i="60"/>
  <c r="C31" i="60"/>
  <c r="C41" i="59"/>
  <c r="C39" i="59"/>
  <c r="C38" i="59"/>
  <c r="E10" i="57"/>
  <c r="E9" i="57"/>
  <c r="E8" i="57"/>
  <c r="A7" i="59"/>
  <c r="D10" i="57"/>
  <c r="D9" i="57"/>
  <c r="D7" i="60"/>
  <c r="D6" i="71" s="1"/>
  <c r="D8" i="57"/>
  <c r="D7" i="59"/>
  <c r="D6" i="70" s="1"/>
  <c r="G42" i="59"/>
  <c r="I42" i="59"/>
  <c r="E40" i="59"/>
  <c r="G40" i="59"/>
  <c r="I40" i="59"/>
  <c r="C33" i="60" l="1"/>
  <c r="C33" i="61"/>
  <c r="C35" i="61" s="1"/>
  <c r="F10" i="57"/>
  <c r="B13" i="76" s="1"/>
  <c r="E35" i="60"/>
  <c r="F9" i="57" s="1"/>
  <c r="B11" i="76" s="1"/>
  <c r="C40" i="59"/>
  <c r="C42" i="59" s="1"/>
  <c r="E42" i="59"/>
  <c r="F8" i="57" s="1"/>
  <c r="B9" i="76" s="1"/>
  <c r="D9" i="76" s="1"/>
  <c r="C35" i="60"/>
  <c r="H10" i="57" l="1"/>
  <c r="D11" i="76"/>
  <c r="D13" i="76"/>
  <c r="H9" i="57"/>
  <c r="B38" i="76"/>
  <c r="C38" i="76" s="1"/>
  <c r="H8" i="57"/>
  <c r="G7" i="61"/>
  <c r="H6" i="72" s="1"/>
  <c r="D7" i="61"/>
  <c r="D6" i="72" s="1"/>
  <c r="A7" i="61"/>
  <c r="G7" i="60"/>
  <c r="H6" i="71" s="1"/>
  <c r="A7" i="60"/>
  <c r="G7" i="59"/>
  <c r="H6" i="70" s="1"/>
  <c r="K25" i="61"/>
  <c r="K25" i="60"/>
  <c r="Q8" i="57" l="1"/>
  <c r="S8" i="57" s="1"/>
  <c r="D38" i="76"/>
  <c r="G10" i="72"/>
  <c r="E16" i="72"/>
  <c r="I9" i="57"/>
  <c r="L9" i="57" s="1"/>
  <c r="G10" i="71"/>
  <c r="E16" i="71"/>
  <c r="I10" i="57"/>
  <c r="E10" i="58"/>
  <c r="E9" i="58"/>
  <c r="E8" i="58"/>
  <c r="D10" i="58"/>
  <c r="D9" i="58"/>
  <c r="D8" i="58"/>
  <c r="E25" i="72" l="1"/>
  <c r="G16" i="72"/>
  <c r="E25" i="71"/>
  <c r="G16" i="71"/>
  <c r="H9" i="76"/>
  <c r="R8" i="57"/>
  <c r="E42" i="70"/>
  <c r="L10" i="57"/>
  <c r="N10" i="58"/>
  <c r="J10" i="58"/>
  <c r="N9" i="58"/>
  <c r="J9" i="58"/>
  <c r="N8" i="58"/>
  <c r="J8" i="58"/>
  <c r="E37" i="71" l="1"/>
  <c r="G37" i="71" s="1"/>
  <c r="G25" i="71"/>
  <c r="E37" i="72"/>
  <c r="G37" i="72" s="1"/>
  <c r="G25" i="72"/>
  <c r="F11" i="77"/>
  <c r="G11" i="77" s="1"/>
  <c r="I9" i="76"/>
  <c r="O10" i="58"/>
  <c r="F13" i="77"/>
  <c r="G13" i="77" s="1"/>
  <c r="O8" i="58"/>
  <c r="F9" i="77"/>
  <c r="G9" i="77" s="1"/>
  <c r="E43" i="70"/>
  <c r="E46" i="70" s="1"/>
  <c r="O9" i="58"/>
  <c r="N10" i="57"/>
  <c r="F13" i="76" s="1"/>
  <c r="G13" i="76" s="1"/>
  <c r="N9" i="57"/>
  <c r="F11" i="76" s="1"/>
  <c r="E41" i="70" l="1"/>
  <c r="E48" i="70"/>
  <c r="H48" i="70" s="1"/>
  <c r="G38" i="77"/>
  <c r="J9" i="76"/>
  <c r="G11" i="76"/>
  <c r="G38" i="76" s="1"/>
  <c r="F38" i="76"/>
  <c r="F38" i="77"/>
  <c r="O10" i="57"/>
  <c r="J10" i="57"/>
  <c r="O9" i="57"/>
  <c r="J9" i="57"/>
  <c r="K9" i="77" l="1"/>
  <c r="L9" i="77"/>
  <c r="Q10" i="57"/>
  <c r="S10" i="57" s="1"/>
  <c r="Q9" i="57"/>
  <c r="S9" i="57" s="1"/>
  <c r="H13" i="76" l="1"/>
  <c r="H11" i="76"/>
  <c r="Q11" i="57"/>
  <c r="D28" i="55" s="1"/>
  <c r="D29" i="62"/>
  <c r="E42" i="72"/>
  <c r="R10" i="57"/>
  <c r="R9" i="57"/>
  <c r="E42" i="71"/>
  <c r="P10" i="58"/>
  <c r="P8" i="58"/>
  <c r="P9" i="58"/>
  <c r="S9" i="58" l="1"/>
  <c r="Q9" i="58"/>
  <c r="Q10" i="58"/>
  <c r="I11" i="76"/>
  <c r="J11" i="76" s="1"/>
  <c r="I13" i="76"/>
  <c r="D11" i="68"/>
  <c r="D22" i="68" s="1"/>
  <c r="J3" i="64"/>
  <c r="Q8" i="58"/>
  <c r="H38" i="76"/>
  <c r="E43" i="72"/>
  <c r="E46" i="72" s="1"/>
  <c r="E43" i="71"/>
  <c r="E46" i="71" s="1"/>
  <c r="R11" i="57"/>
  <c r="S11" i="57"/>
  <c r="U10" i="58"/>
  <c r="U9" i="58"/>
  <c r="F20" i="55"/>
  <c r="F19" i="55"/>
  <c r="F18" i="55"/>
  <c r="F16" i="55"/>
  <c r="Q11" i="58" l="1"/>
  <c r="H13" i="77"/>
  <c r="I13" i="77" s="1"/>
  <c r="J13" i="77" s="1"/>
  <c r="T10" i="58"/>
  <c r="S10" i="58"/>
  <c r="H11" i="77"/>
  <c r="I11" i="77" s="1"/>
  <c r="J11" i="77" s="1"/>
  <c r="T9" i="58"/>
  <c r="K11" i="77"/>
  <c r="L11" i="77"/>
  <c r="U8" i="58"/>
  <c r="U11" i="58" s="1"/>
  <c r="I38" i="76"/>
  <c r="E41" i="71"/>
  <c r="E48" i="71" s="1"/>
  <c r="H48" i="71" s="1"/>
  <c r="J13" i="76"/>
  <c r="E41" i="72"/>
  <c r="E48" i="72" s="1"/>
  <c r="H48" i="72" s="1"/>
  <c r="K3" i="64"/>
  <c r="AA3" i="64"/>
  <c r="AD3" i="64"/>
  <c r="T3" i="64"/>
  <c r="Q3" i="64"/>
  <c r="AF3" i="64"/>
  <c r="AB3" i="64"/>
  <c r="V3" i="64"/>
  <c r="N3" i="64"/>
  <c r="L3" i="64"/>
  <c r="Z3" i="64"/>
  <c r="S3" i="64"/>
  <c r="AC3" i="64"/>
  <c r="R3" i="64"/>
  <c r="AE3" i="64"/>
  <c r="X3" i="64"/>
  <c r="U3" i="64"/>
  <c r="AG3" i="64"/>
  <c r="M3" i="64"/>
  <c r="W3" i="64"/>
  <c r="O3" i="64"/>
  <c r="AH3" i="64"/>
  <c r="Y3" i="64"/>
  <c r="P3" i="64"/>
  <c r="T8" i="58"/>
  <c r="H9" i="77"/>
  <c r="S8" i="58"/>
  <c r="E43" i="75"/>
  <c r="E42" i="75"/>
  <c r="E43" i="74"/>
  <c r="E42" i="74"/>
  <c r="AF39" i="26"/>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S11" i="58" l="1"/>
  <c r="T11" i="58"/>
  <c r="M11" i="77"/>
  <c r="K13" i="77"/>
  <c r="K38" i="77" s="1"/>
  <c r="L13" i="77"/>
  <c r="M13" i="77" s="1"/>
  <c r="E43" i="73"/>
  <c r="E42" i="73"/>
  <c r="J38" i="76"/>
  <c r="I9" i="77"/>
  <c r="I38" i="77" s="1"/>
  <c r="H38" i="77"/>
  <c r="E41" i="75"/>
  <c r="E46" i="75"/>
  <c r="E48" i="75" s="1"/>
  <c r="H48" i="75" s="1"/>
  <c r="E41" i="74"/>
  <c r="E46" i="74"/>
  <c r="AL26" i="26"/>
  <c r="AL27" i="26"/>
  <c r="AL28" i="26"/>
  <c r="E41" i="73" l="1"/>
  <c r="L38" i="77"/>
  <c r="E46" i="73"/>
  <c r="E48" i="73" s="1"/>
  <c r="H48" i="73" s="1"/>
  <c r="E48" i="74"/>
  <c r="H48" i="74" s="1"/>
  <c r="J9" i="77"/>
  <c r="M9" i="77" l="1"/>
  <c r="M38" i="77" s="1"/>
  <c r="J38"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7" authorId="0" shapeId="0" xr:uid="{2EC49040-ADFC-4BF4-B89E-F21601750D0F}">
      <text>
        <r>
          <rPr>
            <b/>
            <sz val="10"/>
            <color indexed="81"/>
            <rFont val="MS P ゴシック"/>
            <family val="3"/>
            <charset val="128"/>
          </rPr>
          <t>医療機関で外部に文書を発出する際に文書番号等がつく場合には入力してください。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6" authorId="0" shapeId="0" xr:uid="{40DE5E71-C648-46EE-AEB8-72601FF32982}">
      <text>
        <r>
          <rPr>
            <b/>
            <sz val="10"/>
            <color indexed="81"/>
            <rFont val="MS P ゴシック"/>
            <family val="3"/>
            <charset val="128"/>
          </rPr>
          <t>１収入の額と合うように、科目及び支出額を入力してください。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5" authorId="0" shapeId="0" xr:uid="{558B2851-E8F2-4653-8DE1-495BDC6C4BB1}">
      <text>
        <r>
          <rPr>
            <b/>
            <sz val="10"/>
            <color indexed="81"/>
            <rFont val="MS P ゴシック"/>
            <family val="3"/>
            <charset val="128"/>
          </rPr>
          <t>概算払いで補助金の交付を受けている場合は、その金額を入力してください</t>
        </r>
        <r>
          <rPr>
            <b/>
            <sz val="9"/>
            <color indexed="81"/>
            <rFont val="MS P ゴシック"/>
            <family val="3"/>
            <charset val="128"/>
          </rPr>
          <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厚生労働省ネットワークシステム</author>
  </authors>
  <commentList>
    <comment ref="L7" authorId="0" shapeId="0" xr:uid="{60B1590E-1FFB-4D2F-9A1E-5716F39CCCC5}">
      <text>
        <r>
          <rPr>
            <b/>
            <sz val="10"/>
            <color indexed="81"/>
            <rFont val="MS P ゴシック"/>
            <family val="3"/>
            <charset val="128"/>
          </rPr>
          <t>色の付いているセルに必要事項を入力してください。</t>
        </r>
      </text>
    </comment>
    <comment ref="K16" authorId="1" shapeId="0" xr:uid="{9B7235B4-029C-4BBC-9A05-8CFF851065D9}">
      <text>
        <r>
          <rPr>
            <sz val="9"/>
            <color indexed="81"/>
            <rFont val="ＭＳ Ｐゴシック"/>
            <family val="3"/>
            <charset val="128"/>
          </rPr>
          <t>左記で財産処分「有」の場合のみ回答。
※財産処分「無」の場合は回答不要。
「転用」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厚生労働省ネットワークシステム</author>
  </authors>
  <commentList>
    <comment ref="L7" authorId="0" shapeId="0" xr:uid="{EE81023A-5E38-4846-AE23-5AFCDCBB90C9}">
      <text>
        <r>
          <rPr>
            <b/>
            <sz val="10"/>
            <color indexed="81"/>
            <rFont val="MS P ゴシック"/>
            <family val="3"/>
            <charset val="128"/>
          </rPr>
          <t>色の付いているセルに必要事項を入力してください。</t>
        </r>
      </text>
    </comment>
    <comment ref="K16" authorId="1" shapeId="0" xr:uid="{C5EA332B-3D1C-4FBD-A068-04EEC021D38D}">
      <text>
        <r>
          <rPr>
            <sz val="9"/>
            <color indexed="81"/>
            <rFont val="ＭＳ Ｐゴシック"/>
            <family val="3"/>
            <charset val="128"/>
          </rPr>
          <t>左記で財産処分「有」の場合のみ回答。
※財産処分「無」の場合は回答不要。
「転用」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Administrator</author>
    <author>厚生労働省ネットワークシステム</author>
  </authors>
  <commentList>
    <comment ref="L7" authorId="0" shapeId="0" xr:uid="{275093C5-057C-4BE7-BA8C-893C84FD7A68}">
      <text>
        <r>
          <rPr>
            <b/>
            <sz val="10"/>
            <color indexed="81"/>
            <rFont val="MS P ゴシック"/>
            <family val="3"/>
            <charset val="128"/>
          </rPr>
          <t>色の付いているセルに必要事項を入力してください。</t>
        </r>
      </text>
    </comment>
    <comment ref="K16" authorId="1" shapeId="0" xr:uid="{2EEB87B8-20FB-43EA-95B3-BB6F76D5C2C0}">
      <text>
        <r>
          <rPr>
            <sz val="9"/>
            <color indexed="81"/>
            <rFont val="ＭＳ Ｐゴシック"/>
            <family val="3"/>
            <charset val="128"/>
          </rPr>
          <t>左記で財産処分「有」の場合のみ回答。
※財産処分「無」の場合は回答不要。
「転用」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9" authorId="0" shapeId="0" xr:uid="{F130858E-479B-4CED-BCC4-2EF033FA2E74}">
      <text>
        <r>
          <rPr>
            <sz val="9"/>
            <color indexed="81"/>
            <rFont val="ＭＳ Ｐゴシック"/>
            <family val="3"/>
            <charset val="128"/>
          </rPr>
          <t>国からの直接補助及び都道府県自らが実施主体の場合は「-」（半角ハイフン）を入力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7" authorId="0" shapeId="0" xr:uid="{97DB094F-E301-4D48-961F-F632F5C646C1}">
      <text>
        <r>
          <rPr>
            <b/>
            <sz val="10"/>
            <color indexed="81"/>
            <rFont val="MS P ゴシック"/>
            <family val="3"/>
            <charset val="128"/>
          </rPr>
          <t>医療機関で外部に文書を発出する際に文書番号等がつく場合には入力してください。</t>
        </r>
      </text>
    </comment>
    <comment ref="J30" authorId="0" shapeId="0" xr:uid="{C076B482-2681-41B0-BBEC-93832BDED30B}">
      <text>
        <r>
          <rPr>
            <b/>
            <sz val="10"/>
            <color indexed="81"/>
            <rFont val="MS P ゴシック"/>
            <family val="3"/>
            <charset val="128"/>
          </rPr>
          <t>すでに受けている交付決定の金額を入力してください。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6" authorId="0" shapeId="0" xr:uid="{96E644CF-661C-4D24-8D25-A7B97F69591B}">
      <text>
        <r>
          <rPr>
            <b/>
            <sz val="10"/>
            <color indexed="81"/>
            <rFont val="MS P ゴシック"/>
            <family val="3"/>
            <charset val="128"/>
          </rPr>
          <t>１収入の額と合うように、科目及び支出額を入力してください。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5" authorId="0" shapeId="0" xr:uid="{AB82BC24-20B4-43D1-9B49-8AF11788341C}">
      <text>
        <r>
          <rPr>
            <b/>
            <sz val="10"/>
            <color indexed="81"/>
            <rFont val="MS P ゴシック"/>
            <family val="3"/>
            <charset val="128"/>
          </rPr>
          <t>県から受けた内示額を入力してください。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厚生労働省ネットワークシステム</author>
  </authors>
  <commentList>
    <comment ref="L7" authorId="0" shapeId="0" xr:uid="{736E0FB9-0999-4069-BE89-6D42D0C0B464}">
      <text>
        <r>
          <rPr>
            <b/>
            <sz val="10"/>
            <color indexed="81"/>
            <rFont val="MS P ゴシック"/>
            <family val="3"/>
            <charset val="128"/>
          </rPr>
          <t>色の付いているセルに必要事項を入力してください。</t>
        </r>
      </text>
    </comment>
    <comment ref="K16" authorId="1" shapeId="0" xr:uid="{40D32278-5C6C-4ED7-B1EB-0075B7F5F3BC}">
      <text>
        <r>
          <rPr>
            <sz val="9"/>
            <color indexed="81"/>
            <rFont val="ＭＳ Ｐゴシック"/>
            <family val="3"/>
            <charset val="128"/>
          </rPr>
          <t>左記で財産処分「有」の場合のみ回答。
※財産処分「無」の場合は回答不要。
「転用」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厚生労働省ネットワークシステム</author>
  </authors>
  <commentList>
    <comment ref="L7" authorId="0" shapeId="0" xr:uid="{0D888FCE-B3D5-4CCB-9756-B36E2005BF19}">
      <text>
        <r>
          <rPr>
            <b/>
            <sz val="10"/>
            <color indexed="81"/>
            <rFont val="MS P ゴシック"/>
            <family val="3"/>
            <charset val="128"/>
          </rPr>
          <t>色の付いているセルに必要事項を入力してください。</t>
        </r>
      </text>
    </comment>
    <comment ref="K16" authorId="1" shapeId="0" xr:uid="{8F1BCE14-A46E-493F-83CA-42AF4B9B6AAA}">
      <text>
        <r>
          <rPr>
            <sz val="9"/>
            <color indexed="81"/>
            <rFont val="ＭＳ Ｐゴシック"/>
            <family val="3"/>
            <charset val="128"/>
          </rPr>
          <t>左記で財産処分「有」の場合のみ回答。
※財産処分「無」の場合は回答不要。
「転用」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厚生労働省ネットワークシステム</author>
  </authors>
  <commentList>
    <comment ref="L7" authorId="0" shapeId="0" xr:uid="{2FAC5523-D863-4C32-94EF-4400F9397F54}">
      <text>
        <r>
          <rPr>
            <b/>
            <sz val="10"/>
            <color indexed="81"/>
            <rFont val="MS P ゴシック"/>
            <family val="3"/>
            <charset val="128"/>
          </rPr>
          <t>色の付いているセルに必要事項を入力してください。</t>
        </r>
      </text>
    </comment>
    <comment ref="K16" authorId="1" shapeId="0" xr:uid="{6154A993-0996-4095-8B29-44B25B44D665}">
      <text>
        <r>
          <rPr>
            <sz val="9"/>
            <color indexed="81"/>
            <rFont val="ＭＳ Ｐゴシック"/>
            <family val="3"/>
            <charset val="128"/>
          </rPr>
          <t>左記で財産処分「有」の場合のみ回答。
※財産処分「無」の場合は回答不要。
「転用」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5" authorId="0" shapeId="0" xr:uid="{1419C5C0-CAEB-4797-8338-655D63AB2692}">
      <text>
        <r>
          <rPr>
            <sz val="14"/>
            <color indexed="81"/>
            <rFont val="MS P ゴシック"/>
            <family val="3"/>
            <charset val="128"/>
          </rPr>
          <t>「令和７年９月24日」又は「2025/9/24」のように記載してください。</t>
        </r>
      </text>
    </comment>
    <comment ref="G11" authorId="0" shapeId="0" xr:uid="{4488FD79-2887-497D-83BD-41AC61869914}">
      <text>
        <r>
          <rPr>
            <sz val="14"/>
            <color indexed="81"/>
            <rFont val="MS P ゴシック"/>
            <family val="3"/>
            <charset val="128"/>
          </rPr>
          <t>誓約書につき他シートから自動転記されません。
内容を確認のうえ、黄色いセルを全て入力してください。</t>
        </r>
        <r>
          <rPr>
            <b/>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7" authorId="0" shapeId="0" xr:uid="{820F2276-6DF9-42CD-96FD-5011F1CAF6EE}">
      <text>
        <r>
          <rPr>
            <b/>
            <sz val="10"/>
            <color indexed="81"/>
            <rFont val="MS P ゴシック"/>
            <family val="3"/>
            <charset val="128"/>
          </rPr>
          <t>医療機関で外部に文書を発出する際に文書番号等がつく場合には入力してください。</t>
        </r>
      </text>
    </comment>
  </commentList>
</comments>
</file>

<file path=xl/sharedStrings.xml><?xml version="1.0" encoding="utf-8"?>
<sst xmlns="http://schemas.openxmlformats.org/spreadsheetml/2006/main" count="1979" uniqueCount="719">
  <si>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</si>
  <si>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</si>
  <si>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</si>
  <si>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</si>
  <si>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</si>
  <si>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</si>
  <si>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</si>
  <si>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</si>
  <si>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</si>
  <si>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</si>
  <si>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</si>
  <si>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</si>
  <si>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</si>
  <si>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</si>
  <si>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</si>
  <si>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</si>
  <si>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</si>
  <si>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5"/>
  </si>
  <si>
    <t>区分</t>
    <rPh sb="0" eb="2">
      <t>クブン</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</si>
  <si>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</si>
  <si>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</si>
  <si>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</si>
  <si>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</si>
  <si>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</si>
  <si>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</si>
  <si>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</si>
  <si>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</si>
  <si>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</si>
  <si>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</si>
  <si>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</si>
  <si>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</si>
  <si>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</si>
  <si>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</si>
  <si>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</si>
  <si>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</si>
  <si>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</si>
  <si>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</si>
  <si>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</si>
  <si>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</si>
  <si>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</si>
  <si>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</si>
  <si>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(14)院内感染対策施設整備事業</t>
    <phoneticPr fontId="5"/>
  </si>
  <si>
    <t>計画年度</t>
  </si>
  <si>
    <t>有</t>
  </si>
  <si>
    <t>人</t>
    <rPh sb="0" eb="1">
      <t>ニン</t>
    </rPh>
    <phoneticPr fontId="12"/>
  </si>
  <si>
    <t>団　体　名　（　開　設　者　）</t>
  </si>
  <si>
    <t>所　　　　　在　　　　　地</t>
  </si>
  <si>
    <t>床</t>
    <rPh sb="0" eb="1">
      <t>ショウ</t>
    </rPh>
    <phoneticPr fontId="12"/>
  </si>
  <si>
    <t>円</t>
    <rPh sb="0" eb="1">
      <t>エン</t>
    </rPh>
    <phoneticPr fontId="1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</si>
  <si>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</si>
  <si>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</si>
  <si>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</si>
  <si>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</si>
  <si>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2"/>
  </si>
  <si>
    <t>都道府県内施設通番</t>
    <rPh sb="0" eb="4">
      <t>トドウフケン</t>
    </rPh>
    <rPh sb="4" eb="5">
      <t>ナイ</t>
    </rPh>
    <rPh sb="5" eb="7">
      <t>シセツ</t>
    </rPh>
    <rPh sb="7" eb="9">
      <t>ツウバン</t>
    </rPh>
    <phoneticPr fontId="12"/>
  </si>
  <si>
    <t>補助事業者名
（都道府県名）</t>
    <rPh sb="0" eb="2">
      <t>ホジョ</t>
    </rPh>
    <rPh sb="2" eb="5">
      <t>ジギョウシャ</t>
    </rPh>
    <rPh sb="5" eb="6">
      <t>メイ</t>
    </rPh>
    <rPh sb="8" eb="12">
      <t>トドウフケン</t>
    </rPh>
    <rPh sb="12" eb="13">
      <t>メイ</t>
    </rPh>
    <phoneticPr fontId="12"/>
  </si>
  <si>
    <t>間接補助事業者名
（施設名）</t>
    <rPh sb="0" eb="2">
      <t>カンセツ</t>
    </rPh>
    <rPh sb="2" eb="4">
      <t>ホジョ</t>
    </rPh>
    <rPh sb="4" eb="8">
      <t>ジギョウシャメイ</t>
    </rPh>
    <rPh sb="10" eb="13">
      <t>シセツメイ</t>
    </rPh>
    <phoneticPr fontId="12"/>
  </si>
  <si>
    <t>住所</t>
    <rPh sb="0" eb="2">
      <t>ジュウショ</t>
    </rPh>
    <phoneticPr fontId="12"/>
  </si>
  <si>
    <t>開設者</t>
    <rPh sb="0" eb="3">
      <t>カイセツシャ</t>
    </rPh>
    <phoneticPr fontId="12"/>
  </si>
  <si>
    <t>棟名</t>
    <rPh sb="0" eb="2">
      <t>トウメイ</t>
    </rPh>
    <phoneticPr fontId="12"/>
  </si>
  <si>
    <t>施設種別</t>
    <rPh sb="0" eb="2">
      <t>シセツ</t>
    </rPh>
    <rPh sb="2" eb="4">
      <t>シュベツ</t>
    </rPh>
    <phoneticPr fontId="12"/>
  </si>
  <si>
    <t>補助区分</t>
    <rPh sb="0" eb="2">
      <t>ホジョ</t>
    </rPh>
    <rPh sb="2" eb="4">
      <t>クブン</t>
    </rPh>
    <phoneticPr fontId="12"/>
  </si>
  <si>
    <t>整備するスプリンクラー等の種別</t>
    <rPh sb="0" eb="2">
      <t>セイビ</t>
    </rPh>
    <rPh sb="11" eb="12">
      <t>トウ</t>
    </rPh>
    <rPh sb="13" eb="15">
      <t>シュベツ</t>
    </rPh>
    <phoneticPr fontId="12"/>
  </si>
  <si>
    <t>病床数（助産所にあっては入所施設のベッド数）</t>
    <rPh sb="0" eb="3">
      <t>ビョウショウスウ</t>
    </rPh>
    <rPh sb="4" eb="7">
      <t>ジョサンジョ</t>
    </rPh>
    <rPh sb="12" eb="14">
      <t>ニュウショ</t>
    </rPh>
    <rPh sb="14" eb="16">
      <t>シセツ</t>
    </rPh>
    <rPh sb="20" eb="21">
      <t>スウ</t>
    </rPh>
    <phoneticPr fontId="12"/>
  </si>
  <si>
    <t>施設全体の病床数</t>
    <rPh sb="0" eb="2">
      <t>シセツ</t>
    </rPh>
    <rPh sb="2" eb="4">
      <t>ゼンタイ</t>
    </rPh>
    <rPh sb="5" eb="8">
      <t>ビョウショウスウ</t>
    </rPh>
    <phoneticPr fontId="12"/>
  </si>
  <si>
    <t>収容人員</t>
    <rPh sb="0" eb="2">
      <t>シュウヨウ</t>
    </rPh>
    <rPh sb="2" eb="4">
      <t>ジンイン</t>
    </rPh>
    <phoneticPr fontId="12"/>
  </si>
  <si>
    <t>延べ床面積</t>
    <rPh sb="0" eb="1">
      <t>ノ</t>
    </rPh>
    <rPh sb="2" eb="5">
      <t>ユカメンセキ</t>
    </rPh>
    <phoneticPr fontId="12"/>
  </si>
  <si>
    <t>主な診療科</t>
    <rPh sb="0" eb="1">
      <t>オモ</t>
    </rPh>
    <rPh sb="2" eb="5">
      <t>シンリョウカ</t>
    </rPh>
    <phoneticPr fontId="1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</si>
  <si>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2"/>
  </si>
  <si>
    <t>夜間の職員実配置人数</t>
    <rPh sb="0" eb="2">
      <t>ヤカン</t>
    </rPh>
    <rPh sb="3" eb="5">
      <t>ショクイン</t>
    </rPh>
    <rPh sb="5" eb="6">
      <t>ジツ</t>
    </rPh>
    <rPh sb="6" eb="8">
      <t>ハイチ</t>
    </rPh>
    <rPh sb="8" eb="10">
      <t>ニンズウ</t>
    </rPh>
    <phoneticPr fontId="12"/>
  </si>
  <si>
    <t>棟の建築構造</t>
    <rPh sb="0" eb="1">
      <t>トウ</t>
    </rPh>
    <rPh sb="2" eb="4">
      <t>ケンチク</t>
    </rPh>
    <rPh sb="4" eb="6">
      <t>コウゾウ</t>
    </rPh>
    <phoneticPr fontId="12"/>
  </si>
  <si>
    <t>内装の仕上げ</t>
    <rPh sb="0" eb="2">
      <t>ナイソウ</t>
    </rPh>
    <rPh sb="3" eb="5">
      <t>シア</t>
    </rPh>
    <phoneticPr fontId="1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</si>
  <si>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</si>
  <si>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2"/>
  </si>
  <si>
    <t>消火器の有無</t>
    <rPh sb="0" eb="3">
      <t>ショウカキ</t>
    </rPh>
    <rPh sb="4" eb="6">
      <t>ウム</t>
    </rPh>
    <phoneticPr fontId="12"/>
  </si>
  <si>
    <t>自動火災報知設備の設置の有無</t>
    <rPh sb="0" eb="2">
      <t>ジドウ</t>
    </rPh>
    <rPh sb="2" eb="4">
      <t>カサイ</t>
    </rPh>
    <rPh sb="4" eb="6">
      <t>ホウチ</t>
    </rPh>
    <rPh sb="6" eb="8">
      <t>セツビ</t>
    </rPh>
    <rPh sb="9" eb="11">
      <t>セッチ</t>
    </rPh>
    <rPh sb="12" eb="14">
      <t>ウム</t>
    </rPh>
    <phoneticPr fontId="12"/>
  </si>
  <si>
    <t>対象経費の
支出予定額</t>
    <phoneticPr fontId="5"/>
  </si>
  <si>
    <t>国庫補助　　　基本額</t>
    <phoneticPr fontId="12"/>
  </si>
  <si>
    <t>国庫補助　　　所要額</t>
    <phoneticPr fontId="5"/>
  </si>
  <si>
    <t>整備面積</t>
    <rPh sb="0" eb="2">
      <t>セイビ</t>
    </rPh>
    <phoneticPr fontId="12"/>
  </si>
  <si>
    <t>1：有床診療所
2：病院
3：有床歯科診療所
4：助産所</t>
    <rPh sb="2" eb="4">
      <t>ユウショウ</t>
    </rPh>
    <rPh sb="4" eb="7">
      <t>シンリョウジョ</t>
    </rPh>
    <rPh sb="10" eb="12">
      <t>ビョウイン</t>
    </rPh>
    <rPh sb="15" eb="17">
      <t>ユウショウ</t>
    </rPh>
    <rPh sb="17" eb="19">
      <t>シカ</t>
    </rPh>
    <phoneticPr fontId="1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</si>
  <si>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</si>
  <si>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2"/>
  </si>
  <si>
    <t>円</t>
    <phoneticPr fontId="12"/>
  </si>
  <si>
    <t>㎡</t>
    <phoneticPr fontId="12"/>
  </si>
  <si>
    <t>㎡</t>
    <phoneticPr fontId="12"/>
  </si>
  <si>
    <t>○○科</t>
    <rPh sb="2" eb="3">
      <t>カ</t>
    </rPh>
    <phoneticPr fontId="12"/>
  </si>
  <si>
    <t>人／日</t>
    <rPh sb="0" eb="1">
      <t>ニン</t>
    </rPh>
    <rPh sb="2" eb="3">
      <t>ヒ</t>
    </rPh>
    <phoneticPr fontId="1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</si>
  <si>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2"/>
  </si>
  <si>
    <t>1:不燃
2：準不燃
3：難燃
4：その他</t>
    <rPh sb="2" eb="4">
      <t>フネン</t>
    </rPh>
    <rPh sb="7" eb="8">
      <t>ジュン</t>
    </rPh>
    <rPh sb="8" eb="10">
      <t>フネン</t>
    </rPh>
    <rPh sb="13" eb="15">
      <t>ナンネン</t>
    </rPh>
    <rPh sb="20" eb="21">
      <t>タ</t>
    </rPh>
    <phoneticPr fontId="12"/>
  </si>
  <si>
    <t>回／年</t>
    <rPh sb="0" eb="1">
      <t>カイ</t>
    </rPh>
    <rPh sb="2" eb="3">
      <t>ネン</t>
    </rPh>
    <phoneticPr fontId="12"/>
  </si>
  <si>
    <t>1：有
2：無</t>
    <rPh sb="2" eb="3">
      <t>ア</t>
    </rPh>
    <rPh sb="6" eb="7">
      <t>ナ</t>
    </rPh>
    <phoneticPr fontId="12"/>
  </si>
  <si>
    <t>○○県</t>
    <rPh sb="2" eb="3">
      <t>ケン</t>
    </rPh>
    <phoneticPr fontId="12"/>
  </si>
  <si>
    <t>○○診療所</t>
    <rPh sb="2" eb="5">
      <t>シンリョウジョ</t>
    </rPh>
    <phoneticPr fontId="12"/>
  </si>
  <si>
    <t>○○県○○市</t>
    <rPh sb="2" eb="3">
      <t>ケン</t>
    </rPh>
    <rPh sb="5" eb="6">
      <t>シ</t>
    </rPh>
    <phoneticPr fontId="12"/>
  </si>
  <si>
    <t>△△</t>
    <phoneticPr fontId="12"/>
  </si>
  <si>
    <t>Ａ</t>
    <phoneticPr fontId="12"/>
  </si>
  <si>
    <t>-</t>
    <phoneticPr fontId="12"/>
  </si>
  <si>
    <t>-</t>
  </si>
  <si>
    <t>●●病院</t>
    <rPh sb="2" eb="4">
      <t>ビョウイン</t>
    </rPh>
    <phoneticPr fontId="12"/>
  </si>
  <si>
    <t>▲▲</t>
    <phoneticPr fontId="12"/>
  </si>
  <si>
    <t>Ｂ</t>
    <phoneticPr fontId="12"/>
  </si>
  <si>
    <t>Ｃ</t>
    <phoneticPr fontId="12"/>
  </si>
  <si>
    <t>Ｄ</t>
    <phoneticPr fontId="12"/>
  </si>
  <si>
    <t>様　式　２</t>
    <phoneticPr fontId="12"/>
  </si>
  <si>
    <t>ス　プ　リ　ン　ク　ラ　ー　等　施　設　整　備　事　業　計　画　書</t>
    <rPh sb="14" eb="15">
      <t>トウ</t>
    </rPh>
    <phoneticPr fontId="12"/>
  </si>
  <si>
    <t>　　　　　年度</t>
    <phoneticPr fontId="12"/>
  </si>
  <si>
    <t>施設の種別（○をつける）</t>
    <rPh sb="0" eb="2">
      <t>シセツ</t>
    </rPh>
    <rPh sb="3" eb="5">
      <t>シュベツ</t>
    </rPh>
    <phoneticPr fontId="12"/>
  </si>
  <si>
    <t>有床診療所</t>
    <rPh sb="0" eb="2">
      <t>ユウショウ</t>
    </rPh>
    <rPh sb="2" eb="5">
      <t>シンリョウジョ</t>
    </rPh>
    <phoneticPr fontId="12"/>
  </si>
  <si>
    <t>　　　病院</t>
    <rPh sb="3" eb="5">
      <t>ビョウイン</t>
    </rPh>
    <phoneticPr fontId="12"/>
  </si>
  <si>
    <t>有床歯科診療所</t>
    <rPh sb="0" eb="2">
      <t>ユウショウ</t>
    </rPh>
    <rPh sb="2" eb="4">
      <t>シカ</t>
    </rPh>
    <rPh sb="4" eb="7">
      <t>シンリョウジョ</t>
    </rPh>
    <phoneticPr fontId="12"/>
  </si>
  <si>
    <t>助産所（入所施設を有する）</t>
    <rPh sb="0" eb="3">
      <t>ジョサンジョ</t>
    </rPh>
    <rPh sb="4" eb="6">
      <t>ニュウショ</t>
    </rPh>
    <rPh sb="6" eb="8">
      <t>シセツ</t>
    </rPh>
    <rPh sb="9" eb="10">
      <t>ユウ</t>
    </rPh>
    <phoneticPr fontId="12"/>
  </si>
  <si>
    <t>施　　設　　名</t>
    <rPh sb="0" eb="1">
      <t>シ</t>
    </rPh>
    <rPh sb="3" eb="4">
      <t>セツ</t>
    </rPh>
    <rPh sb="6" eb="7">
      <t>メイ</t>
    </rPh>
    <phoneticPr fontId="12"/>
  </si>
  <si>
    <t>１．整備事業計画概要</t>
    <phoneticPr fontId="12"/>
  </si>
  <si>
    <t>スプリンクラー等施設整備事業期間</t>
    <rPh sb="7" eb="8">
      <t>トウ</t>
    </rPh>
    <rPh sb="8" eb="10">
      <t>シセツ</t>
    </rPh>
    <rPh sb="10" eb="12">
      <t>セイビ</t>
    </rPh>
    <rPh sb="12" eb="14">
      <t>ジギョウ</t>
    </rPh>
    <rPh sb="14" eb="16">
      <t>キカン</t>
    </rPh>
    <phoneticPr fontId="12"/>
  </si>
  <si>
    <t>着工</t>
    <phoneticPr fontId="12"/>
  </si>
  <si>
    <t>平成</t>
    <rPh sb="0" eb="2">
      <t>ヘイセイ</t>
    </rPh>
    <phoneticPr fontId="12"/>
  </si>
  <si>
    <t>年</t>
    <rPh sb="0" eb="1">
      <t>ネン</t>
    </rPh>
    <phoneticPr fontId="12"/>
  </si>
  <si>
    <t>月</t>
    <rPh sb="0" eb="1">
      <t>ガツ</t>
    </rPh>
    <phoneticPr fontId="12"/>
  </si>
  <si>
    <t>日</t>
    <rPh sb="0" eb="1">
      <t>ニチ</t>
    </rPh>
    <phoneticPr fontId="12"/>
  </si>
  <si>
    <t>竣工</t>
    <rPh sb="0" eb="2">
      <t>シュンコウ</t>
    </rPh>
    <phoneticPr fontId="12"/>
  </si>
  <si>
    <t>２．スプリンクラー施設の整備</t>
    <rPh sb="9" eb="11">
      <t>シセツ</t>
    </rPh>
    <rPh sb="12" eb="14">
      <t>セイビ</t>
    </rPh>
    <phoneticPr fontId="1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</si>
  <si>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2"/>
  </si>
  <si>
    <t>施設名
（棟名）</t>
    <rPh sb="0" eb="2">
      <t>シセツ</t>
    </rPh>
    <rPh sb="2" eb="3">
      <t>メイ</t>
    </rPh>
    <rPh sb="5" eb="6">
      <t>トウ</t>
    </rPh>
    <rPh sb="6" eb="7">
      <t>メイ</t>
    </rPh>
    <phoneticPr fontId="12"/>
  </si>
  <si>
    <t>整備する
スプリンクラー等の種別</t>
    <rPh sb="0" eb="2">
      <t>セイビ</t>
    </rPh>
    <rPh sb="12" eb="13">
      <t>トウ</t>
    </rPh>
    <rPh sb="14" eb="16">
      <t>シュベツ</t>
    </rPh>
    <phoneticPr fontId="12"/>
  </si>
  <si>
    <r>
      <t xml:space="preserve">スプリンクラー
整備面積
</t>
    </r>
    <r>
      <rPr>
        <sz val="14"/>
        <rFont val="ＭＳ Ｐゴシック"/>
        <family val="3"/>
        <charset val="128"/>
      </rPr>
      <t>※小数点第１位四捨五入</t>
    </r>
    <rPh sb="8" eb="10">
      <t>セイビ</t>
    </rPh>
    <rPh sb="10" eb="12">
      <t>メンセキ</t>
    </rPh>
    <phoneticPr fontId="12"/>
  </si>
  <si>
    <t>対象経費の
実支出（予定）額</t>
    <rPh sb="0" eb="2">
      <t>タイショウ</t>
    </rPh>
    <rPh sb="2" eb="4">
      <t>ケイヒ</t>
    </rPh>
    <rPh sb="6" eb="7">
      <t>ジツ</t>
    </rPh>
    <rPh sb="10" eb="12">
      <t>ヨテイ</t>
    </rPh>
    <rPh sb="13" eb="14">
      <t>ガク</t>
    </rPh>
    <phoneticPr fontId="1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</si>
  <si>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2"/>
  </si>
  <si>
    <t>延べ床面積
（施設（棟）全体）</t>
    <rPh sb="0" eb="1">
      <t>ノ</t>
    </rPh>
    <rPh sb="2" eb="5">
      <t>ユカメンセキ</t>
    </rPh>
    <rPh sb="7" eb="9">
      <t>シセツ</t>
    </rPh>
    <rPh sb="10" eb="11">
      <t>トウ</t>
    </rPh>
    <rPh sb="12" eb="14">
      <t>ゼンタイ</t>
    </rPh>
    <phoneticPr fontId="12"/>
  </si>
  <si>
    <t>一日平均入院患者数
（直近の報告）</t>
    <rPh sb="0" eb="2">
      <t>イチニチ</t>
    </rPh>
    <rPh sb="2" eb="4">
      <t>ヘイキン</t>
    </rPh>
    <rPh sb="4" eb="6">
      <t>ニュウイン</t>
    </rPh>
    <rPh sb="6" eb="9">
      <t>カンジャスウ</t>
    </rPh>
    <rPh sb="11" eb="13">
      <t>チョッキン</t>
    </rPh>
    <rPh sb="14" eb="16">
      <t>ホウコク</t>
    </rPh>
    <phoneticPr fontId="12"/>
  </si>
  <si>
    <t>夜間の職員
実配置人数</t>
    <rPh sb="0" eb="2">
      <t>ヤカン</t>
    </rPh>
    <rPh sb="3" eb="5">
      <t>ショクイン</t>
    </rPh>
    <rPh sb="6" eb="7">
      <t>ジツ</t>
    </rPh>
    <rPh sb="7" eb="9">
      <t>ハイチ</t>
    </rPh>
    <rPh sb="9" eb="11">
      <t>ニンズウ</t>
    </rPh>
    <phoneticPr fontId="12"/>
  </si>
  <si>
    <t>棟の建築構造</t>
    <rPh sb="0" eb="1">
      <t>ムネ</t>
    </rPh>
    <rPh sb="2" eb="4">
      <t>ケンチク</t>
    </rPh>
    <rPh sb="4" eb="6">
      <t>コウゾウ</t>
    </rPh>
    <phoneticPr fontId="1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</si>
  <si>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2"/>
  </si>
  <si>
    <t>避難誘導灯及び避難誘導標識の有無</t>
    <phoneticPr fontId="12"/>
  </si>
  <si>
    <t>自動火災報知設備の有無</t>
    <rPh sb="0" eb="2">
      <t>ジドウ</t>
    </rPh>
    <rPh sb="2" eb="4">
      <t>カサイ</t>
    </rPh>
    <rPh sb="4" eb="6">
      <t>ホウチ</t>
    </rPh>
    <rPh sb="6" eb="8">
      <t>セツビ</t>
    </rPh>
    <rPh sb="9" eb="11">
      <t>ウム</t>
    </rPh>
    <phoneticPr fontId="1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</si>
  <si>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2"/>
  </si>
  <si>
    <t>床</t>
    <rPh sb="0" eb="1">
      <t>ユカ</t>
    </rPh>
    <phoneticPr fontId="12"/>
  </si>
  <si>
    <t>床</t>
    <rPh sb="0" eb="1">
      <t>トコ</t>
    </rPh>
    <phoneticPr fontId="12"/>
  </si>
  <si>
    <t>人／日</t>
    <rPh sb="0" eb="1">
      <t>ニン</t>
    </rPh>
    <rPh sb="2" eb="3">
      <t>ニチ</t>
    </rPh>
    <phoneticPr fontId="12"/>
  </si>
  <si>
    <t>1：不燃
2：準不燃
3：難燃
4：その他</t>
    <rPh sb="2" eb="4">
      <t>フネン</t>
    </rPh>
    <rPh sb="7" eb="8">
      <t>ジュン</t>
    </rPh>
    <rPh sb="8" eb="10">
      <t>フネン</t>
    </rPh>
    <rPh sb="13" eb="15">
      <t>ナンネン</t>
    </rPh>
    <rPh sb="20" eb="21">
      <t>タ</t>
    </rPh>
    <phoneticPr fontId="12"/>
  </si>
  <si>
    <t>①</t>
    <phoneticPr fontId="12"/>
  </si>
  <si>
    <t>②</t>
    <phoneticPr fontId="12"/>
  </si>
  <si>
    <t>③</t>
    <phoneticPr fontId="1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</si>
  <si>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2"/>
  </si>
  <si>
    <t>スプリンクラー設置実支出(予定)額
（A）</t>
    <rPh sb="7" eb="9">
      <t>セッチ</t>
    </rPh>
    <rPh sb="9" eb="10">
      <t>ジツ</t>
    </rPh>
    <rPh sb="13" eb="15">
      <t>ヨテイ</t>
    </rPh>
    <phoneticPr fontId="1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</si>
  <si>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2"/>
  </si>
  <si>
    <t>基準単価
（C）</t>
    <rPh sb="0" eb="2">
      <t>キジュン</t>
    </rPh>
    <rPh sb="2" eb="4">
      <t>タンカ</t>
    </rPh>
    <phoneticPr fontId="12"/>
  </si>
  <si>
    <t>補助基準額
（D）＝（B）×（C）</t>
    <rPh sb="0" eb="2">
      <t>ホジョ</t>
    </rPh>
    <rPh sb="2" eb="5">
      <t>キジュンガク</t>
    </rPh>
    <phoneticPr fontId="1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</si>
  <si>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2"/>
  </si>
  <si>
    <t>①</t>
    <phoneticPr fontId="12"/>
  </si>
  <si>
    <t>㎡　　　　</t>
  </si>
  <si>
    <t>１７，５００円/㎡</t>
    <rPh sb="6" eb="7">
      <t>エン</t>
    </rPh>
    <phoneticPr fontId="12"/>
  </si>
  <si>
    <t>②</t>
    <phoneticPr fontId="12"/>
  </si>
  <si>
    <t>③</t>
    <phoneticPr fontId="1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</si>
  <si>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2"/>
  </si>
  <si>
    <t>避難誘導灯及び避難誘導標識の有無</t>
    <phoneticPr fontId="12"/>
  </si>
  <si>
    <t>自動火災報知
設備の有無</t>
    <rPh sb="0" eb="2">
      <t>ジドウ</t>
    </rPh>
    <rPh sb="2" eb="4">
      <t>カサイ</t>
    </rPh>
    <rPh sb="4" eb="6">
      <t>ホウチ</t>
    </rPh>
    <rPh sb="7" eb="9">
      <t>セツビ</t>
    </rPh>
    <rPh sb="10" eb="12">
      <t>ウム</t>
    </rPh>
    <phoneticPr fontId="12"/>
  </si>
  <si>
    <t>自動火災報知設備</t>
    <phoneticPr fontId="12"/>
  </si>
  <si>
    <t>火災通報装置</t>
    <phoneticPr fontId="12"/>
  </si>
  <si>
    <t>　＜補助申請額＞</t>
    <rPh sb="2" eb="4">
      <t>ホジョ</t>
    </rPh>
    <rPh sb="4" eb="7">
      <t>シンセイガク</t>
    </rPh>
    <phoneticPr fontId="12"/>
  </si>
  <si>
    <t>対象経費の実支出（予定）額
（A）</t>
    <rPh sb="0" eb="2">
      <t>タイショウ</t>
    </rPh>
    <rPh sb="2" eb="4">
      <t>ケイヒ</t>
    </rPh>
    <rPh sb="5" eb="6">
      <t>ジツ</t>
    </rPh>
    <rPh sb="9" eb="11">
      <t>ヨテイ</t>
    </rPh>
    <rPh sb="12" eb="13">
      <t>ガク</t>
    </rPh>
    <phoneticPr fontId="12"/>
  </si>
  <si>
    <t>非常通報機能の有無</t>
    <rPh sb="0" eb="2">
      <t>ヒジョウ</t>
    </rPh>
    <rPh sb="2" eb="4">
      <t>ツウホウ</t>
    </rPh>
    <rPh sb="4" eb="6">
      <t>キノウ</t>
    </rPh>
    <rPh sb="7" eb="9">
      <t>ウム</t>
    </rPh>
    <phoneticPr fontId="12"/>
  </si>
  <si>
    <t>基準額
（B）</t>
    <phoneticPr fontId="1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</si>
  <si>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2"/>
  </si>
  <si>
    <t>自動火災報知設備</t>
    <rPh sb="0" eb="2">
      <t>ジドウ</t>
    </rPh>
    <rPh sb="2" eb="4">
      <t>カサイ</t>
    </rPh>
    <rPh sb="4" eb="6">
      <t>ホウチ</t>
    </rPh>
    <rPh sb="6" eb="8">
      <t>セツビ</t>
    </rPh>
    <phoneticPr fontId="1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</si>
  <si>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2"/>
  </si>
  <si>
    <t>　　　　　　　　　　　　　　　　　　　　　　　　　　　　　　　　　　　　　　　　　　　　　　　　</t>
    <phoneticPr fontId="12"/>
  </si>
  <si>
    <r>
      <t>円</t>
    </r>
    <r>
      <rPr>
        <sz val="24"/>
        <color indexed="10"/>
        <rFont val="ＭＳ Ｐゴシック"/>
        <family val="3"/>
        <charset val="128"/>
      </rPr>
      <t>※</t>
    </r>
    <rPh sb="0" eb="1">
      <t>エン</t>
    </rPh>
    <phoneticPr fontId="1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</si>
  <si>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2"/>
  </si>
  <si>
    <t>所在地</t>
    <rPh sb="0" eb="3">
      <t>ショザイチ</t>
    </rPh>
    <phoneticPr fontId="5"/>
  </si>
  <si>
    <t>整備事業期間</t>
    <rPh sb="0" eb="2">
      <t>セイビ</t>
    </rPh>
    <rPh sb="2" eb="4">
      <t>ジギョウ</t>
    </rPh>
    <rPh sb="4" eb="6">
      <t>キカン</t>
    </rPh>
    <phoneticPr fontId="5"/>
  </si>
  <si>
    <t>合計</t>
    <rPh sb="0" eb="2">
      <t>ゴウケイ</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</si>
  <si>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</si>
  <si>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</si>
  <si>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補助対象部門</t>
    <rPh sb="0" eb="2">
      <t>ホジョ</t>
    </rPh>
    <rPh sb="2" eb="4">
      <t>タイショウ</t>
    </rPh>
    <rPh sb="4" eb="6">
      <t>ブモン</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</si>
  <si>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</si>
  <si>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</si>
  <si>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</si>
  <si>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</si>
  <si>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</si>
  <si>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</si>
  <si>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</si>
  <si>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</si>
  <si>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</si>
  <si>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</si>
  <si>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</si>
  <si>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</si>
  <si>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</si>
  <si>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</si>
  <si>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</si>
  <si>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</si>
  <si>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</si>
  <si>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</si>
  <si>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</si>
  <si>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</si>
  <si>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</si>
  <si>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</si>
  <si>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</si>
  <si>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</si>
  <si>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</si>
  <si>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</si>
  <si>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</si>
  <si>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</si>
  <si>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</si>
  <si>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</si>
  <si>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</si>
  <si>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</si>
  <si>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</si>
  <si>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</si>
  <si>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</si>
  <si>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</si>
  <si>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</si>
  <si>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</si>
  <si>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</si>
  <si>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</si>
  <si>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</si>
  <si>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</si>
  <si>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</si>
  <si>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</si>
  <si>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</si>
  <si>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</si>
  <si>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</si>
  <si>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</si>
  <si>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</si>
  <si>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</si>
  <si>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</si>
  <si>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</si>
  <si>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</si>
  <si>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</si>
  <si>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</si>
  <si>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</si>
  <si>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</si>
  <si>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</si>
  <si>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</si>
  <si>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</si>
  <si>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</si>
  <si>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</si>
  <si>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</si>
  <si>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</si>
  <si>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</si>
  <si>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</si>
  <si>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</si>
  <si>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</si>
  <si>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3.パッケージ型自動消火設備</t>
    <rPh sb="7" eb="8">
      <t>カタ</t>
    </rPh>
    <rPh sb="8" eb="10">
      <t>ジドウ</t>
    </rPh>
    <rPh sb="10" eb="12">
      <t>ショウカ</t>
    </rPh>
    <rPh sb="12" eb="14">
      <t>セツビ</t>
    </rPh>
    <phoneticPr fontId="5"/>
  </si>
  <si>
    <t>火災通報装置</t>
    <phoneticPr fontId="5"/>
  </si>
  <si>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5"/>
  </si>
  <si>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5"/>
  </si>
  <si>
    <t>その他</t>
    <rPh sb="2" eb="3">
      <t>タ</t>
    </rPh>
    <phoneticPr fontId="5"/>
  </si>
  <si>
    <t>着工</t>
    <rPh sb="0" eb="2">
      <t>チャッコウ</t>
    </rPh>
    <phoneticPr fontId="5"/>
  </si>
  <si>
    <t xml:space="preserve"> ～ </t>
    <phoneticPr fontId="5"/>
  </si>
  <si>
    <t>竣工</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</si>
  <si>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</si>
  <si>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</si>
  <si>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</si>
  <si>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</si>
  <si>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</si>
  <si>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</si>
  <si>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</si>
  <si>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</si>
  <si>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</si>
  <si>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</si>
  <si>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</si>
  <si>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</si>
  <si>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</si>
  <si>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</si>
  <si>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</si>
  <si>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</si>
  <si>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</si>
  <si>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</si>
  <si>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</si>
  <si>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</si>
  <si>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</si>
  <si>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</si>
  <si>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</si>
  <si>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</si>
  <si>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</si>
  <si>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</si>
  <si>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</si>
  <si>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</si>
  <si>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</si>
  <si>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</si>
  <si>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</si>
  <si>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</si>
  <si>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</si>
  <si>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</si>
  <si>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</si>
  <si>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</si>
  <si>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</si>
  <si>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</si>
  <si>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</si>
  <si>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</si>
  <si>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</si>
  <si>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</si>
  <si>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</si>
  <si>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</si>
  <si>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</si>
  <si>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</si>
  <si>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</si>
  <si>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</si>
  <si>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</si>
  <si>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</si>
  <si>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</si>
  <si>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</si>
  <si>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</si>
  <si>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</si>
  <si>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</si>
  <si>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</si>
  <si>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院内感染対策施設整備事業</t>
  </si>
  <si>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5"/>
  </si>
  <si>
    <t>南海トラフ日本海溝・千島海溝周辺海溝型地震に係る津波避難対策緊急事業</t>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</si>
  <si>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</si>
  <si>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</si>
  <si>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有</t>
    <rPh sb="0" eb="1">
      <t>アリ</t>
    </rPh>
    <phoneticPr fontId="5"/>
  </si>
  <si>
    <t>無</t>
    <rPh sb="0" eb="1">
      <t>ナ</t>
    </rPh>
    <phoneticPr fontId="5"/>
  </si>
  <si>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5"/>
  </si>
  <si>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5"/>
  </si>
  <si>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5"/>
  </si>
  <si>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5"/>
  </si>
  <si>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5"/>
  </si>
  <si>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5"/>
  </si>
  <si>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5"/>
  </si>
  <si>
    <t>提出日</t>
    <rPh sb="0" eb="2">
      <t>テイシュツ</t>
    </rPh>
    <rPh sb="2" eb="3">
      <t>ビ</t>
    </rPh>
    <phoneticPr fontId="41"/>
  </si>
  <si>
    <t>所在地</t>
    <rPh sb="0" eb="3">
      <t>ショザイチ</t>
    </rPh>
    <phoneticPr fontId="41"/>
  </si>
  <si>
    <t>開設者</t>
    <rPh sb="0" eb="2">
      <t>カイセツ</t>
    </rPh>
    <rPh sb="2" eb="3">
      <t>シャ</t>
    </rPh>
    <phoneticPr fontId="41"/>
  </si>
  <si>
    <t>代表者　職・氏名</t>
    <rPh sb="0" eb="3">
      <t>ダイヒョウシャ</t>
    </rPh>
    <rPh sb="4" eb="5">
      <t>ショク</t>
    </rPh>
    <rPh sb="6" eb="8">
      <t>シメイ</t>
    </rPh>
    <phoneticPr fontId="41"/>
  </si>
  <si>
    <t>医療機関名</t>
    <rPh sb="0" eb="2">
      <t>イリョウ</t>
    </rPh>
    <rPh sb="2" eb="4">
      <t>キカン</t>
    </rPh>
    <rPh sb="4" eb="5">
      <t>メイ</t>
    </rPh>
    <phoneticPr fontId="41"/>
  </si>
  <si>
    <t>医療機関コード</t>
    <rPh sb="0" eb="2">
      <t>イリョウ</t>
    </rPh>
    <rPh sb="2" eb="4">
      <t>キカン</t>
    </rPh>
    <phoneticPr fontId="41"/>
  </si>
  <si>
    <t>電話番号</t>
    <rPh sb="0" eb="2">
      <t>デンワ</t>
    </rPh>
    <rPh sb="2" eb="4">
      <t>バンゴウ</t>
    </rPh>
    <phoneticPr fontId="41"/>
  </si>
  <si>
    <t>メールアドレス</t>
    <phoneticPr fontId="41"/>
  </si>
  <si>
    <t>第</t>
    <rPh sb="0" eb="1">
      <t>ダイ</t>
    </rPh>
    <phoneticPr fontId="5"/>
  </si>
  <si>
    <t>号</t>
    <rPh sb="0" eb="1">
      <t>ゴウ</t>
    </rPh>
    <phoneticPr fontId="5"/>
  </si>
  <si>
    <t>（宛先）</t>
    <rPh sb="1" eb="3">
      <t>アテサキ</t>
    </rPh>
    <phoneticPr fontId="5"/>
  </si>
  <si>
    <t>埼玉県知事　大野　元裕</t>
    <rPh sb="0" eb="1">
      <t>サキ</t>
    </rPh>
    <rPh sb="1" eb="2">
      <t>タマ</t>
    </rPh>
    <rPh sb="2" eb="3">
      <t>ケン</t>
    </rPh>
    <rPh sb="3" eb="4">
      <t>チ</t>
    </rPh>
    <rPh sb="4" eb="5">
      <t>コト</t>
    </rPh>
    <rPh sb="6" eb="8">
      <t>オオノ</t>
    </rPh>
    <rPh sb="9" eb="11">
      <t>モトヒロ</t>
    </rPh>
    <phoneticPr fontId="5"/>
  </si>
  <si>
    <t>（報告者）</t>
    <rPh sb="1" eb="4">
      <t>ホウコクシャ</t>
    </rPh>
    <phoneticPr fontId="5"/>
  </si>
  <si>
    <t>所在地</t>
    <rPh sb="0" eb="1">
      <t>ショ</t>
    </rPh>
    <rPh sb="1" eb="2">
      <t>ザイ</t>
    </rPh>
    <rPh sb="2" eb="3">
      <t>チ</t>
    </rPh>
    <phoneticPr fontId="5"/>
  </si>
  <si>
    <t>開設者</t>
    <rPh sb="0" eb="1">
      <t>カイ</t>
    </rPh>
    <rPh sb="1" eb="2">
      <t>セツ</t>
    </rPh>
    <rPh sb="2" eb="3">
      <t>モノ</t>
    </rPh>
    <phoneticPr fontId="5"/>
  </si>
  <si>
    <t>代表者職氏名</t>
    <rPh sb="0" eb="3">
      <t>ダイヒョウシャ</t>
    </rPh>
    <rPh sb="3" eb="4">
      <t>ショク</t>
    </rPh>
    <rPh sb="4" eb="6">
      <t>シメイ</t>
    </rPh>
    <phoneticPr fontId="5"/>
  </si>
  <si>
    <t>医療機関名</t>
    <rPh sb="0" eb="2">
      <t>イリョウ</t>
    </rPh>
    <rPh sb="2" eb="4">
      <t>キカン</t>
    </rPh>
    <rPh sb="4" eb="5">
      <t>メイ</t>
    </rPh>
    <phoneticPr fontId="5"/>
  </si>
  <si>
    <t>記</t>
    <rPh sb="0" eb="1">
      <t>キ</t>
    </rPh>
    <phoneticPr fontId="41"/>
  </si>
  <si>
    <t>感対第</t>
    <rPh sb="0" eb="1">
      <t>カン</t>
    </rPh>
    <rPh sb="1" eb="2">
      <t>タイ</t>
    </rPh>
    <rPh sb="2" eb="3">
      <t>ダイ</t>
    </rPh>
    <phoneticPr fontId="5"/>
  </si>
  <si>
    <t>内示額</t>
    <rPh sb="0" eb="3">
      <t>ナイジガク</t>
    </rPh>
    <phoneticPr fontId="5"/>
  </si>
  <si>
    <t>（１）病室の感染対策に係る整備</t>
    <rPh sb="3" eb="5">
      <t>ビョウシツ</t>
    </rPh>
    <rPh sb="6" eb="8">
      <t>カンセン</t>
    </rPh>
    <rPh sb="8" eb="10">
      <t>タイサク</t>
    </rPh>
    <rPh sb="11" eb="12">
      <t>カカ</t>
    </rPh>
    <rPh sb="13" eb="15">
      <t>セイビ</t>
    </rPh>
    <phoneticPr fontId="5"/>
  </si>
  <si>
    <t>（２）病棟等の感染対策に係る整備</t>
    <rPh sb="3" eb="5">
      <t>ビョウトウ</t>
    </rPh>
    <rPh sb="5" eb="6">
      <t>トウ</t>
    </rPh>
    <rPh sb="7" eb="9">
      <t>カンセン</t>
    </rPh>
    <rPh sb="9" eb="11">
      <t>タイサク</t>
    </rPh>
    <rPh sb="12" eb="13">
      <t>カカ</t>
    </rPh>
    <rPh sb="14" eb="16">
      <t>セイビ</t>
    </rPh>
    <phoneticPr fontId="5"/>
  </si>
  <si>
    <t>（３）個人防護具保管施設の整備</t>
    <rPh sb="3" eb="5">
      <t>コジン</t>
    </rPh>
    <rPh sb="5" eb="7">
      <t>ボウゴ</t>
    </rPh>
    <rPh sb="7" eb="8">
      <t>グ</t>
    </rPh>
    <rPh sb="8" eb="10">
      <t>ホカン</t>
    </rPh>
    <rPh sb="10" eb="12">
      <t>シセツ</t>
    </rPh>
    <rPh sb="13" eb="15">
      <t>セイビ</t>
    </rPh>
    <phoneticPr fontId="5"/>
  </si>
  <si>
    <t>都道府県</t>
  </si>
  <si>
    <t>開　設　者</t>
    <phoneticPr fontId="5"/>
  </si>
  <si>
    <t>国庫補助　　　基本額</t>
  </si>
  <si>
    <t>埼玉県</t>
    <rPh sb="0" eb="2">
      <t>サイタマ</t>
    </rPh>
    <rPh sb="2" eb="3">
      <t>ケン</t>
    </rPh>
    <phoneticPr fontId="5"/>
  </si>
  <si>
    <t>面積（室数）</t>
    <rPh sb="3" eb="4">
      <t>シツ</t>
    </rPh>
    <rPh sb="4" eb="5">
      <t>スウ</t>
    </rPh>
    <phoneticPr fontId="5"/>
  </si>
  <si>
    <t>㎡（室）</t>
    <rPh sb="2" eb="3">
      <t>シツ</t>
    </rPh>
    <phoneticPr fontId="5"/>
  </si>
  <si>
    <t>円</t>
    <rPh sb="0" eb="1">
      <t>エン</t>
    </rPh>
    <phoneticPr fontId="5"/>
  </si>
  <si>
    <t>補助対象経費の支出予定額</t>
    <rPh sb="0" eb="2">
      <t>ホジョ</t>
    </rPh>
    <phoneticPr fontId="5"/>
  </si>
  <si>
    <t>今回提出区分</t>
    <rPh sb="0" eb="2">
      <t>コンカイ</t>
    </rPh>
    <rPh sb="2" eb="4">
      <t>テイシュツ</t>
    </rPh>
    <rPh sb="4" eb="6">
      <t>クブン</t>
    </rPh>
    <phoneticPr fontId="5"/>
  </si>
  <si>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5"/>
  </si>
  <si>
    <t>個室1</t>
    <rPh sb="0" eb="2">
      <t>コシツ</t>
    </rPh>
    <phoneticPr fontId="5"/>
  </si>
  <si>
    <t>個室2</t>
    <rPh sb="0" eb="2">
      <t>コシツ</t>
    </rPh>
    <phoneticPr fontId="5"/>
  </si>
  <si>
    <t>個室3</t>
    <rPh sb="0" eb="2">
      <t>コシツ</t>
    </rPh>
    <phoneticPr fontId="5"/>
  </si>
  <si>
    <t>個室4</t>
    <rPh sb="0" eb="2">
      <t>コシツ</t>
    </rPh>
    <phoneticPr fontId="5"/>
  </si>
  <si>
    <r>
      <t>現在</t>
    </r>
    <r>
      <rPr>
        <b/>
        <sz val="10"/>
        <color rgb="FFFF0000"/>
        <rFont val="ＭＳ Ｐゴシック"/>
        <family val="3"/>
        <charset val="128"/>
      </rPr>
      <t>床</t>
    </r>
    <r>
      <rPr>
        <sz val="10"/>
        <rFont val="ＭＳ Ｐゴシック"/>
        <family val="3"/>
        <charset val="128"/>
      </rPr>
      <t>面積（㎡）</t>
    </r>
    <rPh sb="0" eb="2">
      <t>ゲンザイ</t>
    </rPh>
    <rPh sb="2" eb="3">
      <t>ユカ</t>
    </rPh>
    <rPh sb="3" eb="5">
      <t>メンセキ</t>
    </rPh>
    <phoneticPr fontId="5"/>
  </si>
  <si>
    <r>
      <t>整備後</t>
    </r>
    <r>
      <rPr>
        <b/>
        <sz val="10"/>
        <color rgb="FFFF0000"/>
        <rFont val="ＭＳ Ｐゴシック"/>
        <family val="3"/>
        <charset val="128"/>
      </rPr>
      <t>床</t>
    </r>
    <r>
      <rPr>
        <sz val="10"/>
        <rFont val="ＭＳ Ｐゴシック"/>
        <family val="3"/>
        <charset val="128"/>
      </rPr>
      <t>面積（㎡）</t>
    </r>
    <rPh sb="0" eb="2">
      <t>セイビ</t>
    </rPh>
    <rPh sb="2" eb="3">
      <t>ゴ</t>
    </rPh>
    <rPh sb="3" eb="6">
      <t>ユカメンセキ</t>
    </rPh>
    <phoneticPr fontId="5"/>
  </si>
  <si>
    <t>個室5</t>
    <rPh sb="0" eb="2">
      <t>コシツ</t>
    </rPh>
    <phoneticPr fontId="5"/>
  </si>
  <si>
    <t>個室6</t>
    <rPh sb="0" eb="2">
      <t>コシツ</t>
    </rPh>
    <phoneticPr fontId="5"/>
  </si>
  <si>
    <t>個室7</t>
    <rPh sb="0" eb="2">
      <t>コシツ</t>
    </rPh>
    <phoneticPr fontId="5"/>
  </si>
  <si>
    <t>個室8</t>
    <rPh sb="0" eb="2">
      <t>コシツ</t>
    </rPh>
    <phoneticPr fontId="5"/>
  </si>
  <si>
    <t>個室9</t>
    <rPh sb="0" eb="2">
      <t>コシツ</t>
    </rPh>
    <phoneticPr fontId="5"/>
  </si>
  <si>
    <t>個室10</t>
    <rPh sb="0" eb="2">
      <t>コシツ</t>
    </rPh>
    <phoneticPr fontId="5"/>
  </si>
  <si>
    <t>個室11</t>
    <rPh sb="0" eb="2">
      <t>コシツ</t>
    </rPh>
    <phoneticPr fontId="5"/>
  </si>
  <si>
    <t>個室12</t>
    <rPh sb="0" eb="2">
      <t>コシツ</t>
    </rPh>
    <phoneticPr fontId="5"/>
  </si>
  <si>
    <t>個室13</t>
    <rPh sb="0" eb="2">
      <t>コシツ</t>
    </rPh>
    <phoneticPr fontId="5"/>
  </si>
  <si>
    <t>個室14</t>
    <rPh sb="0" eb="2">
      <t>コシツ</t>
    </rPh>
    <phoneticPr fontId="5"/>
  </si>
  <si>
    <t>個室15</t>
    <rPh sb="0" eb="2">
      <t>コシツ</t>
    </rPh>
    <phoneticPr fontId="5"/>
  </si>
  <si>
    <t>個室16</t>
    <rPh sb="0" eb="2">
      <t>コシツ</t>
    </rPh>
    <phoneticPr fontId="5"/>
  </si>
  <si>
    <t>個室17</t>
    <rPh sb="0" eb="2">
      <t>コシツ</t>
    </rPh>
    <phoneticPr fontId="5"/>
  </si>
  <si>
    <t>個室18</t>
    <rPh sb="0" eb="2">
      <t>コシツ</t>
    </rPh>
    <phoneticPr fontId="5"/>
  </si>
  <si>
    <t>個室19</t>
    <rPh sb="0" eb="2">
      <t>コシツ</t>
    </rPh>
    <phoneticPr fontId="5"/>
  </si>
  <si>
    <t>個室20</t>
    <rPh sb="0" eb="2">
      <t>コシツ</t>
    </rPh>
    <phoneticPr fontId="5"/>
  </si>
  <si>
    <t>個室21</t>
    <rPh sb="0" eb="2">
      <t>コシツ</t>
    </rPh>
    <phoneticPr fontId="5"/>
  </si>
  <si>
    <t>個室22</t>
    <rPh sb="0" eb="2">
      <t>コシツ</t>
    </rPh>
    <phoneticPr fontId="5"/>
  </si>
  <si>
    <t>個室23</t>
    <rPh sb="0" eb="2">
      <t>コシツ</t>
    </rPh>
    <phoneticPr fontId="5"/>
  </si>
  <si>
    <t>個室24</t>
    <rPh sb="0" eb="2">
      <t>コシツ</t>
    </rPh>
    <phoneticPr fontId="5"/>
  </si>
  <si>
    <r>
      <t>整備後</t>
    </r>
    <r>
      <rPr>
        <b/>
        <sz val="10"/>
        <color rgb="FFFF0000"/>
        <rFont val="ＭＳ Ｐゴシック"/>
        <family val="3"/>
        <charset val="128"/>
      </rPr>
      <t>床</t>
    </r>
    <r>
      <rPr>
        <sz val="10"/>
        <rFont val="ＭＳ Ｐゴシック"/>
        <family val="3"/>
        <charset val="128"/>
      </rPr>
      <t>面積（㎡）</t>
    </r>
    <phoneticPr fontId="5"/>
  </si>
  <si>
    <r>
      <rPr>
        <b/>
        <sz val="10"/>
        <color rgb="FFFF0000"/>
        <rFont val="ＭＳ Ｐゴシック"/>
        <family val="3"/>
        <charset val="128"/>
      </rPr>
      <t>工事</t>
    </r>
    <r>
      <rPr>
        <sz val="10"/>
        <rFont val="ＭＳ Ｐゴシック"/>
        <family val="3"/>
        <charset val="128"/>
      </rPr>
      <t>面積（㎡）</t>
    </r>
    <phoneticPr fontId="5"/>
  </si>
  <si>
    <t>開設者</t>
    <rPh sb="0" eb="3">
      <t>カイセツシャ</t>
    </rPh>
    <phoneticPr fontId="5"/>
  </si>
  <si>
    <t>個人防護具保管施設１</t>
    <rPh sb="0" eb="2">
      <t>コジン</t>
    </rPh>
    <rPh sb="2" eb="4">
      <t>ボウゴ</t>
    </rPh>
    <rPh sb="4" eb="5">
      <t>グ</t>
    </rPh>
    <rPh sb="5" eb="7">
      <t>ホカン</t>
    </rPh>
    <rPh sb="7" eb="9">
      <t>シセツ</t>
    </rPh>
    <phoneticPr fontId="5"/>
  </si>
  <si>
    <t>個人防護具保管施設２</t>
    <rPh sb="0" eb="2">
      <t>コジン</t>
    </rPh>
    <rPh sb="2" eb="4">
      <t>ボウゴ</t>
    </rPh>
    <rPh sb="4" eb="5">
      <t>グ</t>
    </rPh>
    <rPh sb="5" eb="7">
      <t>ホカン</t>
    </rPh>
    <rPh sb="7" eb="9">
      <t>シセツ</t>
    </rPh>
    <phoneticPr fontId="5"/>
  </si>
  <si>
    <t>個人防護具保管施設３</t>
    <rPh sb="0" eb="2">
      <t>コジン</t>
    </rPh>
    <rPh sb="2" eb="4">
      <t>ボウゴ</t>
    </rPh>
    <rPh sb="4" eb="5">
      <t>グ</t>
    </rPh>
    <rPh sb="5" eb="7">
      <t>ホカン</t>
    </rPh>
    <rPh sb="7" eb="9">
      <t>シセツ</t>
    </rPh>
    <phoneticPr fontId="5"/>
  </si>
  <si>
    <t>個人防護具保管施設４</t>
    <rPh sb="0" eb="2">
      <t>コジン</t>
    </rPh>
    <rPh sb="2" eb="4">
      <t>ボウゴ</t>
    </rPh>
    <rPh sb="4" eb="5">
      <t>グ</t>
    </rPh>
    <rPh sb="5" eb="7">
      <t>ホカン</t>
    </rPh>
    <rPh sb="7" eb="9">
      <t>シセツ</t>
    </rPh>
    <phoneticPr fontId="5"/>
  </si>
  <si>
    <t>区分</t>
    <rPh sb="0" eb="2">
      <t>クブン</t>
    </rPh>
    <phoneticPr fontId="5"/>
  </si>
  <si>
    <t>小計</t>
    <rPh sb="0" eb="2">
      <t>ショウケイ</t>
    </rPh>
    <phoneticPr fontId="5"/>
  </si>
  <si>
    <t>総事業費</t>
    <rPh sb="0" eb="4">
      <t>ソウジギョウヒ</t>
    </rPh>
    <phoneticPr fontId="5"/>
  </si>
  <si>
    <t>補助対象
経費</t>
    <rPh sb="0" eb="2">
      <t>ホジョ</t>
    </rPh>
    <rPh sb="2" eb="4">
      <t>タイショウ</t>
    </rPh>
    <rPh sb="5" eb="7">
      <t>ケイヒ</t>
    </rPh>
    <phoneticPr fontId="5"/>
  </si>
  <si>
    <t>補助対象外
経費</t>
    <rPh sb="0" eb="2">
      <t>ホジョ</t>
    </rPh>
    <rPh sb="2" eb="4">
      <t>タイショウ</t>
    </rPh>
    <rPh sb="4" eb="5">
      <t>ガイ</t>
    </rPh>
    <rPh sb="6" eb="8">
      <t>ケイヒ</t>
    </rPh>
    <phoneticPr fontId="5"/>
  </si>
  <si>
    <t>補助対象
事業分</t>
    <rPh sb="0" eb="2">
      <t>ホジョ</t>
    </rPh>
    <rPh sb="2" eb="4">
      <t>タイショウ</t>
    </rPh>
    <rPh sb="5" eb="7">
      <t>ジギョウ</t>
    </rPh>
    <rPh sb="7" eb="8">
      <t>ブン</t>
    </rPh>
    <phoneticPr fontId="5"/>
  </si>
  <si>
    <t>補助対象
事業外分</t>
    <rPh sb="0" eb="2">
      <t>ホジョ</t>
    </rPh>
    <rPh sb="2" eb="4">
      <t>タイショウ</t>
    </rPh>
    <rPh sb="5" eb="7">
      <t>ジギョウ</t>
    </rPh>
    <rPh sb="7" eb="8">
      <t>ガイ</t>
    </rPh>
    <rPh sb="8" eb="9">
      <t>ブン</t>
    </rPh>
    <phoneticPr fontId="5"/>
  </si>
  <si>
    <t>総事業</t>
    <rPh sb="0" eb="1">
      <t>ソウ</t>
    </rPh>
    <rPh sb="1" eb="3">
      <t>ジギョウ</t>
    </rPh>
    <phoneticPr fontId="5"/>
  </si>
  <si>
    <t>年度別内訳</t>
    <rPh sb="0" eb="2">
      <t>ネンド</t>
    </rPh>
    <rPh sb="2" eb="3">
      <t>ベツ</t>
    </rPh>
    <rPh sb="3" eb="5">
      <t>ウチワケ</t>
    </rPh>
    <phoneticPr fontId="5"/>
  </si>
  <si>
    <t>３．整備事業費の計算</t>
    <rPh sb="2" eb="4">
      <t>セイビ</t>
    </rPh>
    <rPh sb="4" eb="7">
      <t>ジギョウヒ</t>
    </rPh>
    <rPh sb="8" eb="10">
      <t>ケイサン</t>
    </rPh>
    <phoneticPr fontId="5"/>
  </si>
  <si>
    <t>４．整備事業の内容（具体的に記載）</t>
    <rPh sb="2" eb="4">
      <t>セイビ</t>
    </rPh>
    <rPh sb="4" eb="6">
      <t>ジギョウ</t>
    </rPh>
    <rPh sb="7" eb="9">
      <t>ナイヨウ</t>
    </rPh>
    <rPh sb="10" eb="13">
      <t>グタイテキ</t>
    </rPh>
    <rPh sb="14" eb="16">
      <t>キサイ</t>
    </rPh>
    <phoneticPr fontId="5"/>
  </si>
  <si>
    <t>施設整備事業実施計画書</t>
    <rPh sb="0" eb="2">
      <t>シセツ</t>
    </rPh>
    <rPh sb="2" eb="4">
      <t>セイビ</t>
    </rPh>
    <rPh sb="4" eb="6">
      <t>ジギョウ</t>
    </rPh>
    <rPh sb="6" eb="8">
      <t>ジッシ</t>
    </rPh>
    <rPh sb="8" eb="11">
      <t>ケイカクショ</t>
    </rPh>
    <phoneticPr fontId="5"/>
  </si>
  <si>
    <t>病棟等１の感染対策</t>
    <rPh sb="0" eb="2">
      <t>ビョウトウ</t>
    </rPh>
    <rPh sb="2" eb="3">
      <t>トウ</t>
    </rPh>
    <rPh sb="5" eb="7">
      <t>カンセン</t>
    </rPh>
    <rPh sb="7" eb="9">
      <t>タイサク</t>
    </rPh>
    <phoneticPr fontId="5"/>
  </si>
  <si>
    <t>病棟等２の感染対策</t>
    <rPh sb="0" eb="2">
      <t>ビョウトウ</t>
    </rPh>
    <rPh sb="2" eb="3">
      <t>トウ</t>
    </rPh>
    <rPh sb="5" eb="7">
      <t>カンセン</t>
    </rPh>
    <rPh sb="7" eb="9">
      <t>タイサク</t>
    </rPh>
    <phoneticPr fontId="5"/>
  </si>
  <si>
    <t>病棟等３の感染対策</t>
    <rPh sb="0" eb="2">
      <t>ビョウトウ</t>
    </rPh>
    <rPh sb="2" eb="3">
      <t>トウ</t>
    </rPh>
    <rPh sb="5" eb="7">
      <t>カンセン</t>
    </rPh>
    <rPh sb="7" eb="9">
      <t>タイサク</t>
    </rPh>
    <phoneticPr fontId="5"/>
  </si>
  <si>
    <t>病棟等４の感染対策</t>
    <rPh sb="0" eb="2">
      <t>ビョウトウ</t>
    </rPh>
    <rPh sb="2" eb="3">
      <t>トウ</t>
    </rPh>
    <rPh sb="5" eb="7">
      <t>カンセン</t>
    </rPh>
    <rPh sb="7" eb="9">
      <t>タイサク</t>
    </rPh>
    <phoneticPr fontId="5"/>
  </si>
  <si>
    <t>国庫補助　　　所要額</t>
    <phoneticPr fontId="5"/>
  </si>
  <si>
    <t>様式第２号（第８条関係）</t>
    <rPh sb="0" eb="2">
      <t>ヨウシキ</t>
    </rPh>
    <rPh sb="2" eb="3">
      <t>ダイ</t>
    </rPh>
    <rPh sb="4" eb="5">
      <t>ゴウ</t>
    </rPh>
    <rPh sb="6" eb="7">
      <t>ダイ</t>
    </rPh>
    <rPh sb="8" eb="9">
      <t>ジョウ</t>
    </rPh>
    <rPh sb="9" eb="11">
      <t>カンケイ</t>
    </rPh>
    <phoneticPr fontId="5"/>
  </si>
  <si>
    <t>埼玉県協定締結医療機関施設整備事業費補助金交付申請書</t>
    <rPh sb="0" eb="2">
      <t>サイタマ</t>
    </rPh>
    <rPh sb="2" eb="3">
      <t>ケン</t>
    </rPh>
    <rPh sb="3" eb="5">
      <t>キョウテイ</t>
    </rPh>
    <rPh sb="5" eb="7">
      <t>テイケツ</t>
    </rPh>
    <rPh sb="7" eb="9">
      <t>イリョウ</t>
    </rPh>
    <rPh sb="9" eb="11">
      <t>キカン</t>
    </rPh>
    <rPh sb="11" eb="13">
      <t>シセツ</t>
    </rPh>
    <rPh sb="13" eb="15">
      <t>セイビ</t>
    </rPh>
    <rPh sb="15" eb="18">
      <t>ジギョウヒ</t>
    </rPh>
    <rPh sb="18" eb="21">
      <t>ホジョキン</t>
    </rPh>
    <rPh sb="21" eb="23">
      <t>コウフ</t>
    </rPh>
    <rPh sb="23" eb="26">
      <t>シンセイショ</t>
    </rPh>
    <phoneticPr fontId="5"/>
  </si>
  <si>
    <t>ので、補助金等の交付手続等に関する規則第４条の規定により関係書類を添えて申請します。</t>
    <phoneticPr fontId="5"/>
  </si>
  <si>
    <t>２　経費所要額調書　（別紙１）</t>
  </si>
  <si>
    <t>３　事業計画書　　　（別紙２）</t>
  </si>
  <si>
    <t>４　添付書類</t>
  </si>
  <si>
    <t>（１）当該事業に係る歳入歳出予算書抄本</t>
  </si>
  <si>
    <t>（２）工事計画図（設計図等）</t>
  </si>
  <si>
    <t>（３）工事内訳書</t>
  </si>
  <si>
    <t>（４）その他参考となる資料</t>
  </si>
  <si>
    <t>１　申請金額</t>
    <phoneticPr fontId="5"/>
  </si>
  <si>
    <t>金</t>
    <rPh sb="0" eb="1">
      <t>キン</t>
    </rPh>
    <phoneticPr fontId="5"/>
  </si>
  <si>
    <t>円</t>
    <rPh sb="0" eb="1">
      <t>エン</t>
    </rPh>
    <phoneticPr fontId="5"/>
  </si>
  <si>
    <t>埼玉県協定締結医療機関施設整備事業費補助金変更交付申請書</t>
    <rPh sb="0" eb="2">
      <t>サイタマ</t>
    </rPh>
    <rPh sb="2" eb="3">
      <t>ケン</t>
    </rPh>
    <rPh sb="3" eb="5">
      <t>キョウテイ</t>
    </rPh>
    <rPh sb="5" eb="7">
      <t>テイケツ</t>
    </rPh>
    <rPh sb="7" eb="9">
      <t>イリョウ</t>
    </rPh>
    <rPh sb="9" eb="11">
      <t>キカン</t>
    </rPh>
    <rPh sb="11" eb="13">
      <t>シセツ</t>
    </rPh>
    <rPh sb="13" eb="15">
      <t>セイビ</t>
    </rPh>
    <rPh sb="15" eb="18">
      <t>ジギョウヒ</t>
    </rPh>
    <rPh sb="18" eb="21">
      <t>ホジョキン</t>
    </rPh>
    <rPh sb="21" eb="23">
      <t>ヘンコウ</t>
    </rPh>
    <rPh sb="23" eb="25">
      <t>コウフ</t>
    </rPh>
    <rPh sb="25" eb="28">
      <t>シンセイショ</t>
    </rPh>
    <phoneticPr fontId="5"/>
  </si>
  <si>
    <t>様式第３号（第１０条関係）</t>
    <rPh sb="0" eb="2">
      <t>ヨウシキ</t>
    </rPh>
    <rPh sb="2" eb="3">
      <t>ダイ</t>
    </rPh>
    <rPh sb="4" eb="5">
      <t>ゴウ</t>
    </rPh>
    <rPh sb="6" eb="7">
      <t>ダイ</t>
    </rPh>
    <rPh sb="9" eb="10">
      <t>ジョウ</t>
    </rPh>
    <rPh sb="10" eb="12">
      <t>カンケイ</t>
    </rPh>
    <phoneticPr fontId="5"/>
  </si>
  <si>
    <t>（既交付決定金額</t>
    <rPh sb="1" eb="2">
      <t>キ</t>
    </rPh>
    <rPh sb="2" eb="4">
      <t>コウフ</t>
    </rPh>
    <rPh sb="4" eb="6">
      <t>ケッテイ</t>
    </rPh>
    <rPh sb="6" eb="8">
      <t>キンガク</t>
    </rPh>
    <phoneticPr fontId="5"/>
  </si>
  <si>
    <t>金</t>
    <rPh sb="0" eb="1">
      <t>キン</t>
    </rPh>
    <phoneticPr fontId="5"/>
  </si>
  <si>
    <t>円）</t>
    <rPh sb="0" eb="1">
      <t>エン</t>
    </rPh>
    <phoneticPr fontId="5"/>
  </si>
  <si>
    <t>埼玉県協定締結医療機関施設整備事業費補助金実績報告書</t>
    <rPh sb="0" eb="2">
      <t>サイタマ</t>
    </rPh>
    <rPh sb="2" eb="3">
      <t>ケン</t>
    </rPh>
    <rPh sb="3" eb="5">
      <t>キョウテイ</t>
    </rPh>
    <rPh sb="5" eb="7">
      <t>テイケツ</t>
    </rPh>
    <rPh sb="7" eb="9">
      <t>イリョウ</t>
    </rPh>
    <rPh sb="9" eb="11">
      <t>キカン</t>
    </rPh>
    <rPh sb="11" eb="13">
      <t>シセツ</t>
    </rPh>
    <rPh sb="13" eb="15">
      <t>セイビ</t>
    </rPh>
    <rPh sb="15" eb="18">
      <t>ジギョウヒ</t>
    </rPh>
    <rPh sb="18" eb="21">
      <t>ホジョキン</t>
    </rPh>
    <rPh sb="21" eb="23">
      <t>ジッセキ</t>
    </rPh>
    <rPh sb="23" eb="26">
      <t>ホウコクショ</t>
    </rPh>
    <phoneticPr fontId="5"/>
  </si>
  <si>
    <t>２　経費所要額精算書　（別紙１）</t>
  </si>
  <si>
    <t>（２）補助事業完了後の建物の全景及び補助対象事業の概要を示す写真</t>
  </si>
  <si>
    <t>（３）契約書、領収書、検収調書等の写し</t>
  </si>
  <si>
    <t>（４）補助事業完了後の建物の構造概要及び平面図</t>
  </si>
  <si>
    <t>（５）補助対象事業の工事設計図及び工事内訳書</t>
  </si>
  <si>
    <t>（６）その他参考となる資料</t>
  </si>
  <si>
    <t>１　補助金精算額</t>
    <phoneticPr fontId="5"/>
  </si>
  <si>
    <t>様式第５号（第１３条関係）</t>
    <rPh sb="0" eb="2">
      <t>ヨウシキ</t>
    </rPh>
    <rPh sb="2" eb="3">
      <t>ダイ</t>
    </rPh>
    <rPh sb="4" eb="5">
      <t>ゴウ</t>
    </rPh>
    <rPh sb="6" eb="7">
      <t>ダイ</t>
    </rPh>
    <rPh sb="9" eb="10">
      <t>ジョウ</t>
    </rPh>
    <rPh sb="10" eb="12">
      <t>カンケイ</t>
    </rPh>
    <phoneticPr fontId="5"/>
  </si>
  <si>
    <t>１．内示額</t>
    <rPh sb="2" eb="5">
      <t>ナイジガク</t>
    </rPh>
    <phoneticPr fontId="5"/>
  </si>
  <si>
    <t>２．提出書類</t>
    <rPh sb="2" eb="4">
      <t>テイシュツ</t>
    </rPh>
    <rPh sb="4" eb="6">
      <t>ショルイ</t>
    </rPh>
    <phoneticPr fontId="5"/>
  </si>
  <si>
    <t>３．提出期限</t>
    <rPh sb="2" eb="4">
      <t>テイシュツ</t>
    </rPh>
    <rPh sb="4" eb="6">
      <t>キゲン</t>
    </rPh>
    <phoneticPr fontId="5"/>
  </si>
  <si>
    <t>４．担当及び提出先</t>
    <rPh sb="2" eb="4">
      <t>タントウ</t>
    </rPh>
    <rPh sb="4" eb="5">
      <t>オヨ</t>
    </rPh>
    <rPh sb="6" eb="8">
      <t>テイシュツ</t>
    </rPh>
    <rPh sb="8" eb="9">
      <t>サキ</t>
    </rPh>
    <phoneticPr fontId="5"/>
  </si>
  <si>
    <t>金</t>
    <rPh sb="0" eb="1">
      <t>キン</t>
    </rPh>
    <phoneticPr fontId="5"/>
  </si>
  <si>
    <t>円</t>
    <rPh sb="0" eb="1">
      <t>エン</t>
    </rPh>
    <phoneticPr fontId="5"/>
  </si>
  <si>
    <t>（３）事業計画書　　　（別紙２）</t>
    <phoneticPr fontId="5"/>
  </si>
  <si>
    <t>（４）当該事業に係る歳入歳出予算書抄本</t>
    <phoneticPr fontId="5"/>
  </si>
  <si>
    <t>（７）その他参考となる資料</t>
    <phoneticPr fontId="5"/>
  </si>
  <si>
    <t>　本県の保健医療行政の推進につきましては、日頃格別の御協力を賜り厚くお礼申し</t>
    <phoneticPr fontId="5"/>
  </si>
  <si>
    <t>上げます。</t>
    <phoneticPr fontId="5"/>
  </si>
  <si>
    <t>基づき、下記２の書類を作成の上、下記アドレスにメールにてご提出くださるようお</t>
    <phoneticPr fontId="5"/>
  </si>
  <si>
    <t>願いいたします。</t>
    <phoneticPr fontId="5"/>
  </si>
  <si>
    <t>メール：a7500-22@pref.saitama.lg.jp</t>
    <phoneticPr fontId="5"/>
  </si>
  <si>
    <t>埼玉県保健医療部　感染症対策課　総務・補助金担当</t>
    <rPh sb="0" eb="2">
      <t>サイタマ</t>
    </rPh>
    <rPh sb="2" eb="3">
      <t>ケン</t>
    </rPh>
    <rPh sb="3" eb="5">
      <t>ホケン</t>
    </rPh>
    <rPh sb="5" eb="7">
      <t>イリョウ</t>
    </rPh>
    <rPh sb="7" eb="8">
      <t>ブ</t>
    </rPh>
    <phoneticPr fontId="5"/>
  </si>
  <si>
    <t>（１）交付申請書（様式第２号）</t>
    <rPh sb="3" eb="5">
      <t>コウフ</t>
    </rPh>
    <rPh sb="5" eb="8">
      <t>シンセイショ</t>
    </rPh>
    <rPh sb="9" eb="11">
      <t>ヨウシキ</t>
    </rPh>
    <rPh sb="11" eb="12">
      <t>ダイ</t>
    </rPh>
    <rPh sb="13" eb="14">
      <t>ゴウ</t>
    </rPh>
    <phoneticPr fontId="5"/>
  </si>
  <si>
    <t>埼玉県保健医療部長　表　久仁和　</t>
    <phoneticPr fontId="5"/>
  </si>
  <si>
    <t>（公印省略）</t>
    <phoneticPr fontId="5"/>
  </si>
  <si>
    <t>(別紙１）</t>
    <rPh sb="1" eb="3">
      <t>ベッシ</t>
    </rPh>
    <phoneticPr fontId="5"/>
  </si>
  <si>
    <t>（別紙２）</t>
  </si>
  <si>
    <t>（別紙２）</t>
    <rPh sb="1" eb="3">
      <t>ベッシ</t>
    </rPh>
    <phoneticPr fontId="5"/>
  </si>
  <si>
    <t>Ｃ＝Ａ－Ｂ</t>
    <phoneticPr fontId="5"/>
  </si>
  <si>
    <t>Ｇ</t>
    <phoneticPr fontId="5"/>
  </si>
  <si>
    <t>Ｈ</t>
    <phoneticPr fontId="5"/>
  </si>
  <si>
    <t>Ｉ</t>
    <phoneticPr fontId="5"/>
  </si>
  <si>
    <t>Ⅱ．(H)は、(G)の範囲内で(C)と(F)とを比較して少ない方の額に補助率を乗じた額。ただし、算出された額に1,000円未満の端数が生じた場合にはこれを切捨てる。</t>
    <rPh sb="11" eb="14">
      <t>ハンイナイ</t>
    </rPh>
    <rPh sb="24" eb="26">
      <t>ヒカク</t>
    </rPh>
    <rPh sb="28" eb="29">
      <t>スク</t>
    </rPh>
    <rPh sb="31" eb="32">
      <t>ホウ</t>
    </rPh>
    <rPh sb="33" eb="34">
      <t>ガク</t>
    </rPh>
    <rPh sb="35" eb="38">
      <t>ホジョリツ</t>
    </rPh>
    <rPh sb="39" eb="40">
      <t>ジョウ</t>
    </rPh>
    <rPh sb="42" eb="43">
      <t>ガク</t>
    </rPh>
    <phoneticPr fontId="5"/>
  </si>
  <si>
    <t>Ⅰ．(F)は、(D)と(E)とを比較して少ない方の額。</t>
  </si>
  <si>
    <t>Ⅰ．(F)は、(D)と(E)とを比較して少ない方の額。</t>
    <phoneticPr fontId="5"/>
  </si>
  <si>
    <t>Ⅲ．(I)は、(C)と(F)を比較して少ない方の額に補助率を乗じた額と、(H)を比較して少ない方の額に2分の1を乗じた額。ただし、算出された額に1,000円未満の端数が生じた場合にはこれを切捨てるものとする。</t>
    <rPh sb="15" eb="17">
      <t>ヒカク</t>
    </rPh>
    <rPh sb="19" eb="20">
      <t>スク</t>
    </rPh>
    <rPh sb="22" eb="23">
      <t>ホウ</t>
    </rPh>
    <rPh sb="24" eb="25">
      <t>ガク</t>
    </rPh>
    <rPh sb="26" eb="29">
      <t>ホジョリツ</t>
    </rPh>
    <rPh sb="30" eb="31">
      <t>ジョウ</t>
    </rPh>
    <rPh sb="33" eb="34">
      <t>ガク</t>
    </rPh>
    <rPh sb="40" eb="42">
      <t>ヒカク</t>
    </rPh>
    <rPh sb="44" eb="45">
      <t>スク</t>
    </rPh>
    <rPh sb="47" eb="48">
      <t>ホウ</t>
    </rPh>
    <rPh sb="49" eb="50">
      <t>ガク</t>
    </rPh>
    <rPh sb="52" eb="53">
      <t>ブン</t>
    </rPh>
    <rPh sb="56" eb="57">
      <t>ジョウ</t>
    </rPh>
    <rPh sb="59" eb="60">
      <t>ガク</t>
    </rPh>
    <phoneticPr fontId="5"/>
  </si>
  <si>
    <t>合計</t>
    <rPh sb="0" eb="2">
      <t>ゴウケイ</t>
    </rPh>
    <phoneticPr fontId="5"/>
  </si>
  <si>
    <t>金</t>
    <rPh sb="0" eb="1">
      <t>キン</t>
    </rPh>
    <phoneticPr fontId="5"/>
  </si>
  <si>
    <t>１　収入</t>
    <rPh sb="2" eb="4">
      <t>シュウニュウ</t>
    </rPh>
    <phoneticPr fontId="5"/>
  </si>
  <si>
    <t>　単位：円</t>
    <rPh sb="1" eb="3">
      <t>タンイ</t>
    </rPh>
    <rPh sb="4" eb="5">
      <t>エン</t>
    </rPh>
    <phoneticPr fontId="5"/>
  </si>
  <si>
    <t>科目</t>
    <rPh sb="0" eb="2">
      <t>カモク</t>
    </rPh>
    <phoneticPr fontId="5"/>
  </si>
  <si>
    <t>決算額</t>
    <rPh sb="0" eb="2">
      <t>ケッサン</t>
    </rPh>
    <rPh sb="2" eb="3">
      <t>ガク</t>
    </rPh>
    <phoneticPr fontId="5"/>
  </si>
  <si>
    <t>　県補助金</t>
    <rPh sb="1" eb="2">
      <t>ケン</t>
    </rPh>
    <rPh sb="2" eb="5">
      <t>ホジョキン</t>
    </rPh>
    <phoneticPr fontId="5"/>
  </si>
  <si>
    <t>　事業収入</t>
    <rPh sb="1" eb="3">
      <t>ジギョウ</t>
    </rPh>
    <rPh sb="3" eb="5">
      <t>シュウニュウ</t>
    </rPh>
    <phoneticPr fontId="5"/>
  </si>
  <si>
    <t>　その他収入</t>
    <rPh sb="3" eb="4">
      <t>タ</t>
    </rPh>
    <rPh sb="4" eb="6">
      <t>シュウニュウ</t>
    </rPh>
    <phoneticPr fontId="5"/>
  </si>
  <si>
    <t>　合計</t>
    <rPh sb="1" eb="3">
      <t>ゴウケイ</t>
    </rPh>
    <phoneticPr fontId="5"/>
  </si>
  <si>
    <t>２　支出</t>
    <rPh sb="2" eb="4">
      <t>シシュツ</t>
    </rPh>
    <phoneticPr fontId="5"/>
  </si>
  <si>
    <t xml:space="preserve"> 金</t>
    <rPh sb="1" eb="2">
      <t>キン</t>
    </rPh>
    <phoneticPr fontId="5"/>
  </si>
  <si>
    <t>埼玉県協定締結医療機関施設整備事業費　決算書（見込み）</t>
    <rPh sb="0" eb="3">
      <t>サイタマケン</t>
    </rPh>
    <rPh sb="3" eb="5">
      <t>キョウテイ</t>
    </rPh>
    <rPh sb="5" eb="7">
      <t>テイケツ</t>
    </rPh>
    <rPh sb="7" eb="9">
      <t>イリョウ</t>
    </rPh>
    <rPh sb="9" eb="11">
      <t>キカン</t>
    </rPh>
    <rPh sb="11" eb="13">
      <t>シセツ</t>
    </rPh>
    <rPh sb="13" eb="15">
      <t>セイビ</t>
    </rPh>
    <rPh sb="15" eb="17">
      <t>ジギョウ</t>
    </rPh>
    <rPh sb="17" eb="18">
      <t>ヒ</t>
    </rPh>
    <rPh sb="19" eb="22">
      <t>ケッサンショ</t>
    </rPh>
    <rPh sb="23" eb="25">
      <t>ミコミ</t>
    </rPh>
    <phoneticPr fontId="5"/>
  </si>
  <si>
    <t>補助対象部門に係る当該年度事業</t>
    <rPh sb="0" eb="2">
      <t>ホジョ</t>
    </rPh>
    <rPh sb="2" eb="4">
      <t>タイショウ</t>
    </rPh>
    <rPh sb="4" eb="6">
      <t>ブモン</t>
    </rPh>
    <rPh sb="7" eb="8">
      <t>カカ</t>
    </rPh>
    <rPh sb="9" eb="11">
      <t>トウガイ</t>
    </rPh>
    <rPh sb="11" eb="13">
      <t>ネンド</t>
    </rPh>
    <rPh sb="13" eb="15">
      <t>ジギョウ</t>
    </rPh>
    <phoneticPr fontId="5"/>
  </si>
  <si>
    <t>施設整備事業実績報告書</t>
    <rPh sb="0" eb="2">
      <t>シセツ</t>
    </rPh>
    <rPh sb="2" eb="4">
      <t>セイビ</t>
    </rPh>
    <rPh sb="4" eb="6">
      <t>ジギョウ</t>
    </rPh>
    <rPh sb="6" eb="8">
      <t>ジッセキ</t>
    </rPh>
    <rPh sb="8" eb="11">
      <t>ホウコクショ</t>
    </rPh>
    <phoneticPr fontId="5"/>
  </si>
  <si>
    <t>施設整備事業実績報告書</t>
    <phoneticPr fontId="5"/>
  </si>
  <si>
    <t>補助病室数</t>
    <rPh sb="0" eb="2">
      <t>ホジョ</t>
    </rPh>
    <rPh sb="2" eb="4">
      <t>ビョウシツ</t>
    </rPh>
    <rPh sb="4" eb="5">
      <t>スウ</t>
    </rPh>
    <phoneticPr fontId="5"/>
  </si>
  <si>
    <t>（別紙１）</t>
    <rPh sb="1" eb="3">
      <t>ベッシ</t>
    </rPh>
    <phoneticPr fontId="5"/>
  </si>
  <si>
    <t>補助対象経費の支出額</t>
    <rPh sb="0" eb="2">
      <t>ホジョ</t>
    </rPh>
    <phoneticPr fontId="5"/>
  </si>
  <si>
    <t>既交付額</t>
    <rPh sb="0" eb="1">
      <t>キ</t>
    </rPh>
    <rPh sb="1" eb="3">
      <t>コウフ</t>
    </rPh>
    <rPh sb="3" eb="4">
      <t>ガク</t>
    </rPh>
    <phoneticPr fontId="5"/>
  </si>
  <si>
    <t>円</t>
    <rPh sb="0" eb="1">
      <t>エン</t>
    </rPh>
    <phoneticPr fontId="5"/>
  </si>
  <si>
    <t>Ｋ</t>
    <phoneticPr fontId="5"/>
  </si>
  <si>
    <t>Ⅲ．(K)は、(C)と(F)を比較して少ない方の額に補助率を乗じた額と、(H)を比較して少ない方の額に2分の1を乗じた額。ただし、算出された額に1,000円未満の端数が生じた場合にはこれを切捨てるものとする。</t>
    <rPh sb="15" eb="17">
      <t>ヒカク</t>
    </rPh>
    <rPh sb="19" eb="20">
      <t>スク</t>
    </rPh>
    <rPh sb="22" eb="23">
      <t>ホウ</t>
    </rPh>
    <rPh sb="24" eb="25">
      <t>ガク</t>
    </rPh>
    <rPh sb="26" eb="29">
      <t>ホジョリツ</t>
    </rPh>
    <rPh sb="30" eb="31">
      <t>ジョウ</t>
    </rPh>
    <rPh sb="33" eb="34">
      <t>ガク</t>
    </rPh>
    <rPh sb="40" eb="42">
      <t>ヒカク</t>
    </rPh>
    <rPh sb="44" eb="45">
      <t>スク</t>
    </rPh>
    <rPh sb="47" eb="48">
      <t>ホウ</t>
    </rPh>
    <rPh sb="49" eb="50">
      <t>ガク</t>
    </rPh>
    <rPh sb="52" eb="53">
      <t>ブン</t>
    </rPh>
    <rPh sb="56" eb="57">
      <t>ジョウ</t>
    </rPh>
    <rPh sb="59" eb="60">
      <t>ガク</t>
    </rPh>
    <phoneticPr fontId="5"/>
  </si>
  <si>
    <t>医療機関コード</t>
    <rPh sb="0" eb="2">
      <t>イリョウ</t>
    </rPh>
    <rPh sb="2" eb="4">
      <t>キカン</t>
    </rPh>
    <phoneticPr fontId="5"/>
  </si>
  <si>
    <t>開設者</t>
    <rPh sb="0" eb="2">
      <t>カイセツ</t>
    </rPh>
    <rPh sb="2" eb="3">
      <t>シャ</t>
    </rPh>
    <phoneticPr fontId="5"/>
  </si>
  <si>
    <t>郵便番号</t>
    <rPh sb="0" eb="4">
      <t>ユウビンバンゴウ</t>
    </rPh>
    <phoneticPr fontId="5"/>
  </si>
  <si>
    <t>連絡先電話</t>
    <rPh sb="0" eb="3">
      <t>レンラクサキ</t>
    </rPh>
    <rPh sb="3" eb="5">
      <t>デンワ</t>
    </rPh>
    <phoneticPr fontId="5"/>
  </si>
  <si>
    <t>メールアドレス</t>
    <phoneticPr fontId="5"/>
  </si>
  <si>
    <t>事務担当者</t>
    <rPh sb="0" eb="2">
      <t>ジム</t>
    </rPh>
    <rPh sb="2" eb="5">
      <t>タントウシャ</t>
    </rPh>
    <phoneticPr fontId="5"/>
  </si>
  <si>
    <t>申請金額</t>
    <rPh sb="0" eb="2">
      <t>シンセイ</t>
    </rPh>
    <rPh sb="2" eb="4">
      <t>キンガク</t>
    </rPh>
    <phoneticPr fontId="5"/>
  </si>
  <si>
    <t>変更額</t>
    <rPh sb="0" eb="2">
      <t>ヘンコウ</t>
    </rPh>
    <rPh sb="2" eb="3">
      <t>ガク</t>
    </rPh>
    <phoneticPr fontId="5"/>
  </si>
  <si>
    <t>病室</t>
    <rPh sb="0" eb="2">
      <t>ビョウシツ</t>
    </rPh>
    <phoneticPr fontId="5"/>
  </si>
  <si>
    <t>病室数</t>
    <rPh sb="0" eb="2">
      <t>ビョウシツ</t>
    </rPh>
    <rPh sb="2" eb="3">
      <t>スウ</t>
    </rPh>
    <phoneticPr fontId="5"/>
  </si>
  <si>
    <t>病棟</t>
    <rPh sb="0" eb="2">
      <t>ビョウトウ</t>
    </rPh>
    <phoneticPr fontId="5"/>
  </si>
  <si>
    <t>面積</t>
    <rPh sb="0" eb="2">
      <t>メンセキ</t>
    </rPh>
    <phoneticPr fontId="5"/>
  </si>
  <si>
    <t>保管施設</t>
    <rPh sb="0" eb="2">
      <t>ホカン</t>
    </rPh>
    <rPh sb="2" eb="4">
      <t>シセツ</t>
    </rPh>
    <phoneticPr fontId="5"/>
  </si>
  <si>
    <t>実績金額</t>
    <rPh sb="0" eb="2">
      <t>ジッセキ</t>
    </rPh>
    <rPh sb="2" eb="4">
      <t>キンガク</t>
    </rPh>
    <phoneticPr fontId="5"/>
  </si>
  <si>
    <t>選定額</t>
    <rPh sb="0" eb="2">
      <t>センテイ</t>
    </rPh>
    <rPh sb="2" eb="3">
      <t>ガク</t>
    </rPh>
    <phoneticPr fontId="5"/>
  </si>
  <si>
    <t>所要額</t>
    <rPh sb="0" eb="2">
      <t>ショヨウ</t>
    </rPh>
    <rPh sb="2" eb="3">
      <t>ガク</t>
    </rPh>
    <phoneticPr fontId="5"/>
  </si>
  <si>
    <t>国庫</t>
    <rPh sb="0" eb="2">
      <t>コッコ</t>
    </rPh>
    <phoneticPr fontId="5"/>
  </si>
  <si>
    <t>決定額</t>
    <rPh sb="0" eb="2">
      <t>ケッテイ</t>
    </rPh>
    <rPh sb="2" eb="3">
      <t>ガク</t>
    </rPh>
    <phoneticPr fontId="5"/>
  </si>
  <si>
    <t>確定額</t>
    <rPh sb="0" eb="2">
      <t>カクテイ</t>
    </rPh>
    <rPh sb="2" eb="3">
      <t>ガク</t>
    </rPh>
    <phoneticPr fontId="5"/>
  </si>
  <si>
    <t>精算額</t>
    <rPh sb="0" eb="3">
      <t>セイサンガク</t>
    </rPh>
    <phoneticPr fontId="5"/>
  </si>
  <si>
    <t>内容</t>
    <rPh sb="0" eb="2">
      <t>ナイヨウ</t>
    </rPh>
    <phoneticPr fontId="5"/>
  </si>
  <si>
    <t>３　事業実績報告書　　（別紙２）</t>
    <phoneticPr fontId="5"/>
  </si>
  <si>
    <t>協定締結医療機関施設整備事業費補助金　経費所要額計算書</t>
    <rPh sb="0" eb="2">
      <t>キョウテイ</t>
    </rPh>
    <rPh sb="2" eb="4">
      <t>テイケツ</t>
    </rPh>
    <rPh sb="4" eb="6">
      <t>イリョウ</t>
    </rPh>
    <rPh sb="6" eb="8">
      <t>キカン</t>
    </rPh>
    <rPh sb="8" eb="10">
      <t>シセツ</t>
    </rPh>
    <rPh sb="10" eb="12">
      <t>セイビ</t>
    </rPh>
    <rPh sb="12" eb="14">
      <t>ジギョウ</t>
    </rPh>
    <rPh sb="14" eb="15">
      <t>ヒ</t>
    </rPh>
    <rPh sb="15" eb="18">
      <t>ホジョキン</t>
    </rPh>
    <rPh sb="19" eb="21">
      <t>ケイヒ</t>
    </rPh>
    <rPh sb="21" eb="23">
      <t>ショヨウ</t>
    </rPh>
    <rPh sb="23" eb="24">
      <t>ガク</t>
    </rPh>
    <rPh sb="24" eb="27">
      <t>ケイサンショ</t>
    </rPh>
    <phoneticPr fontId="5"/>
  </si>
  <si>
    <t>協定締結医療機関施設整備事業費補助金　経費所要額精算書</t>
    <rPh sb="0" eb="2">
      <t>キョウテイ</t>
    </rPh>
    <rPh sb="2" eb="4">
      <t>テイケツ</t>
    </rPh>
    <rPh sb="4" eb="6">
      <t>イリョウ</t>
    </rPh>
    <rPh sb="6" eb="8">
      <t>キカン</t>
    </rPh>
    <rPh sb="8" eb="10">
      <t>シセツ</t>
    </rPh>
    <rPh sb="10" eb="12">
      <t>セイビ</t>
    </rPh>
    <rPh sb="12" eb="14">
      <t>ジギョウ</t>
    </rPh>
    <rPh sb="14" eb="15">
      <t>ヒ</t>
    </rPh>
    <rPh sb="15" eb="18">
      <t>ホジョキン</t>
    </rPh>
    <rPh sb="19" eb="21">
      <t>ケイヒ</t>
    </rPh>
    <rPh sb="21" eb="23">
      <t>ショヨウ</t>
    </rPh>
    <rPh sb="23" eb="24">
      <t>ガク</t>
    </rPh>
    <rPh sb="24" eb="27">
      <t>セイサンショ</t>
    </rPh>
    <phoneticPr fontId="5"/>
  </si>
  <si>
    <t>寄付金その他の収入</t>
    <rPh sb="0" eb="3">
      <t>キフキン</t>
    </rPh>
    <rPh sb="5" eb="6">
      <t>タ</t>
    </rPh>
    <rPh sb="7" eb="9">
      <t>シュウニュウ</t>
    </rPh>
    <phoneticPr fontId="5"/>
  </si>
  <si>
    <t>医療機関名</t>
    <rPh sb="0" eb="2">
      <t>イリョウ</t>
    </rPh>
    <rPh sb="2" eb="4">
      <t>キカン</t>
    </rPh>
    <rPh sb="4" eb="5">
      <t>メイ</t>
    </rPh>
    <phoneticPr fontId="5"/>
  </si>
  <si>
    <t>摘要</t>
    <rPh sb="0" eb="2">
      <t>テキヨウ</t>
    </rPh>
    <phoneticPr fontId="5"/>
  </si>
  <si>
    <t>予算額</t>
    <rPh sb="0" eb="3">
      <t>ヨサンガク</t>
    </rPh>
    <phoneticPr fontId="5"/>
  </si>
  <si>
    <t>病棟</t>
    <rPh sb="0" eb="2">
      <t>ビョウトウ</t>
    </rPh>
    <phoneticPr fontId="5"/>
  </si>
  <si>
    <t>保管施設</t>
    <rPh sb="0" eb="2">
      <t>ホカン</t>
    </rPh>
    <rPh sb="2" eb="4">
      <t>シセツ</t>
    </rPh>
    <phoneticPr fontId="5"/>
  </si>
  <si>
    <t>基本情報</t>
    <rPh sb="0" eb="2">
      <t>キホン</t>
    </rPh>
    <rPh sb="2" eb="4">
      <t>ジョウホウ</t>
    </rPh>
    <phoneticPr fontId="5"/>
  </si>
  <si>
    <t>交付申請</t>
    <rPh sb="0" eb="2">
      <t>コウフ</t>
    </rPh>
    <rPh sb="2" eb="4">
      <t>シンセイ</t>
    </rPh>
    <phoneticPr fontId="5"/>
  </si>
  <si>
    <t>変更申請</t>
    <rPh sb="0" eb="2">
      <t>ヘンコウ</t>
    </rPh>
    <rPh sb="2" eb="4">
      <t>シンセイ</t>
    </rPh>
    <phoneticPr fontId="5"/>
  </si>
  <si>
    <t>実績報告</t>
    <rPh sb="0" eb="2">
      <t>ジッセキ</t>
    </rPh>
    <rPh sb="2" eb="4">
      <t>ホウコク</t>
    </rPh>
    <phoneticPr fontId="5"/>
  </si>
  <si>
    <t>別紙２</t>
    <phoneticPr fontId="5"/>
  </si>
  <si>
    <t>事　　　　業　　　　計　　　　画　　　　書</t>
    <phoneticPr fontId="5"/>
  </si>
  <si>
    <r>
      <t>事業</t>
    </r>
    <r>
      <rPr>
        <sz val="9"/>
        <color theme="1"/>
        <rFont val="ＭＳ Ｐゴシック"/>
        <family val="3"/>
        <charset val="128"/>
      </rPr>
      <t>区分</t>
    </r>
    <rPh sb="2" eb="4">
      <t>クブン</t>
    </rPh>
    <phoneticPr fontId="5"/>
  </si>
  <si>
    <t>補助（間接補助）事業者名</t>
    <rPh sb="0" eb="2">
      <t>ホジョ</t>
    </rPh>
    <rPh sb="3" eb="5">
      <t>カンセツ</t>
    </rPh>
    <rPh sb="5" eb="7">
      <t>ホジョ</t>
    </rPh>
    <rPh sb="8" eb="12">
      <t>ジギョウシャメイ</t>
    </rPh>
    <phoneticPr fontId="5"/>
  </si>
  <si>
    <t>施設名</t>
  </si>
  <si>
    <t>建物の構造及び面積</t>
    <phoneticPr fontId="5"/>
  </si>
  <si>
    <t>　　　　　　　　　　　　　　　　　　　　　　　　　　　　　　</t>
  </si>
  <si>
    <t>構造：</t>
    <rPh sb="0" eb="2">
      <t>コウゾウ</t>
    </rPh>
    <phoneticPr fontId="5"/>
  </si>
  <si>
    <t>建築面積 　</t>
    <rPh sb="0" eb="2">
      <t>ケンチク</t>
    </rPh>
    <phoneticPr fontId="5"/>
  </si>
  <si>
    <t>延べ面積</t>
    <phoneticPr fontId="5"/>
  </si>
  <si>
    <t>施工期間</t>
  </si>
  <si>
    <t>着工</t>
    <phoneticPr fontId="5"/>
  </si>
  <si>
    <t>～</t>
    <phoneticPr fontId="5"/>
  </si>
  <si>
    <t>　竣工</t>
    <phoneticPr fontId="5"/>
  </si>
  <si>
    <t>整備費内訳　　　　　　　　　　　　　　　　　　　　　　　　</t>
    <phoneticPr fontId="5"/>
  </si>
  <si>
    <t>区　分</t>
    <phoneticPr fontId="5"/>
  </si>
  <si>
    <t>費　　目</t>
    <phoneticPr fontId="5"/>
  </si>
  <si>
    <t>面　積　</t>
    <phoneticPr fontId="5"/>
  </si>
  <si>
    <t>単　価　</t>
    <phoneticPr fontId="5"/>
  </si>
  <si>
    <t>金　　額　</t>
    <phoneticPr fontId="5"/>
  </si>
  <si>
    <t>備　　考　</t>
    <phoneticPr fontId="5"/>
  </si>
  <si>
    <t>　　　</t>
  </si>
  <si>
    <t>　　　　　</t>
  </si>
  <si>
    <t xml:space="preserve">        ㎡</t>
  </si>
  <si>
    <t xml:space="preserve">  　　  円</t>
  </si>
  <si>
    <t xml:space="preserve">            円</t>
  </si>
  <si>
    <t>　　　　　　</t>
  </si>
  <si>
    <t>補助対象事業分</t>
    <rPh sb="0" eb="2">
      <t>ホジョ</t>
    </rPh>
    <rPh sb="2" eb="4">
      <t>タイショウ</t>
    </rPh>
    <rPh sb="4" eb="7">
      <t>ジギョウブン</t>
    </rPh>
    <phoneticPr fontId="5"/>
  </si>
  <si>
    <t>小  計</t>
  </si>
  <si>
    <t>補助対象外事業分</t>
    <rPh sb="0" eb="2">
      <t>ホジョ</t>
    </rPh>
    <rPh sb="2" eb="4">
      <t>タイショウ</t>
    </rPh>
    <rPh sb="4" eb="5">
      <t>ソト</t>
    </rPh>
    <rPh sb="5" eb="8">
      <t>ジギョウブン</t>
    </rPh>
    <phoneticPr fontId="5"/>
  </si>
  <si>
    <t>合　計</t>
    <rPh sb="0" eb="1">
      <t>ゴウ</t>
    </rPh>
    <rPh sb="2" eb="3">
      <t>ケイ</t>
    </rPh>
    <phoneticPr fontId="5"/>
  </si>
  <si>
    <t>財源内訳</t>
    <phoneticPr fontId="5"/>
  </si>
  <si>
    <t>金額</t>
    <rPh sb="0" eb="2">
      <t>キンガク</t>
    </rPh>
    <phoneticPr fontId="5"/>
  </si>
  <si>
    <t>備考</t>
    <rPh sb="0" eb="2">
      <t>ビコウ</t>
    </rPh>
    <phoneticPr fontId="5"/>
  </si>
  <si>
    <t>（内　訳）</t>
    <rPh sb="1" eb="2">
      <t>ウチ</t>
    </rPh>
    <rPh sb="3" eb="4">
      <t>ヤク</t>
    </rPh>
    <phoneticPr fontId="5"/>
  </si>
  <si>
    <t>(1)  補助金</t>
    <phoneticPr fontId="5"/>
  </si>
  <si>
    <t>　　　　うち国</t>
    <phoneticPr fontId="5"/>
  </si>
  <si>
    <t>　　　　うち都道府県</t>
    <phoneticPr fontId="5"/>
  </si>
  <si>
    <t>(2)  地方債</t>
    <phoneticPr fontId="5"/>
  </si>
  <si>
    <t>(3)  寄附金</t>
    <rPh sb="5" eb="7">
      <t>キフ</t>
    </rPh>
    <phoneticPr fontId="5"/>
  </si>
  <si>
    <t>(4)  その他（診療収入等）</t>
    <rPh sb="9" eb="11">
      <t>シンリョウ</t>
    </rPh>
    <rPh sb="11" eb="13">
      <t>シュウニュウ</t>
    </rPh>
    <rPh sb="13" eb="14">
      <t>トウ</t>
    </rPh>
    <phoneticPr fontId="5"/>
  </si>
  <si>
    <t>計</t>
    <rPh sb="0" eb="1">
      <t>ケイ</t>
    </rPh>
    <phoneticPr fontId="5"/>
  </si>
  <si>
    <t>補助財産を取得する際に、当該補助財産を取得するための抵当権設定の有無</t>
    <phoneticPr fontId="5"/>
  </si>
  <si>
    <t>その他　参考事項　</t>
    <phoneticPr fontId="5"/>
  </si>
  <si>
    <t>【留意事項】</t>
    <rPh sb="1" eb="3">
      <t>リュウイ</t>
    </rPh>
    <rPh sb="3" eb="5">
      <t>ジコウ</t>
    </rPh>
    <phoneticPr fontId="5"/>
  </si>
  <si>
    <t>　 整備費内訳の「費目」欄は、交付要綱の５（交付額の算定方法）の対象経費に定める各部門に区分して記入すること。</t>
    <phoneticPr fontId="5"/>
  </si>
  <si>
    <t>事　　業　　実　　績　　報　　告　　書</t>
    <phoneticPr fontId="5"/>
  </si>
  <si>
    <t>事業区分</t>
    <rPh sb="2" eb="4">
      <t>クブン</t>
    </rPh>
    <phoneticPr fontId="5"/>
  </si>
  <si>
    <t>構造</t>
    <rPh sb="0" eb="2">
      <t>コウゾウ</t>
    </rPh>
    <phoneticPr fontId="5"/>
  </si>
  <si>
    <t>(16) 新興感染症対応力強化事業（病室の感染対策に係る整備）</t>
    <phoneticPr fontId="5"/>
  </si>
  <si>
    <t>(16) 新興感染症対応力強化事業（病室の感染対策に係る整備以外）</t>
    <phoneticPr fontId="5"/>
  </si>
  <si>
    <t>病室の感染対策に係る整備</t>
    <rPh sb="0" eb="2">
      <t>ビョウシツ</t>
    </rPh>
    <rPh sb="3" eb="5">
      <t>カンセン</t>
    </rPh>
    <rPh sb="5" eb="7">
      <t>タイサク</t>
    </rPh>
    <rPh sb="8" eb="9">
      <t>カカ</t>
    </rPh>
    <rPh sb="10" eb="12">
      <t>セイビ</t>
    </rPh>
    <phoneticPr fontId="5"/>
  </si>
  <si>
    <t>病室の感染対策に係る整備</t>
    <phoneticPr fontId="5"/>
  </si>
  <si>
    <t>室数</t>
    <rPh sb="0" eb="1">
      <t>シツ</t>
    </rPh>
    <rPh sb="1" eb="2">
      <t>スウ</t>
    </rPh>
    <phoneticPr fontId="5"/>
  </si>
  <si>
    <t>室</t>
    <rPh sb="0" eb="1">
      <t>シツ</t>
    </rPh>
    <phoneticPr fontId="5"/>
  </si>
  <si>
    <t>病棟等の感染対策に係る整備</t>
    <rPh sb="0" eb="2">
      <t>ビョウトウ</t>
    </rPh>
    <rPh sb="2" eb="3">
      <t>トウ</t>
    </rPh>
    <rPh sb="4" eb="6">
      <t>カンセン</t>
    </rPh>
    <rPh sb="6" eb="8">
      <t>タイサク</t>
    </rPh>
    <rPh sb="9" eb="10">
      <t>カカ</t>
    </rPh>
    <rPh sb="11" eb="13">
      <t>セイビ</t>
    </rPh>
    <phoneticPr fontId="5"/>
  </si>
  <si>
    <t>病棟等の感染対策に係る整備</t>
    <phoneticPr fontId="5"/>
  </si>
  <si>
    <t>個人防護具保管施設の整備</t>
    <rPh sb="0" eb="2">
      <t>コジン</t>
    </rPh>
    <rPh sb="2" eb="4">
      <t>ボウゴ</t>
    </rPh>
    <rPh sb="4" eb="5">
      <t>グ</t>
    </rPh>
    <rPh sb="5" eb="7">
      <t>ホカン</t>
    </rPh>
    <rPh sb="7" eb="9">
      <t>シセツ</t>
    </rPh>
    <rPh sb="10" eb="12">
      <t>セイビ</t>
    </rPh>
    <phoneticPr fontId="5"/>
  </si>
  <si>
    <t>個人防護具保管施設の整備</t>
    <phoneticPr fontId="5"/>
  </si>
  <si>
    <t>個人防護具保管施設の整備</t>
    <rPh sb="0" eb="9">
      <t>コジンボウゴグホカンシセツ</t>
    </rPh>
    <rPh sb="10" eb="12">
      <t>セイビ</t>
    </rPh>
    <phoneticPr fontId="5"/>
  </si>
  <si>
    <t>別紙１</t>
    <phoneticPr fontId="5"/>
  </si>
  <si>
    <t>経　　費　　所　　要　　額　　調</t>
    <phoneticPr fontId="5"/>
  </si>
  <si>
    <t>補助事業者名：</t>
    <phoneticPr fontId="5"/>
  </si>
  <si>
    <r>
      <rPr>
        <sz val="9"/>
        <color theme="1"/>
        <rFont val="ＭＳ Ｐゴシック"/>
        <family val="3"/>
        <charset val="128"/>
      </rPr>
      <t>事  業</t>
    </r>
    <r>
      <rPr>
        <sz val="9"/>
        <color indexed="10"/>
        <rFont val="ＭＳ Ｐゴシック"/>
        <family val="3"/>
        <charset val="128"/>
      </rPr>
      <t xml:space="preserve">  </t>
    </r>
    <r>
      <rPr>
        <sz val="9"/>
        <color indexed="8"/>
        <rFont val="ＭＳ Ｐゴシック"/>
        <family val="3"/>
        <charset val="128"/>
      </rPr>
      <t>区  分</t>
    </r>
    <rPh sb="0" eb="1">
      <t>コト</t>
    </rPh>
    <rPh sb="3" eb="4">
      <t>ギョウ</t>
    </rPh>
    <rPh sb="6" eb="7">
      <t>ク</t>
    </rPh>
    <rPh sb="9" eb="10">
      <t>ブン</t>
    </rPh>
    <phoneticPr fontId="5"/>
  </si>
  <si>
    <t>寄附金その
他の収入額</t>
    <rPh sb="0" eb="2">
      <t>キフ</t>
    </rPh>
    <phoneticPr fontId="5"/>
  </si>
  <si>
    <t>差引額</t>
  </si>
  <si>
    <t>基 準 額</t>
  </si>
  <si>
    <t>選 定 額</t>
  </si>
  <si>
    <t>都道府県
補 助 額</t>
    <phoneticPr fontId="5"/>
  </si>
  <si>
    <t>国庫補助
基 本 額</t>
    <phoneticPr fontId="5"/>
  </si>
  <si>
    <t>国庫補助
所 要 額</t>
    <phoneticPr fontId="5"/>
  </si>
  <si>
    <t>国庫補助金
交付決定額</t>
    <rPh sb="0" eb="2">
      <t>コッコ</t>
    </rPh>
    <rPh sb="2" eb="5">
      <t>ホジョキン</t>
    </rPh>
    <rPh sb="6" eb="8">
      <t>コウフ</t>
    </rPh>
    <rPh sb="8" eb="10">
      <t>ケッテイ</t>
    </rPh>
    <rPh sb="10" eb="11">
      <t>ガク</t>
    </rPh>
    <phoneticPr fontId="5"/>
  </si>
  <si>
    <t>差引追加交付
（一部取消）
申請額</t>
    <rPh sb="0" eb="2">
      <t>サシヒキ</t>
    </rPh>
    <rPh sb="2" eb="4">
      <t>ツイカ</t>
    </rPh>
    <rPh sb="4" eb="6">
      <t>コウフ</t>
    </rPh>
    <rPh sb="8" eb="10">
      <t>イチブ</t>
    </rPh>
    <rPh sb="10" eb="12">
      <t>トリケシ</t>
    </rPh>
    <rPh sb="14" eb="16">
      <t>シンセイ</t>
    </rPh>
    <rPh sb="16" eb="17">
      <t>ガク</t>
    </rPh>
    <phoneticPr fontId="5"/>
  </si>
  <si>
    <t>備　　　考</t>
    <phoneticPr fontId="5"/>
  </si>
  <si>
    <t>(Ａ)</t>
    <phoneticPr fontId="5"/>
  </si>
  <si>
    <t>(Ｂ)</t>
    <phoneticPr fontId="5"/>
  </si>
  <si>
    <t>(A)-(B)=(C)</t>
  </si>
  <si>
    <t>（Ｄ)</t>
    <phoneticPr fontId="5"/>
  </si>
  <si>
    <t>（Ｅ)</t>
    <phoneticPr fontId="5"/>
  </si>
  <si>
    <t>（Ｆ)</t>
    <phoneticPr fontId="5"/>
  </si>
  <si>
    <t>（Ｇ)</t>
    <phoneticPr fontId="5"/>
  </si>
  <si>
    <t>（Ｈ)</t>
    <phoneticPr fontId="5"/>
  </si>
  <si>
    <t>（Ｉ)</t>
    <phoneticPr fontId="5"/>
  </si>
  <si>
    <t>（J）</t>
    <phoneticPr fontId="5"/>
  </si>
  <si>
    <t>（I）-(J)＝（Ｋ)</t>
    <phoneticPr fontId="5"/>
  </si>
  <si>
    <t xml:space="preserve">         円</t>
  </si>
  <si>
    <t>　　　　円</t>
  </si>
  <si>
    <t xml:space="preserve">       円</t>
  </si>
  <si>
    <t>１　本調査表は、施設ごとに作成すること。</t>
    <phoneticPr fontId="5"/>
  </si>
  <si>
    <t>２　「事業区分」欄、上段には交付の対象となる事業の名称をプルダウンから選択、下段には施設の名称を記載すること。</t>
    <phoneticPr fontId="5"/>
  </si>
  <si>
    <t>３　「選定額」欄は、(D)と(E)とを比較して少ない方の額を記入すること。</t>
    <phoneticPr fontId="5"/>
  </si>
  <si>
    <t>４　「国庫補助基本額」欄は、次により記入すること。</t>
  </si>
  <si>
    <t xml:space="preserve"> (1)　交付要綱５（交付額の算定方法）（1）に掲げる事業･･･(C)と(F)とを比較して少ない方の額</t>
    <phoneticPr fontId="5"/>
  </si>
  <si>
    <t xml:space="preserve"> (2)　　　　　　　　　　〃　　　　　　　　　　（2）に掲げる事業･･･(C)と(F)と(G)とを比較して最も少ない額</t>
    <rPh sb="54" eb="55">
      <t>モット</t>
    </rPh>
    <phoneticPr fontId="5"/>
  </si>
  <si>
    <t xml:space="preserve"> (3)　　　　　　　　　　〃　　　　　　　　　　（3）に掲げる事業･･･(C)と(F)とを比較して少ない方の額に３分の２を乗じて得た額と(G)とを比較して少ない方の額</t>
    <phoneticPr fontId="5"/>
  </si>
  <si>
    <t xml:space="preserve"> (4)　　　　　　　　　　〃　　　　　　　　　　（4）に掲げる事業･･･(C)と(F)とを比較して少ない方の額に補助率を乗じて得た額と(G)とを比較して少ない方の額</t>
    <phoneticPr fontId="5"/>
  </si>
  <si>
    <t xml:space="preserve"> (5)　　　　　　　　　　〃　　　　　　　　　　（5）に掲げる事業･･･(C)と(F)とを比較して少ない方の額に４分の３を乗じて得た額と(G)とを比較して少ない方の額</t>
    <phoneticPr fontId="5"/>
  </si>
  <si>
    <t>５　「国庫補助所要額」欄は、次により記入すること。ただし、算出された額に1,000円未満の端数が生じた場合にはこれを切捨てるものとする。</t>
  </si>
  <si>
    <t xml:space="preserve"> (1)　交付要綱５（交付額の算定方法）（1）に掲げる事業･･･････････(H)欄に記載された額に補助率を乗じて得た額</t>
    <rPh sb="11" eb="14">
      <t>コウフガク</t>
    </rPh>
    <rPh sb="15" eb="17">
      <t>サンテイ</t>
    </rPh>
    <rPh sb="17" eb="19">
      <t>ホウホウ</t>
    </rPh>
    <phoneticPr fontId="5"/>
  </si>
  <si>
    <t xml:space="preserve"> (2)　　　　　　　　　　〃　　　　　　　　　　（2）及び（3）に掲げる事業･･･(H)欄に記載された額に２分の１を乗じて得た額</t>
    <phoneticPr fontId="5"/>
  </si>
  <si>
    <t xml:space="preserve"> (3)　　　　　　　　　　〃　　　　　　　　　　（4）に掲げる事業･･･････････(H)欄に記載された額</t>
    <phoneticPr fontId="5"/>
  </si>
  <si>
    <t xml:space="preserve"> (4)　　　　　　　　　　〃　　　　　　　　　　（5）に掲げる事業･･･････････(H)欄に記載された額に３分の２を乗じて得た額</t>
    <phoneticPr fontId="5"/>
  </si>
  <si>
    <t>６　(Ｊ)欄及び(Ｋ)欄については交付要綱の９による変更交付申請手続の他は斜線を引くこと。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5" eb="36">
      <t>ホカ</t>
    </rPh>
    <rPh sb="37" eb="39">
      <t>シャセン</t>
    </rPh>
    <rPh sb="40" eb="41">
      <t>ヒ</t>
    </rPh>
    <phoneticPr fontId="5"/>
  </si>
  <si>
    <t>経　　費　　所　　要　　額　　精　　算　　書</t>
    <phoneticPr fontId="5"/>
  </si>
  <si>
    <t xml:space="preserve">　　　　　　　　　　　　　　　　 　　　　　   　　　　　　　　　　　 　　　　　　　　　　　　　　　　　　　　　　　　　 </t>
    <phoneticPr fontId="5"/>
  </si>
  <si>
    <t>←第2号様式別紙1より自動で反映</t>
    <rPh sb="1" eb="2">
      <t>ダイ</t>
    </rPh>
    <rPh sb="3" eb="4">
      <t>ゴウ</t>
    </rPh>
    <rPh sb="4" eb="6">
      <t>ヨウシキ</t>
    </rPh>
    <rPh sb="6" eb="8">
      <t>ベッシ</t>
    </rPh>
    <rPh sb="11" eb="13">
      <t>ジドウ</t>
    </rPh>
    <rPh sb="14" eb="16">
      <t>ハンエイ</t>
    </rPh>
    <phoneticPr fontId="5"/>
  </si>
  <si>
    <t>事  業  区  分</t>
    <rPh sb="0" eb="1">
      <t>コト</t>
    </rPh>
    <rPh sb="3" eb="4">
      <t>ギョウ</t>
    </rPh>
    <rPh sb="6" eb="7">
      <t>ク</t>
    </rPh>
    <rPh sb="9" eb="10">
      <t>ブン</t>
    </rPh>
    <phoneticPr fontId="5"/>
  </si>
  <si>
    <t>対象経費の
実支出額</t>
    <phoneticPr fontId="5"/>
  </si>
  <si>
    <t>基準額</t>
  </si>
  <si>
    <t>選定額</t>
  </si>
  <si>
    <t>国庫補助
交付決定額</t>
    <phoneticPr fontId="5"/>
  </si>
  <si>
    <t>国庫補助
受入済額</t>
    <phoneticPr fontId="5"/>
  </si>
  <si>
    <t>差引過△
不足額</t>
    <phoneticPr fontId="5"/>
  </si>
  <si>
    <t>(Ｄ)</t>
    <phoneticPr fontId="5"/>
  </si>
  <si>
    <t>(Ｅ)</t>
    <phoneticPr fontId="5"/>
  </si>
  <si>
    <t>(Ｆ)</t>
    <phoneticPr fontId="5"/>
  </si>
  <si>
    <t>(Ｇ)</t>
    <phoneticPr fontId="5"/>
  </si>
  <si>
    <t>(Ｈ)</t>
    <phoneticPr fontId="5"/>
  </si>
  <si>
    <t>(Ｉ)</t>
    <phoneticPr fontId="5"/>
  </si>
  <si>
    <t>(Ｊ)</t>
    <phoneticPr fontId="5"/>
  </si>
  <si>
    <t>(Ｋ)</t>
    <phoneticPr fontId="5"/>
  </si>
  <si>
    <t>(K)-(I)=(L)</t>
  </si>
  <si>
    <t>３　「選定額」欄は、(D)と(E)とを比較して少ない方の額を記入すること。</t>
  </si>
  <si>
    <t>（１６）新興感染症対応力強化事業（病室の感染対策に係る整備以外）</t>
    <phoneticPr fontId="5"/>
  </si>
  <si>
    <t>（１６）新興感染症対応力強化事業（病室の感染対策に係る整備）</t>
    <phoneticPr fontId="5"/>
  </si>
  <si>
    <t>a</t>
  </si>
  <si>
    <t>総事業</t>
    <phoneticPr fontId="5"/>
  </si>
  <si>
    <r>
      <t>埼玉県協定締結医療機関</t>
    </r>
    <r>
      <rPr>
        <b/>
        <sz val="11"/>
        <rFont val="ＭＳ Ｐゴシック"/>
        <family val="3"/>
        <charset val="128"/>
      </rPr>
      <t>施設整備</t>
    </r>
    <r>
      <rPr>
        <sz val="11"/>
        <rFont val="ＭＳ Ｐゴシック"/>
        <family val="3"/>
        <charset val="128"/>
      </rPr>
      <t>事業費補助金</t>
    </r>
    <phoneticPr fontId="41"/>
  </si>
  <si>
    <t>補助率</t>
    <rPh sb="0" eb="3">
      <t>ホジョリツ</t>
    </rPh>
    <phoneticPr fontId="5"/>
  </si>
  <si>
    <t>2/3</t>
    <phoneticPr fontId="5"/>
  </si>
  <si>
    <t>10/10</t>
    <phoneticPr fontId="5"/>
  </si>
  <si>
    <t>↓デフォルト非表示</t>
    <rPh sb="6" eb="9">
      <t>ヒヒョウジ</t>
    </rPh>
    <phoneticPr fontId="5"/>
  </si>
  <si>
    <t>↑</t>
    <phoneticPr fontId="5"/>
  </si>
  <si>
    <t>埼玉県協定締結医療機関施設整備事業費　予算書抄本</t>
    <rPh sb="0" eb="3">
      <t>サイタマケン</t>
    </rPh>
    <rPh sb="3" eb="5">
      <t>キョウテイ</t>
    </rPh>
    <rPh sb="5" eb="7">
      <t>テイケツ</t>
    </rPh>
    <rPh sb="7" eb="9">
      <t>イリョウ</t>
    </rPh>
    <rPh sb="9" eb="11">
      <t>キカン</t>
    </rPh>
    <rPh sb="11" eb="13">
      <t>シセツ</t>
    </rPh>
    <rPh sb="13" eb="15">
      <t>セイビ</t>
    </rPh>
    <rPh sb="15" eb="17">
      <t>ジギョウ</t>
    </rPh>
    <rPh sb="17" eb="18">
      <t>ヒ</t>
    </rPh>
    <rPh sb="19" eb="22">
      <t>ヨサンショ</t>
    </rPh>
    <rPh sb="22" eb="24">
      <t>ショウホン</t>
    </rPh>
    <phoneticPr fontId="5"/>
  </si>
  <si>
    <t>↓デフォルトは非表示</t>
    <rPh sb="7" eb="10">
      <t>ヒヒョウジ</t>
    </rPh>
    <phoneticPr fontId="5"/>
  </si>
  <si>
    <t>埼玉県協定締結医療機関施設整備事業費補助金に係る</t>
    <rPh sb="22" eb="23">
      <t>カカ</t>
    </rPh>
    <phoneticPr fontId="5"/>
  </si>
  <si>
    <t>内示及び交付申請について（依頼）</t>
    <rPh sb="0" eb="2">
      <t>ナイジ</t>
    </rPh>
    <rPh sb="2" eb="3">
      <t>オヨ</t>
    </rPh>
    <phoneticPr fontId="5"/>
  </si>
  <si>
    <t>電話：０４８－８３０－７５１０</t>
    <rPh sb="0" eb="2">
      <t>デンワ</t>
    </rPh>
    <phoneticPr fontId="5"/>
  </si>
  <si>
    <t>　標記補助金について、交付予定額を下記１のとおり内示します。</t>
    <phoneticPr fontId="5"/>
  </si>
  <si>
    <t>　つきましては、埼玉県協定締結医療機関施設整備事業補助金交付要綱第８条の規定に</t>
    <rPh sb="11" eb="13">
      <t>キョウテイ</t>
    </rPh>
    <rPh sb="13" eb="15">
      <t>テイケツ</t>
    </rPh>
    <rPh sb="15" eb="17">
      <t>イリョウ</t>
    </rPh>
    <rPh sb="17" eb="19">
      <t>キカン</t>
    </rPh>
    <rPh sb="19" eb="21">
      <t>シセツ</t>
    </rPh>
    <rPh sb="21" eb="23">
      <t>セイビ</t>
    </rPh>
    <rPh sb="23" eb="25">
      <t>ジギョウ</t>
    </rPh>
    <rPh sb="25" eb="28">
      <t>ホジョキン</t>
    </rPh>
    <rPh sb="28" eb="30">
      <t>コウフ</t>
    </rPh>
    <rPh sb="30" eb="32">
      <t>ヨウコウ</t>
    </rPh>
    <phoneticPr fontId="5"/>
  </si>
  <si>
    <t>金</t>
    <rPh sb="0" eb="1">
      <t>キン</t>
    </rPh>
    <phoneticPr fontId="5"/>
  </si>
  <si>
    <t>円</t>
    <rPh sb="0" eb="1">
      <t>エン</t>
    </rPh>
    <phoneticPr fontId="5"/>
  </si>
  <si>
    <t>（５）工事設計図等</t>
    <phoneticPr fontId="5"/>
  </si>
  <si>
    <t>（６）工事仕訳書</t>
    <rPh sb="5" eb="7">
      <t>シワケ</t>
    </rPh>
    <phoneticPr fontId="5"/>
  </si>
  <si>
    <t>（内訳）（１）病室の感染対策に係る整備</t>
    <rPh sb="1" eb="3">
      <t>ウチワケ</t>
    </rPh>
    <phoneticPr fontId="5"/>
  </si>
  <si>
    <t>　　　　（２）病棟等の感染対策に係る整備</t>
    <rPh sb="7" eb="9">
      <t>ビョウトウ</t>
    </rPh>
    <rPh sb="9" eb="10">
      <t>トウ</t>
    </rPh>
    <rPh sb="11" eb="13">
      <t>カンセン</t>
    </rPh>
    <rPh sb="13" eb="15">
      <t>タイサク</t>
    </rPh>
    <rPh sb="16" eb="17">
      <t>カカ</t>
    </rPh>
    <rPh sb="18" eb="20">
      <t>セイビ</t>
    </rPh>
    <phoneticPr fontId="5"/>
  </si>
  <si>
    <t>　　　　（３）個人防護具保管施設の整備</t>
    <rPh sb="7" eb="9">
      <t>コジン</t>
    </rPh>
    <rPh sb="9" eb="11">
      <t>ボウゴ</t>
    </rPh>
    <rPh sb="11" eb="12">
      <t>グ</t>
    </rPh>
    <rPh sb="12" eb="14">
      <t>ホカン</t>
    </rPh>
    <rPh sb="14" eb="16">
      <t>シセツ</t>
    </rPh>
    <rPh sb="17" eb="19">
      <t>セイビ</t>
    </rPh>
    <phoneticPr fontId="5"/>
  </si>
  <si>
    <t>（２）経費所要額計算書（別紙１）</t>
    <rPh sb="8" eb="10">
      <t>ケイサン</t>
    </rPh>
    <phoneticPr fontId="5"/>
  </si>
  <si>
    <t>令和　年　月　日　</t>
    <phoneticPr fontId="5"/>
  </si>
  <si>
    <t>令和○年○月○日（○）〆切厳守</t>
    <rPh sb="0" eb="2">
      <t>レイワ</t>
    </rPh>
    <rPh sb="3" eb="4">
      <t>ネン</t>
    </rPh>
    <rPh sb="5" eb="6">
      <t>ガツ</t>
    </rPh>
    <rPh sb="7" eb="8">
      <t>ニチ</t>
    </rPh>
    <rPh sb="11" eb="13">
      <t>シメキリ</t>
    </rPh>
    <rPh sb="13" eb="15">
      <t>ゲンシュ</t>
    </rPh>
    <phoneticPr fontId="5"/>
  </si>
  <si>
    <r>
      <t xml:space="preserve">交付申請額
</t>
    </r>
    <r>
      <rPr>
        <sz val="9"/>
        <rFont val="ＭＳ ゴシック"/>
        <family val="3"/>
        <charset val="128"/>
      </rPr>
      <t>（県補助所要額）</t>
    </r>
    <rPh sb="0" eb="2">
      <t>コウフ</t>
    </rPh>
    <rPh sb="2" eb="4">
      <t>シンセイ</t>
    </rPh>
    <rPh sb="4" eb="5">
      <t>ガク</t>
    </rPh>
    <rPh sb="7" eb="8">
      <t>ケン</t>
    </rPh>
    <rPh sb="10" eb="12">
      <t>ショヨウ</t>
    </rPh>
    <phoneticPr fontId="5"/>
  </si>
  <si>
    <t>精　算　額</t>
    <rPh sb="0" eb="1">
      <t>セイ</t>
    </rPh>
    <rPh sb="2" eb="3">
      <t>サン</t>
    </rPh>
    <rPh sb="4" eb="5">
      <t>ガク</t>
    </rPh>
    <phoneticPr fontId="5"/>
  </si>
  <si>
    <t>国庫補助
所要額</t>
    <rPh sb="5" eb="7">
      <t>ショヨウ</t>
    </rPh>
    <rPh sb="7" eb="8">
      <t>ガク</t>
    </rPh>
    <phoneticPr fontId="5"/>
  </si>
  <si>
    <t>既交付決定額</t>
    <rPh sb="0" eb="1">
      <t>キ</t>
    </rPh>
    <rPh sb="1" eb="3">
      <t>コウフ</t>
    </rPh>
    <rPh sb="3" eb="5">
      <t>ケッテイ</t>
    </rPh>
    <rPh sb="5" eb="6">
      <t>ガク</t>
    </rPh>
    <phoneticPr fontId="5"/>
  </si>
  <si>
    <r>
      <t xml:space="preserve">補助金確定額
</t>
    </r>
    <r>
      <rPr>
        <sz val="8"/>
        <rFont val="ＭＳ ゴシック"/>
        <family val="3"/>
        <charset val="128"/>
      </rPr>
      <t>（県補助所要額）</t>
    </r>
    <rPh sb="2" eb="3">
      <t>キン</t>
    </rPh>
    <rPh sb="3" eb="5">
      <t>カクテイ</t>
    </rPh>
    <rPh sb="5" eb="6">
      <t>ガク</t>
    </rPh>
    <rPh sb="8" eb="9">
      <t>ケン</t>
    </rPh>
    <rPh sb="9" eb="11">
      <t>ホジョ</t>
    </rPh>
    <rPh sb="11" eb="13">
      <t>ショヨウ</t>
    </rPh>
    <rPh sb="13" eb="14">
      <t>ガク</t>
    </rPh>
    <phoneticPr fontId="5"/>
  </si>
  <si>
    <t>Ｊ＝Ｈ－Ｉ</t>
    <phoneticPr fontId="5"/>
  </si>
  <si>
    <r>
      <rPr>
        <b/>
        <sz val="9"/>
        <color rgb="FFFF0000"/>
        <rFont val="ＭＳ Ｐゴシック"/>
        <family val="3"/>
        <charset val="128"/>
      </rPr>
      <t>※交付申請時のみ入力</t>
    </r>
    <r>
      <rPr>
        <sz val="11"/>
        <rFont val="ＭＳ Ｐゴシック"/>
        <family val="3"/>
        <charset val="128"/>
      </rPr>
      <t xml:space="preserve">
補助金の交付方法</t>
    </r>
    <rPh sb="1" eb="3">
      <t>コウフ</t>
    </rPh>
    <rPh sb="3" eb="5">
      <t>シンセイ</t>
    </rPh>
    <rPh sb="5" eb="6">
      <t>ジ</t>
    </rPh>
    <rPh sb="8" eb="10">
      <t>ニュウリョク</t>
    </rPh>
    <rPh sb="11" eb="14">
      <t>ホジョキン</t>
    </rPh>
    <rPh sb="15" eb="17">
      <t>コウフ</t>
    </rPh>
    <rPh sb="17" eb="19">
      <t>ホウホウ</t>
    </rPh>
    <phoneticPr fontId="5"/>
  </si>
  <si>
    <t>誓約書</t>
    <rPh sb="0" eb="3">
      <t>セイヤクショ</t>
    </rPh>
    <phoneticPr fontId="71"/>
  </si>
  <si>
    <t>（宛先）</t>
  </si>
  <si>
    <t>　埼 玉 県 知 事</t>
  </si>
  <si>
    <t>　　　　　申請者</t>
    <phoneticPr fontId="71"/>
  </si>
  <si>
    <t>　　所　 在 　地</t>
    <rPh sb="2" eb="3">
      <t>ショ</t>
    </rPh>
    <rPh sb="5" eb="6">
      <t>ザイ</t>
    </rPh>
    <rPh sb="8" eb="9">
      <t>チ</t>
    </rPh>
    <phoneticPr fontId="71"/>
  </si>
  <si>
    <t xml:space="preserve">    開   設   者</t>
    <phoneticPr fontId="71"/>
  </si>
  <si>
    <t>　　代表者職氏名</t>
    <phoneticPr fontId="71"/>
  </si>
  <si>
    <t>　医療機関名</t>
    <phoneticPr fontId="71"/>
  </si>
  <si>
    <t>　下記事項のいずれにも該当せず、将来においても当該事項のいずれにも該当しないこと</t>
    <rPh sb="1" eb="3">
      <t>カキ</t>
    </rPh>
    <rPh sb="3" eb="5">
      <t>ジコウ</t>
    </rPh>
    <rPh sb="11" eb="13">
      <t>ガイトウ</t>
    </rPh>
    <rPh sb="16" eb="18">
      <t>ショウライ</t>
    </rPh>
    <phoneticPr fontId="71"/>
  </si>
  <si>
    <t>を誓約します。</t>
    <phoneticPr fontId="71"/>
  </si>
  <si>
    <t>　なお、誓約した内容と事実が相違することが判明した場合には、補助金の交付を受けら</t>
    <phoneticPr fontId="71"/>
  </si>
  <si>
    <t>れないこと又は補助金の交付の決定の全部若しくは一部を取り消されること及び補助金を</t>
    <rPh sb="5" eb="6">
      <t>マタ</t>
    </rPh>
    <rPh sb="34" eb="35">
      <t>オヨ</t>
    </rPh>
    <phoneticPr fontId="71"/>
  </si>
  <si>
    <t>返還することになっても異議はありません。</t>
    <phoneticPr fontId="71"/>
  </si>
  <si>
    <t>　また、これにより生じた損害については、当方が一切の責任を負うものとします。</t>
    <phoneticPr fontId="71"/>
  </si>
  <si>
    <t>記</t>
    <rPh sb="0" eb="1">
      <t>キ</t>
    </rPh>
    <phoneticPr fontId="71"/>
  </si>
  <si>
    <t>　１　役員等（申請者が個人である場合にはその者を、申請者が法人である場合にはその</t>
    <rPh sb="7" eb="9">
      <t>シンセイ</t>
    </rPh>
    <rPh sb="9" eb="10">
      <t>シャ</t>
    </rPh>
    <rPh sb="25" eb="27">
      <t>シンセイ</t>
    </rPh>
    <rPh sb="27" eb="28">
      <t>シャ</t>
    </rPh>
    <phoneticPr fontId="71"/>
  </si>
  <si>
    <t>　　役員又はその支店若しくは常時契約を締結する事務所の代表者をいう。以下同じ。）</t>
    <rPh sb="34" eb="36">
      <t>イカ</t>
    </rPh>
    <rPh sb="36" eb="37">
      <t>オナ</t>
    </rPh>
    <phoneticPr fontId="71"/>
  </si>
  <si>
    <t>　　が暴力団員による不当な行為の防止等に関する法律(平成3年法律第77号）第２条第６</t>
    <phoneticPr fontId="71"/>
  </si>
  <si>
    <t>　　号に規定する暴力団員（以下「暴力団員」という。）である。</t>
    <phoneticPr fontId="71"/>
  </si>
  <si>
    <t>　２　暴力団（暴力団員による不当な行為の防止等に関する法律第２条第２号に規定する</t>
    <phoneticPr fontId="71"/>
  </si>
  <si>
    <t>　　暴力団をいう。以下同じ。）又は暴力団員が経営に実質的に関与している。</t>
    <phoneticPr fontId="71"/>
  </si>
  <si>
    <t>　３　役員等が自己、自社若しくは第三者の不正な利益を図る目的又は第三者に損害を加</t>
    <phoneticPr fontId="71"/>
  </si>
  <si>
    <t>　　える目的をもって、暴力団又は暴力団員を利用するなどしている。</t>
    <phoneticPr fontId="71"/>
  </si>
  <si>
    <t>　４　役員等が、暴力団又は暴力団員に対して資金等を供給し、又は便宜を供与するなど</t>
    <phoneticPr fontId="71"/>
  </si>
  <si>
    <t>　　直接的あるいは積極的に暴力団の維持、運営に協力し、若しくは関与している。</t>
    <phoneticPr fontId="71"/>
  </si>
  <si>
    <t>　５　役員等が暴力団又は暴力団員と社会的に非難されるべき関係を有している。</t>
    <phoneticPr fontId="71"/>
  </si>
  <si>
    <t>更新履歴</t>
    <rPh sb="0" eb="2">
      <t>コウシン</t>
    </rPh>
    <rPh sb="2" eb="4">
      <t>リレキ</t>
    </rPh>
    <phoneticPr fontId="5"/>
  </si>
  <si>
    <t>様式作成、HP公開</t>
    <rPh sb="0" eb="2">
      <t>ヨウシキ</t>
    </rPh>
    <rPh sb="2" eb="4">
      <t>サクセイ</t>
    </rPh>
    <rPh sb="7" eb="9">
      <t>コウカイ</t>
    </rPh>
    <phoneticPr fontId="5"/>
  </si>
  <si>
    <t>R7.○.○</t>
    <phoneticPr fontId="5"/>
  </si>
  <si>
    <t>変更申請書内/交付決定の日付、文書番号ロック解除</t>
    <rPh sb="0" eb="2">
      <t>ヘンコウ</t>
    </rPh>
    <rPh sb="2" eb="4">
      <t>シンセイ</t>
    </rPh>
    <rPh sb="4" eb="5">
      <t>ショ</t>
    </rPh>
    <rPh sb="5" eb="6">
      <t>ナイ</t>
    </rPh>
    <rPh sb="7" eb="9">
      <t>コウフ</t>
    </rPh>
    <rPh sb="9" eb="11">
      <t>ケッテイ</t>
    </rPh>
    <rPh sb="12" eb="14">
      <t>ヒヅケ</t>
    </rPh>
    <rPh sb="15" eb="17">
      <t>ブンショ</t>
    </rPh>
    <rPh sb="17" eb="19">
      <t>バンゴウ</t>
    </rPh>
    <rPh sb="22" eb="24">
      <t>カイジョ</t>
    </rPh>
    <phoneticPr fontId="5"/>
  </si>
  <si>
    <t>所要額計算書内/国庫補助所要額の計算式を千円単位で切り捨て</t>
    <rPh sb="0" eb="2">
      <t>ショヨウ</t>
    </rPh>
    <rPh sb="2" eb="3">
      <t>ガク</t>
    </rPh>
    <rPh sb="3" eb="6">
      <t>ケイサンショ</t>
    </rPh>
    <rPh sb="6" eb="7">
      <t>ナイ</t>
    </rPh>
    <rPh sb="8" eb="10">
      <t>コッコ</t>
    </rPh>
    <rPh sb="10" eb="12">
      <t>ホジョ</t>
    </rPh>
    <rPh sb="12" eb="14">
      <t>ショヨウ</t>
    </rPh>
    <rPh sb="14" eb="15">
      <t>ガク</t>
    </rPh>
    <rPh sb="16" eb="19">
      <t>ケイサンシキ</t>
    </rPh>
    <rPh sb="20" eb="22">
      <t>センエン</t>
    </rPh>
    <rPh sb="22" eb="24">
      <t>タンイ</t>
    </rPh>
    <rPh sb="25" eb="26">
      <t>キ</t>
    </rPh>
    <rPh sb="27" eb="28">
      <t>ス</t>
    </rPh>
    <phoneticPr fontId="5"/>
  </si>
  <si>
    <t>実績報告書内/交付決定の日付、文書番号ロック解除</t>
    <rPh sb="0" eb="2">
      <t>ジッセキ</t>
    </rPh>
    <rPh sb="2" eb="5">
      <t>ホウコクショ</t>
    </rPh>
    <rPh sb="5" eb="6">
      <t>ナイ</t>
    </rPh>
    <rPh sb="7" eb="9">
      <t>コウフ</t>
    </rPh>
    <rPh sb="9" eb="11">
      <t>ケッテイ</t>
    </rPh>
    <rPh sb="12" eb="14">
      <t>ヒヅケ</t>
    </rPh>
    <rPh sb="15" eb="17">
      <t>ブンショ</t>
    </rPh>
    <rPh sb="17" eb="19">
      <t>バンゴウ</t>
    </rPh>
    <rPh sb="22" eb="24">
      <t>カイジョ</t>
    </rPh>
    <phoneticPr fontId="5"/>
  </si>
  <si>
    <t>決算書内/科目欄のロック解除</t>
    <rPh sb="0" eb="3">
      <t>ケッサンショ</t>
    </rPh>
    <rPh sb="3" eb="4">
      <t>ナイ</t>
    </rPh>
    <rPh sb="5" eb="7">
      <t>カモク</t>
    </rPh>
    <rPh sb="7" eb="8">
      <t>ラン</t>
    </rPh>
    <rPh sb="12" eb="14">
      <t>カイジョ</t>
    </rPh>
    <phoneticPr fontId="5"/>
  </si>
  <si>
    <t>申請事務担当　所属・氏名</t>
    <rPh sb="0" eb="2">
      <t>シンセイ</t>
    </rPh>
    <rPh sb="2" eb="4">
      <t>ジム</t>
    </rPh>
    <rPh sb="4" eb="6">
      <t>タントウ</t>
    </rPh>
    <rPh sb="7" eb="9">
      <t>ショゾク</t>
    </rPh>
    <rPh sb="10" eb="12">
      <t>シメイ</t>
    </rPh>
    <phoneticPr fontId="41"/>
  </si>
  <si>
    <t>個人防護具の保管施設の整備</t>
    <phoneticPr fontId="5"/>
  </si>
  <si>
    <t>病棟等の感染対策に係る整備</t>
    <rPh sb="0" eb="3">
      <t>ビョウトウトウ</t>
    </rPh>
    <rPh sb="4" eb="8">
      <t>カンセンタイサク</t>
    </rPh>
    <rPh sb="9" eb="10">
      <t>カカワ</t>
    </rPh>
    <rPh sb="11" eb="13">
      <t>セイビ</t>
    </rPh>
    <phoneticPr fontId="5"/>
  </si>
  <si>
    <t>病室の感染対策に係る整備</t>
    <rPh sb="0" eb="2">
      <t>ビョウシツ</t>
    </rPh>
    <rPh sb="3" eb="7">
      <t>カンセンタイサク</t>
    </rPh>
    <rPh sb="8" eb="9">
      <t>カカワ</t>
    </rPh>
    <rPh sb="10" eb="12">
      <t>セイビ</t>
    </rPh>
    <phoneticPr fontId="5"/>
  </si>
  <si>
    <t>令和　年　月　日付感対第　　　号で補助金の交付決定の通知を受けた埼玉県協定締結医療</t>
    <rPh sb="39" eb="41">
      <t>イリョウ</t>
    </rPh>
    <phoneticPr fontId="5"/>
  </si>
  <si>
    <t>機関施設整備事業費補助金について、下記のとおり変更したいので、補助金等の交付手続等に</t>
    <phoneticPr fontId="5"/>
  </si>
  <si>
    <t>関する規則第４条の規定により関係書類を添えて申請します。</t>
    <phoneticPr fontId="5"/>
  </si>
  <si>
    <t>令和　年　月　日付感対第　　　号で補助金の交付決定の通知を受けた埼玉県協定締結医療　　　　</t>
    <rPh sb="39" eb="41">
      <t>イリョウ</t>
    </rPh>
    <phoneticPr fontId="5"/>
  </si>
  <si>
    <t>機関施設整備事業費補助金事業が完了したので、補助金等の交付手続等に関する規則第13条</t>
    <rPh sb="38" eb="39">
      <t>ダイ</t>
    </rPh>
    <rPh sb="41" eb="42">
      <t>ジョウ</t>
    </rPh>
    <phoneticPr fontId="5"/>
  </si>
  <si>
    <t>の規定により、関係書類を添えて、下記のとおり報告します。</t>
    <phoneticPr fontId="5"/>
  </si>
  <si>
    <t>標記について、次により埼玉県協定締結医療機関施設整備事業費補助金の交付を受けたい</t>
    <phoneticPr fontId="5"/>
  </si>
  <si>
    <t>（１）当該事業に係る歳入歳出決算書（見込）の抄本</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</si>
</sst>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411]ggge&quot;年&quot;m&quot;月&quot;d&quot;日&quot;;@"/>
    <numFmt numFmtId="186" formatCode="ggge&quot;年&quot;&quot;度&quot;"/>
    <numFmt numFmtId="187" formatCode="#,###&quot;室&quot;"/>
    <numFmt numFmtId="188" formatCode="#,##0&quot;室&quot;"/>
    <numFmt numFmtId="189" formatCode="#,##0;&quot;▲ &quot;#,##0"/>
    <numFmt numFmtId="190" formatCode="#,##0.00_);[Red]\(#,##0.00\)"/>
    <numFmt numFmtId="191" formatCode="#,##0_);[Red]\(#,##0\)"/>
    <numFmt numFmtId="192" formatCode="[&lt;=999]000;[&lt;=9999]000\-00;000\-0000"/>
  </numFmts>
  <fonts count="73">
    <font>
      <sz val="11"/>
      <name val="ＭＳ Ｐゴシック"/>
      <family val="3"/>
      <charset val="128"/>
    </font>
    <font>
      <sz val="11"/>
      <color theme="1"/>
      <name val="ＭＳ Ｐゴシック"/>
      <family val="2"/>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4"/>
      <name val="ＭＳ ゴシック"/>
      <family val="3"/>
      <charset val="128"/>
    </font>
    <font>
      <sz val="18"/>
      <name val="ＭＳ ゴシック"/>
      <family val="3"/>
      <charset val="128"/>
    </font>
    <font>
      <sz val="11"/>
      <color theme="1"/>
      <name val="ＭＳ Ｐゴシック"/>
      <family val="3"/>
      <charset val="128"/>
    </font>
    <font>
      <b/>
      <sz val="10"/>
      <color rgb="FFFF0000"/>
      <name val="ＭＳ Ｐゴシック"/>
      <family val="3"/>
      <charset val="128"/>
    </font>
    <font>
      <sz val="12"/>
      <name val="ＭＳ 明朝"/>
      <family val="1"/>
      <charset val="128"/>
    </font>
    <font>
      <sz val="11"/>
      <color theme="1"/>
      <name val="ＭＳ 明朝"/>
      <family val="1"/>
      <charset val="128"/>
    </font>
    <font>
      <sz val="12"/>
      <color theme="1"/>
      <name val="ＭＳ 明朝"/>
      <family val="1"/>
      <charset val="128"/>
    </font>
    <font>
      <sz val="1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u/>
      <sz val="11"/>
      <color theme="10"/>
      <name val="ＭＳ Ｐゴシック"/>
      <family val="3"/>
      <charset val="128"/>
    </font>
    <font>
      <sz val="9"/>
      <color rgb="FF000000"/>
      <name val="ＭＳ Ｐゴシック"/>
      <family val="3"/>
      <charset val="128"/>
    </font>
    <font>
      <sz val="11"/>
      <color rgb="FF000000"/>
      <name val="ＭＳ Ｐゴシック"/>
      <family val="3"/>
      <charset val="128"/>
    </font>
    <font>
      <sz val="9"/>
      <color theme="1"/>
      <name val="ＭＳ Ｐゴシック"/>
      <family val="3"/>
      <charset val="128"/>
    </font>
    <font>
      <u/>
      <sz val="9"/>
      <color rgb="FFFF0000"/>
      <name val="ＭＳ Ｐゴシック"/>
      <family val="3"/>
      <charset val="128"/>
    </font>
    <font>
      <sz val="11"/>
      <color rgb="FFFF0000"/>
      <name val="ＭＳ Ｐゴシック"/>
      <family val="3"/>
      <charset val="128"/>
    </font>
    <font>
      <sz val="9"/>
      <color indexed="8"/>
      <name val="ＭＳ Ｐゴシック"/>
      <family val="3"/>
      <charset val="128"/>
    </font>
    <font>
      <b/>
      <sz val="9"/>
      <color theme="1"/>
      <name val="ＭＳ Ｐゴシック"/>
      <family val="3"/>
      <charset val="128"/>
    </font>
    <font>
      <sz val="10"/>
      <color theme="1"/>
      <name val="ＭＳ Ｐゴシック"/>
      <family val="3"/>
      <charset val="128"/>
    </font>
    <font>
      <b/>
      <sz val="9"/>
      <color rgb="FFFF0000"/>
      <name val="ＭＳ Ｐゴシック"/>
      <family val="3"/>
      <charset val="128"/>
    </font>
    <font>
      <u/>
      <sz val="9"/>
      <color theme="1"/>
      <name val="ＭＳ Ｐゴシック"/>
      <family val="3"/>
      <charset val="128"/>
    </font>
    <font>
      <sz val="9"/>
      <color indexed="10"/>
      <name val="ＭＳ Ｐゴシック"/>
      <family val="3"/>
      <charset val="128"/>
    </font>
    <font>
      <u/>
      <sz val="11"/>
      <name val="ＭＳ ゴシック"/>
      <family val="3"/>
      <charset val="128"/>
    </font>
    <font>
      <b/>
      <sz val="11"/>
      <name val="ＭＳ Ｐゴシック"/>
      <family val="3"/>
      <charset val="128"/>
    </font>
    <font>
      <b/>
      <sz val="9"/>
      <color indexed="81"/>
      <name val="MS P ゴシック"/>
      <family val="3"/>
      <charset val="128"/>
    </font>
    <font>
      <b/>
      <sz val="10"/>
      <color indexed="81"/>
      <name val="MS P ゴシック"/>
      <family val="3"/>
      <charset val="128"/>
    </font>
    <font>
      <sz val="8"/>
      <name val="ＭＳ ゴシック"/>
      <family val="3"/>
      <charset val="128"/>
    </font>
    <font>
      <sz val="12"/>
      <color rgb="FF000000"/>
      <name val="ＭＳ 明朝"/>
      <family val="1"/>
      <charset val="128"/>
    </font>
    <font>
      <sz val="6"/>
      <name val="ＭＳ Ｐゴシック"/>
      <family val="2"/>
      <charset val="128"/>
    </font>
    <font>
      <sz val="14"/>
      <color indexed="81"/>
      <name val="MS P 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thick">
        <color rgb="FF000000"/>
      </right>
      <top/>
      <bottom/>
      <diagonal/>
    </border>
    <border>
      <left style="thick">
        <color rgb="FF000000"/>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left style="medium">
        <color rgb="FF000000"/>
      </left>
      <right style="thick">
        <color rgb="FF000000"/>
      </right>
      <top/>
      <bottom style="hair">
        <color indexed="64"/>
      </bottom>
      <diagonal/>
    </border>
    <border>
      <left style="thick">
        <color rgb="FF000000"/>
      </left>
      <right style="medium">
        <color rgb="FF000000"/>
      </right>
      <top/>
      <bottom style="double">
        <color indexed="64"/>
      </bottom>
      <diagonal/>
    </border>
    <border>
      <left style="medium">
        <color rgb="FF000000"/>
      </left>
      <right style="medium">
        <color rgb="FF000000"/>
      </right>
      <top/>
      <bottom style="double">
        <color indexed="64"/>
      </bottom>
      <diagonal/>
    </border>
    <border>
      <left style="medium">
        <color rgb="FF000000"/>
      </left>
      <right/>
      <top/>
      <bottom style="double">
        <color indexed="64"/>
      </bottom>
      <diagonal/>
    </border>
    <border>
      <left style="medium">
        <color rgb="FF000000"/>
      </left>
      <right style="thick">
        <color rgb="FF000000"/>
      </right>
      <top/>
      <bottom style="double">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style="medium">
        <color rgb="FF000000"/>
      </left>
      <right style="thick">
        <color rgb="FF000000"/>
      </right>
      <top/>
      <bottom style="thick">
        <color rgb="FF000000"/>
      </bottom>
      <diagonal/>
    </border>
    <border>
      <left/>
      <right style="thick">
        <color rgb="FF000000"/>
      </right>
      <top/>
      <bottom style="medium">
        <color rgb="FF000000"/>
      </bottom>
      <diagonal/>
    </border>
  </borders>
  <cellStyleXfs count="11">
    <xf numFmtId="0" fontId="0" fillId="0" borderId="0"/>
    <xf numFmtId="38" fontId="3" fillId="0" borderId="0" applyFont="0" applyFill="0" applyBorder="0" applyAlignment="0" applyProtection="0"/>
    <xf numFmtId="0" fontId="8" fillId="0" borderId="0">
      <alignment vertical="center"/>
    </xf>
    <xf numFmtId="0" fontId="2" fillId="0" borderId="0">
      <alignment vertical="center"/>
    </xf>
    <xf numFmtId="0" fontId="10" fillId="0" borderId="0"/>
    <xf numFmtId="38" fontId="10" fillId="0" borderId="0" applyFont="0" applyFill="0" applyBorder="0" applyAlignment="0" applyProtection="0"/>
    <xf numFmtId="38" fontId="3" fillId="0" borderId="0" applyFont="0" applyFill="0" applyBorder="0" applyAlignment="0" applyProtection="0"/>
    <xf numFmtId="0" fontId="8" fillId="0" borderId="0">
      <alignment vertical="center"/>
    </xf>
    <xf numFmtId="38" fontId="2" fillId="0" borderId="0" applyFont="0" applyFill="0" applyBorder="0" applyAlignment="0" applyProtection="0">
      <alignment vertical="center"/>
    </xf>
    <xf numFmtId="0" fontId="53" fillId="0" borderId="0" applyNumberFormat="0" applyFill="0" applyBorder="0" applyAlignment="0" applyProtection="0"/>
    <xf numFmtId="0" fontId="1" fillId="0" borderId="0">
      <alignment vertical="center"/>
    </xf>
  </cellStyleXfs>
  <cellXfs count="930">
    <xf numFmtId="0" fontId="0" fillId="0" borderId="0" xfId="0"/>
    <xf numFmtId="0" fontId="8" fillId="0" borderId="0" xfId="2">
      <alignment vertical="center"/>
    </xf>
    <xf numFmtId="0" fontId="8" fillId="2" borderId="0" xfId="2" applyFill="1">
      <alignment vertical="center"/>
    </xf>
    <xf numFmtId="0" fontId="3" fillId="0" borderId="0" xfId="4" applyFont="1" applyAlignment="1">
      <alignment vertical="center"/>
    </xf>
    <xf numFmtId="0" fontId="3" fillId="0" borderId="45" xfId="4" applyFont="1" applyBorder="1" applyAlignment="1">
      <alignment vertical="center"/>
    </xf>
    <xf numFmtId="0" fontId="3" fillId="0" borderId="0" xfId="4" applyFont="1"/>
    <xf numFmtId="0" fontId="15" fillId="0" borderId="0" xfId="4" applyFont="1" applyAlignment="1">
      <alignment wrapText="1"/>
    </xf>
    <xf numFmtId="0" fontId="15" fillId="0" borderId="0" xfId="4" applyFont="1"/>
    <xf numFmtId="176" fontId="21" fillId="0" borderId="38" xfId="4" applyNumberFormat="1" applyFont="1" applyBorder="1" applyAlignment="1">
      <alignment horizontal="right" vertical="center"/>
    </xf>
    <xf numFmtId="176" fontId="21" fillId="0" borderId="17" xfId="4" applyNumberFormat="1" applyFont="1" applyBorder="1" applyAlignment="1">
      <alignment horizontal="right" vertical="center"/>
    </xf>
    <xf numFmtId="176" fontId="21" fillId="0" borderId="38" xfId="4" applyNumberFormat="1" applyFont="1" applyBorder="1" applyAlignment="1">
      <alignment vertical="center"/>
    </xf>
    <xf numFmtId="176" fontId="21" fillId="0" borderId="16" xfId="4" applyNumberFormat="1" applyFont="1" applyBorder="1" applyAlignment="1">
      <alignment horizontal="center" vertical="center"/>
    </xf>
    <xf numFmtId="176" fontId="21" fillId="0" borderId="16" xfId="4" applyNumberFormat="1" applyFont="1" applyBorder="1" applyAlignment="1">
      <alignment horizontal="right" vertical="center"/>
    </xf>
    <xf numFmtId="176" fontId="21" fillId="0" borderId="50"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13" fillId="0" borderId="0" xfId="4" applyFont="1" applyAlignment="1">
      <alignment horizontal="left" vertical="center"/>
    </xf>
    <xf numFmtId="0" fontId="13" fillId="0" borderId="18" xfId="4" applyFont="1" applyBorder="1" applyAlignment="1">
      <alignment horizontal="left" vertical="center"/>
    </xf>
    <xf numFmtId="0" fontId="13" fillId="0" borderId="13" xfId="4" applyFont="1" applyBorder="1" applyAlignment="1">
      <alignment horizontal="left" vertical="center"/>
    </xf>
    <xf numFmtId="0" fontId="13"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53" xfId="5" applyFont="1" applyFill="1" applyBorder="1" applyAlignment="1">
      <alignment horizontal="center" vertical="center"/>
    </xf>
    <xf numFmtId="0" fontId="13" fillId="0" borderId="45" xfId="4" applyFont="1" applyBorder="1" applyAlignment="1">
      <alignment horizontal="center" vertical="center"/>
    </xf>
    <xf numFmtId="0" fontId="13" fillId="0" borderId="13" xfId="4" applyFont="1" applyBorder="1" applyAlignment="1">
      <alignment horizontal="center" vertical="center"/>
    </xf>
    <xf numFmtId="0" fontId="3" fillId="0" borderId="18"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0"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52" xfId="5" applyNumberFormat="1" applyFont="1" applyFill="1" applyBorder="1" applyAlignment="1">
      <alignment vertical="center" wrapText="1"/>
    </xf>
    <xf numFmtId="0" fontId="3" fillId="0" borderId="19" xfId="4" applyFont="1" applyBorder="1" applyAlignment="1">
      <alignment vertical="center"/>
    </xf>
    <xf numFmtId="0" fontId="3" fillId="0" borderId="20" xfId="4" applyFont="1" applyBorder="1" applyAlignment="1">
      <alignment vertical="center"/>
    </xf>
    <xf numFmtId="0" fontId="3" fillId="0" borderId="20" xfId="4" applyFont="1" applyBorder="1" applyAlignment="1">
      <alignment horizontal="center" vertical="center"/>
    </xf>
    <xf numFmtId="180" fontId="4" fillId="0" borderId="20" xfId="5" applyNumberFormat="1" applyFont="1" applyFill="1" applyBorder="1" applyAlignment="1">
      <alignment vertical="center" wrapText="1"/>
    </xf>
    <xf numFmtId="177" fontId="4" fillId="0" borderId="42" xfId="5" applyNumberFormat="1" applyFont="1" applyFill="1" applyBorder="1" applyAlignment="1">
      <alignment horizontal="center" vertical="center" wrapText="1"/>
    </xf>
    <xf numFmtId="177" fontId="4" fillId="0" borderId="42" xfId="5" applyNumberFormat="1" applyFont="1" applyFill="1" applyBorder="1" applyAlignment="1">
      <alignment vertical="center" wrapText="1"/>
    </xf>
    <xf numFmtId="177" fontId="4" fillId="0" borderId="48" xfId="5" applyNumberFormat="1" applyFont="1" applyFill="1" applyBorder="1" applyAlignment="1">
      <alignment vertical="center" wrapText="1"/>
    </xf>
    <xf numFmtId="177" fontId="4" fillId="0" borderId="54" xfId="5" applyNumberFormat="1" applyFont="1" applyFill="1" applyBorder="1" applyAlignment="1">
      <alignment vertical="center" wrapText="1"/>
    </xf>
    <xf numFmtId="0" fontId="3" fillId="0" borderId="46" xfId="4" applyFont="1" applyBorder="1" applyAlignment="1">
      <alignment vertical="center"/>
    </xf>
    <xf numFmtId="0" fontId="3" fillId="0" borderId="0" xfId="4" applyFont="1" applyAlignment="1">
      <alignment horizontal="center" vertical="center"/>
    </xf>
    <xf numFmtId="0" fontId="22" fillId="0" borderId="0" xfId="4" applyFont="1" applyAlignment="1">
      <alignment vertical="center"/>
    </xf>
    <xf numFmtId="0" fontId="6" fillId="0" borderId="0" xfId="4" applyFont="1" applyAlignment="1">
      <alignment vertical="center"/>
    </xf>
    <xf numFmtId="0" fontId="24"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centerContinuous" vertical="center"/>
    </xf>
    <xf numFmtId="0" fontId="25" fillId="0" borderId="0" xfId="4" applyFont="1" applyAlignment="1">
      <alignment vertical="center"/>
    </xf>
    <xf numFmtId="0" fontId="25" fillId="0" borderId="0" xfId="4" applyFont="1" applyAlignment="1">
      <alignment horizontal="centerContinuous" vertical="center"/>
    </xf>
    <xf numFmtId="0" fontId="16" fillId="0" borderId="0" xfId="4" applyFont="1" applyAlignment="1">
      <alignment vertical="center"/>
    </xf>
    <xf numFmtId="0" fontId="25" fillId="0" borderId="30" xfId="4" applyFont="1" applyBorder="1" applyAlignment="1">
      <alignment vertical="center"/>
    </xf>
    <xf numFmtId="0" fontId="25" fillId="0" borderId="35" xfId="4" applyFont="1" applyBorder="1" applyAlignment="1">
      <alignment vertical="center"/>
    </xf>
    <xf numFmtId="0" fontId="25" fillId="0" borderId="56" xfId="4" applyFont="1" applyBorder="1" applyAlignment="1">
      <alignment vertical="center"/>
    </xf>
    <xf numFmtId="0" fontId="25" fillId="0" borderId="0" xfId="4" applyFont="1"/>
    <xf numFmtId="0" fontId="28" fillId="0" borderId="33" xfId="4" applyFont="1" applyBorder="1" applyAlignment="1">
      <alignment horizontal="center" vertical="center"/>
    </xf>
    <xf numFmtId="0" fontId="16" fillId="0" borderId="0" xfId="4" applyFont="1" applyAlignment="1">
      <alignment horizontal="center" vertical="center"/>
    </xf>
    <xf numFmtId="0" fontId="25" fillId="0" borderId="0" xfId="4" applyFont="1" applyAlignment="1">
      <alignment horizontal="center" vertical="center"/>
    </xf>
    <xf numFmtId="0" fontId="25" fillId="0" borderId="31" xfId="4" applyFont="1" applyBorder="1" applyAlignment="1">
      <alignment horizontal="left" vertical="center" wrapText="1"/>
    </xf>
    <xf numFmtId="0" fontId="25" fillId="0" borderId="55" xfId="4" applyFont="1" applyBorder="1" applyAlignment="1">
      <alignment horizontal="center" vertical="center"/>
    </xf>
    <xf numFmtId="0" fontId="25" fillId="0" borderId="0" xfId="4" applyFont="1" applyAlignment="1">
      <alignment vertical="center" wrapText="1"/>
    </xf>
    <xf numFmtId="0" fontId="25" fillId="0" borderId="55" xfId="4" applyFont="1" applyBorder="1" applyAlignment="1">
      <alignment vertical="center"/>
    </xf>
    <xf numFmtId="0" fontId="30" fillId="0" borderId="0" xfId="4" applyFont="1" applyAlignment="1">
      <alignment horizontal="center" vertical="center"/>
    </xf>
    <xf numFmtId="0" fontId="25" fillId="0" borderId="0" xfId="4" applyFont="1" applyAlignment="1">
      <alignment horizontal="right" vertical="center" wrapText="1"/>
    </xf>
    <xf numFmtId="0" fontId="25" fillId="0" borderId="0" xfId="4" applyFont="1" applyAlignment="1">
      <alignment horizontal="center" vertical="center" wrapText="1"/>
    </xf>
    <xf numFmtId="0" fontId="25" fillId="0" borderId="0" xfId="4" applyFont="1" applyAlignment="1">
      <alignment horizontal="right" vertical="center"/>
    </xf>
    <xf numFmtId="0" fontId="25" fillId="0" borderId="63" xfId="4" applyFont="1" applyBorder="1" applyAlignment="1">
      <alignment horizontal="right" vertical="center"/>
    </xf>
    <xf numFmtId="0" fontId="25" fillId="0" borderId="0" xfId="4" applyFont="1" applyAlignment="1">
      <alignment horizontal="left" vertical="center"/>
    </xf>
    <xf numFmtId="38" fontId="33" fillId="0" borderId="30" xfId="5" applyFont="1" applyFill="1" applyBorder="1" applyAlignment="1">
      <alignment vertical="center"/>
    </xf>
    <xf numFmtId="0" fontId="25" fillId="0" borderId="0" xfId="4" applyFont="1" applyAlignment="1">
      <alignment vertical="top" wrapText="1"/>
    </xf>
    <xf numFmtId="38" fontId="33" fillId="0" borderId="16" xfId="5" applyFont="1" applyFill="1" applyBorder="1" applyAlignment="1">
      <alignment vertical="center"/>
    </xf>
    <xf numFmtId="38" fontId="33" fillId="0" borderId="69" xfId="5" applyFont="1" applyFill="1" applyBorder="1" applyAlignment="1">
      <alignment horizontal="right" vertical="center"/>
    </xf>
    <xf numFmtId="0" fontId="17" fillId="0" borderId="0" xfId="0" applyFont="1" applyAlignment="1">
      <alignment horizontal="left" vertical="center"/>
    </xf>
    <xf numFmtId="181" fontId="17" fillId="0" borderId="13" xfId="0" applyNumberFormat="1" applyFont="1" applyBorder="1" applyAlignment="1">
      <alignment vertical="center"/>
    </xf>
    <xf numFmtId="0" fontId="8" fillId="0" borderId="13" xfId="2" applyBorder="1">
      <alignment vertical="center"/>
    </xf>
    <xf numFmtId="0" fontId="8" fillId="2" borderId="13" xfId="2" applyFill="1" applyBorder="1">
      <alignment vertical="center"/>
    </xf>
    <xf numFmtId="0" fontId="8" fillId="0" borderId="0" xfId="2" applyAlignment="1">
      <alignment vertical="center" wrapText="1"/>
    </xf>
    <xf numFmtId="0" fontId="13"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0" xfId="4" applyFont="1" applyFill="1" applyBorder="1" applyAlignment="1">
      <alignment vertical="center"/>
    </xf>
    <xf numFmtId="0" fontId="13" fillId="3" borderId="13" xfId="4" applyFont="1" applyFill="1" applyBorder="1" applyAlignment="1">
      <alignment horizontal="left" vertical="center" wrapText="1"/>
    </xf>
    <xf numFmtId="0" fontId="13" fillId="3" borderId="13" xfId="4" applyFont="1" applyFill="1" applyBorder="1" applyAlignment="1">
      <alignment horizontal="left" vertical="center"/>
    </xf>
    <xf numFmtId="0" fontId="13" fillId="3" borderId="25" xfId="4" applyFont="1" applyFill="1" applyBorder="1" applyAlignment="1">
      <alignment horizontal="left" vertical="center" wrapText="1"/>
    </xf>
    <xf numFmtId="0" fontId="3" fillId="3" borderId="25" xfId="4" applyFont="1" applyFill="1" applyBorder="1" applyAlignment="1">
      <alignment vertical="center"/>
    </xf>
    <xf numFmtId="0" fontId="3" fillId="3" borderId="26" xfId="4" applyFont="1" applyFill="1" applyBorder="1" applyAlignment="1">
      <alignment vertical="center"/>
    </xf>
    <xf numFmtId="179" fontId="8" fillId="0" borderId="0" xfId="2" applyNumberFormat="1">
      <alignment vertical="center"/>
    </xf>
    <xf numFmtId="0" fontId="0" fillId="0" borderId="0" xfId="0" applyAlignment="1">
      <alignment vertical="center"/>
    </xf>
    <xf numFmtId="12" fontId="0" fillId="0" borderId="0" xfId="0" applyNumberFormat="1" applyAlignment="1">
      <alignment horizontal="center" vertical="center"/>
    </xf>
    <xf numFmtId="0" fontId="40" fillId="0" borderId="0" xfId="0" applyFont="1" applyAlignment="1">
      <alignment horizontal="center" vertical="center"/>
    </xf>
    <xf numFmtId="0" fontId="40" fillId="0" borderId="0" xfId="0" applyFont="1" applyAlignment="1">
      <alignment horizontal="center" vertical="center" wrapText="1"/>
    </xf>
    <xf numFmtId="0" fontId="0" fillId="0" borderId="0" xfId="0" applyAlignment="1">
      <alignment horizontal="center" vertical="center"/>
    </xf>
    <xf numFmtId="0" fontId="8" fillId="4" borderId="13" xfId="2" applyFill="1" applyBorder="1">
      <alignment vertical="center"/>
    </xf>
    <xf numFmtId="0" fontId="8" fillId="4" borderId="0" xfId="2" applyFill="1">
      <alignment vertical="center"/>
    </xf>
    <xf numFmtId="0" fontId="0" fillId="4" borderId="0" xfId="0" applyFill="1" applyAlignment="1">
      <alignment vertical="center"/>
    </xf>
    <xf numFmtId="0" fontId="40" fillId="4" borderId="0" xfId="0" applyFont="1" applyFill="1" applyAlignment="1">
      <alignment horizontal="center" vertical="center"/>
    </xf>
    <xf numFmtId="0" fontId="40" fillId="4" borderId="0" xfId="0" applyFont="1" applyFill="1" applyAlignment="1">
      <alignment horizontal="center" vertical="center" wrapText="1"/>
    </xf>
    <xf numFmtId="0" fontId="0" fillId="4" borderId="0" xfId="0" applyFill="1" applyAlignment="1">
      <alignment horizontal="center" vertical="center"/>
    </xf>
    <xf numFmtId="12" fontId="0" fillId="4" borderId="0" xfId="0" applyNumberFormat="1" applyFill="1" applyAlignment="1">
      <alignment horizontal="center" vertical="center"/>
    </xf>
    <xf numFmtId="0" fontId="8" fillId="4" borderId="0" xfId="2" applyFill="1" applyAlignment="1">
      <alignment vertical="center" wrapText="1"/>
    </xf>
    <xf numFmtId="0" fontId="17" fillId="0" borderId="0" xfId="0" applyFont="1" applyAlignment="1">
      <alignment horizontal="center" vertical="center"/>
    </xf>
    <xf numFmtId="0" fontId="17" fillId="0" borderId="13" xfId="0" applyFont="1" applyBorder="1" applyAlignment="1">
      <alignment horizontal="right" vertical="center"/>
    </xf>
    <xf numFmtId="0" fontId="17" fillId="0" borderId="0" xfId="0" applyFont="1" applyAlignment="1">
      <alignment vertical="center"/>
    </xf>
    <xf numFmtId="0" fontId="17" fillId="0" borderId="0" xfId="0" applyFont="1" applyAlignment="1">
      <alignment vertical="center" shrinkToFit="1"/>
    </xf>
    <xf numFmtId="0" fontId="9" fillId="5" borderId="0" xfId="2" applyFont="1" applyFill="1">
      <alignment vertical="center"/>
    </xf>
    <xf numFmtId="0" fontId="0" fillId="4" borderId="0" xfId="0" applyFont="1" applyFill="1" applyAlignment="1">
      <alignment vertical="center"/>
    </xf>
    <xf numFmtId="0" fontId="9" fillId="4" borderId="0" xfId="2" applyFont="1" applyFill="1" applyAlignment="1">
      <alignment vertical="center" wrapText="1"/>
    </xf>
    <xf numFmtId="0" fontId="0" fillId="6" borderId="13" xfId="0" applyFill="1" applyBorder="1" applyAlignment="1">
      <alignment horizontal="left" vertical="center"/>
    </xf>
    <xf numFmtId="0" fontId="3" fillId="0" borderId="0" xfId="0" applyFont="1"/>
    <xf numFmtId="0" fontId="42" fillId="0" borderId="0" xfId="0" applyFont="1"/>
    <xf numFmtId="0" fontId="4" fillId="0" borderId="0" xfId="0" applyFont="1"/>
    <xf numFmtId="38" fontId="4" fillId="0" borderId="0" xfId="1" applyFont="1"/>
    <xf numFmtId="57" fontId="43" fillId="0" borderId="10" xfId="1" applyNumberFormat="1" applyFont="1" applyFill="1" applyBorder="1" applyAlignment="1"/>
    <xf numFmtId="38" fontId="4" fillId="0" borderId="10" xfId="1" applyFont="1" applyFill="1" applyBorder="1" applyAlignment="1"/>
    <xf numFmtId="38" fontId="4" fillId="0" borderId="0" xfId="1" applyFont="1" applyAlignment="1">
      <alignment vertical="center"/>
    </xf>
    <xf numFmtId="57" fontId="4" fillId="0" borderId="1" xfId="1" applyNumberFormat="1" applyFont="1" applyBorder="1" applyAlignment="1">
      <alignment horizontal="center" vertical="center"/>
    </xf>
    <xf numFmtId="38" fontId="4" fillId="0" borderId="1" xfId="1" applyFont="1" applyBorder="1" applyAlignment="1">
      <alignment horizontal="center" vertical="center"/>
    </xf>
    <xf numFmtId="38" fontId="4" fillId="0" borderId="1" xfId="1" applyFont="1" applyBorder="1" applyAlignment="1">
      <alignment vertical="center"/>
    </xf>
    <xf numFmtId="38" fontId="4" fillId="0" borderId="2" xfId="1" applyFont="1" applyFill="1" applyBorder="1" applyAlignment="1">
      <alignment horizontal="center" vertical="center"/>
    </xf>
    <xf numFmtId="176" fontId="4" fillId="0" borderId="2" xfId="0" applyNumberFormat="1" applyFont="1" applyBorder="1" applyAlignment="1">
      <alignment horizontal="right" vertical="center"/>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4" fillId="0" borderId="1" xfId="0" applyNumberFormat="1" applyFont="1" applyBorder="1" applyAlignment="1">
      <alignment horizontal="right" vertical="center"/>
    </xf>
    <xf numFmtId="38" fontId="4" fillId="0" borderId="0" xfId="1" applyFont="1" applyAlignment="1">
      <alignment vertical="center" wrapText="1"/>
    </xf>
    <xf numFmtId="57" fontId="4" fillId="0" borderId="5"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6" xfId="1" applyFont="1" applyBorder="1" applyAlignment="1">
      <alignment horizontal="center" vertical="center" wrapText="1"/>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8" xfId="1" applyNumberFormat="1" applyFont="1" applyFill="1" applyBorder="1" applyAlignment="1">
      <alignment horizontal="center" vertical="center"/>
    </xf>
    <xf numFmtId="38" fontId="4" fillId="0" borderId="9" xfId="1" applyFont="1" applyFill="1" applyBorder="1" applyAlignment="1">
      <alignment vertical="center"/>
    </xf>
    <xf numFmtId="38" fontId="4" fillId="0" borderId="9" xfId="1" applyFont="1" applyFill="1" applyBorder="1" applyAlignment="1">
      <alignment horizontal="center" vertical="center"/>
    </xf>
    <xf numFmtId="40" fontId="4" fillId="0" borderId="9" xfId="1" applyNumberFormat="1" applyFont="1" applyFill="1" applyBorder="1" applyAlignment="1">
      <alignment horizontal="center" vertical="center"/>
    </xf>
    <xf numFmtId="40" fontId="4" fillId="0" borderId="12" xfId="1" applyNumberFormat="1" applyFont="1" applyFill="1" applyBorder="1" applyAlignment="1">
      <alignment horizontal="center" vertical="center"/>
    </xf>
    <xf numFmtId="38" fontId="4" fillId="0" borderId="8" xfId="1" applyFont="1" applyFill="1" applyBorder="1" applyAlignment="1">
      <alignment horizontal="center" vertical="center"/>
    </xf>
    <xf numFmtId="38" fontId="4" fillId="0" borderId="0" xfId="1" applyFont="1" applyFill="1" applyBorder="1"/>
    <xf numFmtId="0" fontId="4" fillId="0" borderId="5" xfId="0" applyFont="1" applyBorder="1" applyAlignment="1">
      <alignment horizontal="left"/>
    </xf>
    <xf numFmtId="38" fontId="4" fillId="0" borderId="6" xfId="1" applyFont="1" applyFill="1" applyBorder="1" applyAlignment="1">
      <alignment horizontal="center"/>
    </xf>
    <xf numFmtId="38" fontId="4" fillId="0" borderId="6" xfId="1" applyFont="1" applyFill="1" applyBorder="1"/>
    <xf numFmtId="38" fontId="4" fillId="0" borderId="5" xfId="1" applyFont="1" applyFill="1" applyBorder="1" applyAlignment="1">
      <alignment horizontal="center"/>
    </xf>
    <xf numFmtId="38" fontId="4" fillId="0" borderId="5" xfId="1" applyFont="1" applyFill="1" applyBorder="1" applyAlignment="1">
      <alignment horizontal="right"/>
    </xf>
    <xf numFmtId="38" fontId="4" fillId="0" borderId="6" xfId="1" applyFont="1" applyFill="1" applyBorder="1" applyAlignment="1">
      <alignment horizontal="right"/>
    </xf>
    <xf numFmtId="38" fontId="4" fillId="0" borderId="0" xfId="1" applyFont="1" applyFill="1" applyBorder="1" applyAlignment="1">
      <alignment horizontal="left" vertical="center" wrapText="1"/>
    </xf>
    <xf numFmtId="177" fontId="4" fillId="0" borderId="9"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11" xfId="1" applyNumberFormat="1" applyFont="1" applyFill="1" applyBorder="1" applyAlignment="1">
      <alignment vertical="center" shrinkToFit="1"/>
    </xf>
    <xf numFmtId="12" fontId="4" fillId="0" borderId="0" xfId="1" applyNumberFormat="1"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8" xfId="1" applyNumberFormat="1" applyFont="1" applyFill="1" applyBorder="1" applyAlignment="1">
      <alignment horizontal="center" vertical="center" wrapText="1"/>
    </xf>
    <xf numFmtId="38" fontId="4" fillId="0" borderId="8" xfId="1" applyFont="1" applyFill="1" applyBorder="1" applyAlignment="1">
      <alignment horizontal="left" vertical="center" shrinkToFit="1"/>
    </xf>
    <xf numFmtId="38" fontId="4" fillId="0" borderId="10" xfId="1" applyFont="1" applyFill="1" applyBorder="1" applyAlignment="1">
      <alignment horizontal="left" vertical="center" shrinkToFit="1"/>
    </xf>
    <xf numFmtId="178" fontId="4" fillId="0" borderId="9" xfId="1" applyNumberFormat="1" applyFont="1" applyFill="1" applyBorder="1" applyAlignment="1">
      <alignment vertical="center" shrinkToFit="1"/>
    </xf>
    <xf numFmtId="0" fontId="11" fillId="0" borderId="0" xfId="0" applyFont="1"/>
    <xf numFmtId="40" fontId="4" fillId="0" borderId="12" xfId="1" applyNumberFormat="1" applyFont="1" applyFill="1" applyBorder="1" applyAlignment="1">
      <alignment horizontal="center" vertical="center" shrinkToFit="1"/>
    </xf>
    <xf numFmtId="181" fontId="17" fillId="0" borderId="74" xfId="0" applyNumberFormat="1" applyFont="1" applyBorder="1" applyAlignment="1">
      <alignment vertical="center"/>
    </xf>
    <xf numFmtId="182" fontId="17" fillId="0" borderId="74" xfId="0" applyNumberFormat="1" applyFont="1" applyBorder="1" applyAlignment="1">
      <alignment vertical="center"/>
    </xf>
    <xf numFmtId="0" fontId="15" fillId="0" borderId="0" xfId="0" applyFont="1" applyAlignment="1">
      <alignment vertical="center"/>
    </xf>
    <xf numFmtId="0" fontId="17" fillId="0" borderId="13" xfId="0" applyFont="1" applyBorder="1" applyAlignment="1">
      <alignment vertical="center"/>
    </xf>
    <xf numFmtId="0" fontId="17" fillId="0" borderId="12" xfId="0" applyFont="1" applyBorder="1" applyAlignment="1">
      <alignment vertical="center" wrapText="1" shrinkToFit="1"/>
    </xf>
    <xf numFmtId="0" fontId="4" fillId="0" borderId="9" xfId="0" applyFont="1" applyFill="1" applyBorder="1" applyAlignment="1">
      <alignment horizontal="left" vertical="center" wrapText="1"/>
    </xf>
    <xf numFmtId="38" fontId="4" fillId="0" borderId="8" xfId="1" applyFont="1" applyFill="1" applyBorder="1" applyAlignment="1">
      <alignment horizontal="left" vertical="center" wrapText="1" shrinkToFit="1"/>
    </xf>
    <xf numFmtId="177" fontId="44" fillId="0" borderId="8" xfId="0" applyNumberFormat="1" applyFont="1" applyFill="1" applyBorder="1" applyAlignment="1">
      <alignment vertical="center" shrinkToFit="1"/>
    </xf>
    <xf numFmtId="181" fontId="17" fillId="0" borderId="13" xfId="0" applyNumberFormat="1" applyFont="1" applyFill="1" applyBorder="1" applyAlignment="1">
      <alignment vertical="center"/>
    </xf>
    <xf numFmtId="184" fontId="17" fillId="0" borderId="13" xfId="0" applyNumberFormat="1" applyFont="1" applyFill="1" applyBorder="1" applyAlignment="1">
      <alignment vertical="center"/>
    </xf>
    <xf numFmtId="0" fontId="17" fillId="0" borderId="13" xfId="0" applyFont="1" applyFill="1" applyBorder="1" applyAlignment="1">
      <alignment horizontal="center" vertical="center" shrinkToFit="1"/>
    </xf>
    <xf numFmtId="0" fontId="17" fillId="0" borderId="0" xfId="0" applyFont="1" applyFill="1" applyAlignment="1">
      <alignment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7" fillId="0" borderId="0" xfId="0" applyFont="1" applyFill="1" applyAlignment="1">
      <alignment vertical="center" shrinkToFit="1"/>
    </xf>
    <xf numFmtId="0" fontId="15" fillId="0" borderId="0" xfId="0" applyFont="1" applyFill="1" applyAlignment="1">
      <alignment vertical="center"/>
    </xf>
    <xf numFmtId="0" fontId="17" fillId="0" borderId="13" xfId="0" applyFont="1" applyFill="1" applyBorder="1" applyAlignment="1">
      <alignment horizontal="right" vertical="center"/>
    </xf>
    <xf numFmtId="0" fontId="17" fillId="0" borderId="12" xfId="0" applyFont="1" applyFill="1" applyBorder="1" applyAlignment="1">
      <alignment vertical="center" wrapText="1" shrinkToFit="1"/>
    </xf>
    <xf numFmtId="0" fontId="4" fillId="0" borderId="76" xfId="0" applyFont="1" applyFill="1" applyBorder="1" applyAlignment="1">
      <alignment horizontal="left" vertical="center" wrapText="1"/>
    </xf>
    <xf numFmtId="38" fontId="4" fillId="0" borderId="75" xfId="1" applyFont="1" applyFill="1" applyBorder="1" applyAlignment="1">
      <alignment horizontal="left" vertical="center" wrapText="1" shrinkToFit="1"/>
    </xf>
    <xf numFmtId="38" fontId="4" fillId="0" borderId="75" xfId="1" applyFont="1" applyFill="1" applyBorder="1" applyAlignment="1">
      <alignment horizontal="left" vertical="center" shrinkToFit="1"/>
    </xf>
    <xf numFmtId="38" fontId="4" fillId="0" borderId="81" xfId="1" applyFont="1" applyFill="1" applyBorder="1" applyAlignment="1">
      <alignment horizontal="left" vertical="center" shrinkToFit="1"/>
    </xf>
    <xf numFmtId="177" fontId="4" fillId="0" borderId="76" xfId="1" applyNumberFormat="1" applyFont="1" applyFill="1" applyBorder="1" applyAlignment="1">
      <alignment vertical="center" shrinkToFit="1"/>
    </xf>
    <xf numFmtId="178" fontId="4" fillId="0" borderId="76" xfId="1" applyNumberFormat="1" applyFont="1" applyFill="1" applyBorder="1" applyAlignment="1">
      <alignment vertical="center" shrinkToFit="1"/>
    </xf>
    <xf numFmtId="177" fontId="4" fillId="0" borderId="75" xfId="1" applyNumberFormat="1" applyFont="1" applyFill="1" applyBorder="1" applyAlignment="1">
      <alignment vertical="center" shrinkToFit="1"/>
    </xf>
    <xf numFmtId="177" fontId="44" fillId="0" borderId="75" xfId="0" applyNumberFormat="1" applyFont="1" applyFill="1" applyBorder="1" applyAlignment="1">
      <alignment vertical="center" shrinkToFit="1"/>
    </xf>
    <xf numFmtId="177" fontId="4" fillId="0" borderId="77" xfId="1" applyNumberFormat="1" applyFont="1" applyFill="1" applyBorder="1" applyAlignment="1">
      <alignment vertical="center" shrinkToFit="1"/>
    </xf>
    <xf numFmtId="38" fontId="4" fillId="0" borderId="82" xfId="1" applyFont="1" applyFill="1" applyBorder="1" applyAlignment="1">
      <alignment horizontal="left" vertical="center" shrinkToFit="1"/>
    </xf>
    <xf numFmtId="38" fontId="4" fillId="0" borderId="83" xfId="1" applyFont="1" applyFill="1" applyBorder="1" applyAlignment="1">
      <alignment horizontal="left" vertical="center" shrinkToFit="1"/>
    </xf>
    <xf numFmtId="177" fontId="4" fillId="0" borderId="84" xfId="1" applyNumberFormat="1" applyFont="1" applyFill="1" applyBorder="1" applyAlignment="1">
      <alignment vertical="center" shrinkToFit="1"/>
    </xf>
    <xf numFmtId="178" fontId="4" fillId="0" borderId="84" xfId="1" applyNumberFormat="1" applyFont="1" applyFill="1" applyBorder="1" applyAlignment="1">
      <alignment vertical="center" shrinkToFit="1"/>
    </xf>
    <xf numFmtId="177" fontId="4" fillId="0" borderId="82" xfId="1" applyNumberFormat="1" applyFont="1" applyFill="1" applyBorder="1" applyAlignment="1">
      <alignment vertical="center" shrinkToFit="1"/>
    </xf>
    <xf numFmtId="177" fontId="4" fillId="0" borderId="82" xfId="1" applyNumberFormat="1" applyFont="1" applyFill="1" applyBorder="1" applyAlignment="1">
      <alignment vertical="center" wrapText="1"/>
    </xf>
    <xf numFmtId="0" fontId="8" fillId="0" borderId="6" xfId="7" applyBorder="1" applyProtection="1">
      <alignment vertical="center"/>
      <protection locked="0"/>
    </xf>
    <xf numFmtId="0" fontId="8" fillId="0" borderId="1" xfId="7" applyBorder="1" applyProtection="1">
      <alignment vertical="center"/>
      <protection locked="0"/>
    </xf>
    <xf numFmtId="0" fontId="8" fillId="0" borderId="1" xfId="7" applyBorder="1" applyAlignment="1" applyProtection="1">
      <alignment vertical="center" shrinkToFit="1"/>
      <protection locked="0"/>
    </xf>
    <xf numFmtId="0" fontId="8" fillId="0" borderId="6" xfId="7" applyBorder="1" applyAlignment="1" applyProtection="1">
      <alignment vertical="center" shrinkToFit="1"/>
      <protection locked="0"/>
    </xf>
    <xf numFmtId="0" fontId="52" fillId="0" borderId="0" xfId="7" applyFont="1" applyProtection="1">
      <alignment vertical="center"/>
    </xf>
    <xf numFmtId="0" fontId="8" fillId="0" borderId="6" xfId="7" applyFill="1" applyBorder="1" applyProtection="1">
      <alignment vertical="center"/>
      <protection locked="0"/>
    </xf>
    <xf numFmtId="188" fontId="17" fillId="0" borderId="13" xfId="0" applyNumberFormat="1" applyFont="1" applyFill="1" applyBorder="1" applyAlignment="1">
      <alignment vertical="center"/>
    </xf>
    <xf numFmtId="0" fontId="0" fillId="0" borderId="0" xfId="0" applyFont="1"/>
    <xf numFmtId="189" fontId="44" fillId="0" borderId="11" xfId="0" applyNumberFormat="1" applyFont="1" applyFill="1" applyBorder="1" applyAlignment="1">
      <alignment vertical="center" shrinkToFit="1"/>
    </xf>
    <xf numFmtId="189" fontId="44" fillId="0" borderId="77" xfId="0" applyNumberFormat="1" applyFont="1" applyFill="1" applyBorder="1" applyAlignment="1">
      <alignment vertical="center" shrinkToFit="1"/>
    </xf>
    <xf numFmtId="0" fontId="0" fillId="0" borderId="13" xfId="0" applyBorder="1"/>
    <xf numFmtId="0" fontId="17" fillId="0" borderId="13" xfId="0" applyFont="1" applyBorder="1" applyAlignment="1">
      <alignment horizontal="center" vertical="center"/>
    </xf>
    <xf numFmtId="0" fontId="17" fillId="0" borderId="13" xfId="0" applyFont="1" applyFill="1" applyBorder="1" applyAlignment="1">
      <alignment horizontal="center" vertical="center"/>
    </xf>
    <xf numFmtId="0" fontId="17" fillId="0" borderId="12" xfId="0" applyFont="1" applyBorder="1" applyAlignment="1">
      <alignment horizontal="center" vertical="center"/>
    </xf>
    <xf numFmtId="0" fontId="17" fillId="0" borderId="44" xfId="0" applyFont="1" applyBorder="1" applyAlignment="1">
      <alignment horizontal="center" vertical="center"/>
    </xf>
    <xf numFmtId="0" fontId="17" fillId="0" borderId="12" xfId="0" applyFont="1" applyFill="1" applyBorder="1" applyAlignment="1">
      <alignment horizontal="center" vertical="center"/>
    </xf>
    <xf numFmtId="0" fontId="17" fillId="0" borderId="44" xfId="0" applyFont="1" applyFill="1" applyBorder="1" applyAlignment="1">
      <alignment horizontal="center" vertical="center"/>
    </xf>
    <xf numFmtId="0" fontId="17" fillId="0" borderId="0" xfId="0" applyFont="1" applyBorder="1" applyAlignment="1">
      <alignment horizontal="center" vertical="center"/>
    </xf>
    <xf numFmtId="0" fontId="17" fillId="0" borderId="0" xfId="0" applyFont="1" applyFill="1" applyBorder="1" applyAlignment="1">
      <alignment horizontal="center" vertical="center"/>
    </xf>
    <xf numFmtId="185" fontId="0" fillId="0" borderId="13" xfId="0" applyNumberFormat="1" applyFill="1" applyBorder="1" applyAlignment="1" applyProtection="1">
      <alignment horizontal="left" vertical="center"/>
      <protection locked="0"/>
    </xf>
    <xf numFmtId="0" fontId="0" fillId="0" borderId="13" xfId="0" applyNumberFormat="1" applyFill="1" applyBorder="1" applyAlignment="1" applyProtection="1">
      <alignment horizontal="left" vertical="center"/>
      <protection locked="0"/>
    </xf>
    <xf numFmtId="0" fontId="2" fillId="0" borderId="0" xfId="3" applyAlignment="1" applyProtection="1"/>
    <xf numFmtId="0" fontId="15" fillId="0" borderId="0" xfId="3" applyFont="1" applyAlignment="1" applyProtection="1">
      <alignment vertical="center"/>
    </xf>
    <xf numFmtId="0" fontId="15" fillId="0" borderId="0" xfId="3" applyFont="1" applyAlignment="1" applyProtection="1"/>
    <xf numFmtId="0" fontId="15" fillId="0" borderId="0" xfId="3" applyFont="1" applyAlignment="1" applyProtection="1">
      <alignment horizontal="centerContinuous" vertical="center"/>
    </xf>
    <xf numFmtId="0" fontId="15" fillId="0" borderId="0" xfId="3" applyFont="1" applyAlignment="1" applyProtection="1">
      <alignment horizontal="centerContinuous"/>
    </xf>
    <xf numFmtId="0" fontId="2" fillId="0" borderId="0" xfId="3" applyAlignment="1" applyProtection="1">
      <alignment horizontal="centerContinuous"/>
    </xf>
    <xf numFmtId="0" fontId="15" fillId="0" borderId="0" xfId="3" applyFont="1" applyAlignment="1" applyProtection="1">
      <alignment horizontal="right" vertical="center"/>
    </xf>
    <xf numFmtId="0" fontId="15" fillId="0" borderId="0" xfId="3" applyFont="1" applyAlignment="1" applyProtection="1">
      <alignment horizontal="distributed"/>
    </xf>
    <xf numFmtId="0" fontId="15" fillId="0" borderId="0" xfId="3" applyFont="1" applyAlignment="1" applyProtection="1">
      <alignment horizontal="distributed" vertical="center"/>
    </xf>
    <xf numFmtId="0" fontId="15" fillId="0" borderId="10" xfId="3" applyFont="1" applyBorder="1" applyAlignment="1" applyProtection="1">
      <alignment vertical="center"/>
    </xf>
    <xf numFmtId="0" fontId="15" fillId="0" borderId="44" xfId="3" applyFont="1" applyBorder="1" applyAlignment="1" applyProtection="1">
      <alignment horizontal="distributed" vertical="center"/>
    </xf>
    <xf numFmtId="0" fontId="46" fillId="0" borderId="0" xfId="0" applyFont="1" applyAlignment="1" applyProtection="1">
      <alignment horizontal="left" vertical="center"/>
    </xf>
    <xf numFmtId="0" fontId="15" fillId="0" borderId="0" xfId="3" applyFont="1" applyAlignment="1" applyProtection="1">
      <alignment horizontal="right"/>
    </xf>
    <xf numFmtId="37" fontId="15" fillId="0" borderId="0" xfId="3" applyNumberFormat="1" applyFont="1" applyAlignment="1" applyProtection="1">
      <alignment vertical="center"/>
    </xf>
    <xf numFmtId="179" fontId="15" fillId="0" borderId="0" xfId="3" applyNumberFormat="1" applyFont="1" applyAlignment="1" applyProtection="1"/>
    <xf numFmtId="179" fontId="15" fillId="0" borderId="0" xfId="3" applyNumberFormat="1" applyFont="1" applyAlignment="1" applyProtection="1">
      <protection locked="0"/>
    </xf>
    <xf numFmtId="0" fontId="8" fillId="0" borderId="0" xfId="7" applyProtection="1">
      <alignment vertical="center"/>
    </xf>
    <xf numFmtId="0" fontId="50" fillId="0" borderId="0" xfId="7" applyFont="1" applyAlignment="1" applyProtection="1">
      <alignment horizontal="center" vertical="center"/>
    </xf>
    <xf numFmtId="0" fontId="51" fillId="0" borderId="0" xfId="7" applyFont="1" applyAlignment="1" applyProtection="1">
      <alignment horizontal="right" vertical="center"/>
    </xf>
    <xf numFmtId="0" fontId="51" fillId="0" borderId="13" xfId="7" applyFont="1" applyBorder="1" applyAlignment="1" applyProtection="1">
      <alignment horizontal="center" vertical="center"/>
    </xf>
    <xf numFmtId="179" fontId="8" fillId="0" borderId="6" xfId="7" applyNumberFormat="1" applyBorder="1" applyProtection="1">
      <alignment vertical="center"/>
    </xf>
    <xf numFmtId="0" fontId="8" fillId="0" borderId="6" xfId="7" applyBorder="1" applyProtection="1">
      <alignment vertical="center"/>
    </xf>
    <xf numFmtId="0" fontId="8" fillId="4" borderId="13" xfId="7" applyFill="1" applyBorder="1" applyProtection="1">
      <alignment vertical="center"/>
    </xf>
    <xf numFmtId="0" fontId="17" fillId="0" borderId="0" xfId="0" applyFont="1" applyAlignment="1" applyProtection="1">
      <alignment vertical="center"/>
    </xf>
    <xf numFmtId="0" fontId="17" fillId="0" borderId="13"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left" vertical="center"/>
    </xf>
    <xf numFmtId="0" fontId="17" fillId="0" borderId="0" xfId="0" applyFont="1" applyAlignment="1" applyProtection="1">
      <alignment vertical="center" shrinkToFit="1"/>
    </xf>
    <xf numFmtId="0" fontId="15" fillId="0" borderId="0" xfId="0" applyFont="1" applyAlignment="1" applyProtection="1">
      <alignment vertical="center"/>
    </xf>
    <xf numFmtId="0" fontId="17" fillId="0" borderId="12" xfId="0" applyFont="1" applyBorder="1" applyAlignment="1" applyProtection="1">
      <alignment horizontal="center" vertical="center"/>
    </xf>
    <xf numFmtId="0" fontId="17" fillId="0" borderId="44" xfId="0" applyFont="1" applyBorder="1" applyAlignment="1" applyProtection="1">
      <alignment horizontal="center" vertical="center"/>
    </xf>
    <xf numFmtId="0" fontId="17" fillId="0" borderId="13" xfId="0" applyFont="1" applyBorder="1" applyAlignment="1" applyProtection="1">
      <alignment horizontal="right" vertical="center"/>
    </xf>
    <xf numFmtId="181" fontId="17" fillId="0" borderId="74" xfId="0" applyNumberFormat="1" applyFont="1" applyBorder="1" applyAlignment="1" applyProtection="1">
      <alignment vertical="center"/>
    </xf>
    <xf numFmtId="182" fontId="17" fillId="0" borderId="74" xfId="0" applyNumberFormat="1" applyFont="1" applyBorder="1" applyAlignment="1" applyProtection="1">
      <alignment vertical="center"/>
    </xf>
    <xf numFmtId="0" fontId="17" fillId="0" borderId="12" xfId="0" applyFont="1" applyBorder="1" applyAlignment="1" applyProtection="1">
      <alignment vertical="center" wrapText="1" shrinkToFit="1"/>
    </xf>
    <xf numFmtId="0" fontId="17" fillId="0" borderId="13" xfId="0" applyFont="1" applyBorder="1" applyAlignment="1" applyProtection="1">
      <alignment vertical="center"/>
    </xf>
    <xf numFmtId="57" fontId="17" fillId="0" borderId="44" xfId="0" applyNumberFormat="1" applyFont="1" applyFill="1" applyBorder="1" applyAlignment="1" applyProtection="1">
      <alignment horizontal="center" vertical="center" shrinkToFit="1"/>
      <protection locked="0"/>
    </xf>
    <xf numFmtId="57" fontId="17" fillId="0" borderId="45" xfId="0" applyNumberFormat="1" applyFont="1" applyFill="1" applyBorder="1" applyAlignment="1" applyProtection="1">
      <alignment horizontal="center" vertical="center" shrinkToFit="1"/>
      <protection locked="0"/>
    </xf>
    <xf numFmtId="183" fontId="17" fillId="0" borderId="13" xfId="0" applyNumberFormat="1" applyFont="1" applyFill="1" applyBorder="1" applyAlignment="1" applyProtection="1">
      <alignment horizontal="center" vertical="center"/>
      <protection locked="0"/>
    </xf>
    <xf numFmtId="187" fontId="17" fillId="0" borderId="13" xfId="0" applyNumberFormat="1" applyFont="1" applyFill="1" applyBorder="1" applyAlignment="1" applyProtection="1">
      <alignment vertical="center"/>
      <protection locked="0"/>
    </xf>
    <xf numFmtId="184" fontId="17" fillId="0" borderId="13" xfId="0" applyNumberFormat="1" applyFont="1" applyFill="1" applyBorder="1" applyAlignment="1" applyProtection="1">
      <alignment vertical="center"/>
      <protection locked="0"/>
    </xf>
    <xf numFmtId="0" fontId="17" fillId="0" borderId="13" xfId="0" applyFont="1" applyFill="1" applyBorder="1" applyAlignment="1" applyProtection="1">
      <alignment horizontal="center" vertical="center" shrinkToFit="1"/>
      <protection locked="0"/>
    </xf>
    <xf numFmtId="0" fontId="17" fillId="0" borderId="13" xfId="0" applyFont="1" applyFill="1" applyBorder="1" applyAlignment="1" applyProtection="1">
      <alignment horizontal="center" vertical="center"/>
      <protection locked="0"/>
    </xf>
    <xf numFmtId="181" fontId="17" fillId="0" borderId="13" xfId="0" applyNumberFormat="1" applyFont="1" applyFill="1" applyBorder="1" applyAlignment="1" applyProtection="1">
      <alignment vertical="center"/>
      <protection locked="0"/>
    </xf>
    <xf numFmtId="181" fontId="17" fillId="0" borderId="45" xfId="0" applyNumberFormat="1" applyFont="1" applyFill="1" applyBorder="1" applyAlignment="1" applyProtection="1">
      <alignment vertical="center"/>
      <protection locked="0"/>
    </xf>
    <xf numFmtId="0" fontId="48" fillId="0" borderId="0" xfId="3" applyFont="1" applyAlignment="1" applyProtection="1"/>
    <xf numFmtId="0" fontId="47" fillId="0" borderId="0" xfId="3" applyFont="1" applyAlignment="1" applyProtection="1"/>
    <xf numFmtId="0" fontId="46" fillId="0" borderId="0" xfId="3" applyFont="1" applyAlignment="1" applyProtection="1"/>
    <xf numFmtId="0" fontId="46" fillId="0" borderId="0" xfId="3" applyFont="1" applyAlignment="1" applyProtection="1">
      <alignment horizontal="left" vertical="center"/>
    </xf>
    <xf numFmtId="0" fontId="46" fillId="0" borderId="0" xfId="3" applyFont="1" applyAlignment="1" applyProtection="1">
      <alignment vertical="center"/>
    </xf>
    <xf numFmtId="0" fontId="46" fillId="0" borderId="0" xfId="3" applyFont="1" applyAlignment="1" applyProtection="1">
      <alignment horizontal="distributed"/>
    </xf>
    <xf numFmtId="0" fontId="46" fillId="0" borderId="0" xfId="3" applyFont="1" applyAlignment="1" applyProtection="1">
      <alignment horizontal="right"/>
    </xf>
    <xf numFmtId="0" fontId="46" fillId="0" borderId="0" xfId="3" applyFont="1" applyAlignment="1" applyProtection="1">
      <alignment horizontal="right" vertical="center"/>
    </xf>
    <xf numFmtId="0" fontId="46" fillId="0" borderId="0" xfId="3" applyFont="1" applyAlignment="1" applyProtection="1">
      <alignment horizontal="centerContinuous"/>
    </xf>
    <xf numFmtId="0" fontId="46" fillId="0" borderId="0" xfId="3" applyFont="1" applyAlignment="1" applyProtection="1">
      <alignment horizontal="centerContinuous" vertical="center"/>
    </xf>
    <xf numFmtId="0" fontId="48" fillId="0" borderId="0" xfId="3" applyFont="1" applyAlignment="1" applyProtection="1">
      <alignment horizontal="centerContinuous"/>
    </xf>
    <xf numFmtId="37" fontId="46" fillId="0" borderId="0" xfId="3" applyNumberFormat="1" applyFont="1" applyAlignment="1" applyProtection="1">
      <alignment vertical="center"/>
    </xf>
    <xf numFmtId="0" fontId="46" fillId="0" borderId="0" xfId="3" applyFont="1" applyAlignment="1" applyProtection="1">
      <alignment horizontal="left" vertical="center"/>
      <protection locked="0"/>
    </xf>
    <xf numFmtId="0" fontId="46" fillId="0" borderId="0" xfId="3" applyFont="1" applyAlignment="1" applyProtection="1">
      <alignment vertical="center"/>
      <protection locked="0"/>
    </xf>
    <xf numFmtId="177" fontId="44" fillId="0" borderId="11" xfId="0" applyNumberFormat="1" applyFont="1" applyFill="1" applyBorder="1" applyAlignment="1" applyProtection="1">
      <alignment vertical="center" shrinkToFit="1"/>
      <protection locked="0"/>
    </xf>
    <xf numFmtId="177" fontId="44" fillId="0" borderId="77" xfId="0" applyNumberFormat="1" applyFont="1" applyFill="1" applyBorder="1" applyAlignment="1" applyProtection="1">
      <alignment vertical="center" shrinkToFit="1"/>
      <protection locked="0"/>
    </xf>
    <xf numFmtId="0" fontId="17" fillId="0" borderId="13" xfId="0" applyNumberFormat="1" applyFont="1" applyFill="1" applyBorder="1" applyAlignment="1">
      <alignment horizontal="center" vertical="center"/>
    </xf>
    <xf numFmtId="0" fontId="0" fillId="8" borderId="13" xfId="0" applyFill="1" applyBorder="1" applyAlignment="1"/>
    <xf numFmtId="0" fontId="0" fillId="7" borderId="13" xfId="0" applyFill="1" applyBorder="1" applyAlignment="1"/>
    <xf numFmtId="0" fontId="0" fillId="9" borderId="13" xfId="0" applyFill="1" applyBorder="1" applyAlignment="1"/>
    <xf numFmtId="0" fontId="0" fillId="9" borderId="13" xfId="0" applyFill="1" applyBorder="1" applyAlignment="1">
      <alignment horizontal="centerContinuous"/>
    </xf>
    <xf numFmtId="0" fontId="53" fillId="0" borderId="13" xfId="9" applyNumberFormat="1" applyFill="1" applyBorder="1" applyAlignment="1" applyProtection="1">
      <alignment horizontal="left" vertical="center"/>
      <protection locked="0"/>
    </xf>
    <xf numFmtId="0" fontId="0" fillId="10" borderId="13" xfId="0" applyFill="1" applyBorder="1" applyAlignment="1"/>
    <xf numFmtId="38" fontId="8" fillId="4" borderId="13" xfId="7" applyNumberFormat="1" applyFill="1" applyBorder="1" applyProtection="1">
      <alignment vertical="center"/>
    </xf>
    <xf numFmtId="38" fontId="8" fillId="0" borderId="6" xfId="7" applyNumberFormat="1" applyBorder="1" applyProtection="1">
      <alignment vertical="center"/>
    </xf>
    <xf numFmtId="38" fontId="8" fillId="0" borderId="6" xfId="7" applyNumberFormat="1" applyFill="1" applyBorder="1" applyProtection="1">
      <alignment vertical="center"/>
      <protection locked="0"/>
    </xf>
    <xf numFmtId="38" fontId="8" fillId="0" borderId="1" xfId="7" applyNumberFormat="1" applyBorder="1" applyProtection="1">
      <alignment vertical="center"/>
      <protection locked="0"/>
    </xf>
    <xf numFmtId="38" fontId="8" fillId="0" borderId="6" xfId="7" applyNumberFormat="1" applyBorder="1" applyProtection="1">
      <alignment vertical="center"/>
      <protection locked="0"/>
    </xf>
    <xf numFmtId="38" fontId="4" fillId="0" borderId="9" xfId="1" applyNumberFormat="1" applyFont="1" applyFill="1" applyBorder="1" applyAlignment="1">
      <alignment vertical="center" shrinkToFit="1"/>
    </xf>
    <xf numFmtId="38" fontId="4" fillId="0" borderId="76" xfId="1" applyNumberFormat="1" applyFont="1" applyFill="1" applyBorder="1" applyAlignment="1">
      <alignment vertical="center" shrinkToFit="1"/>
    </xf>
    <xf numFmtId="38" fontId="4" fillId="0" borderId="8" xfId="1" applyNumberFormat="1" applyFont="1" applyFill="1" applyBorder="1" applyAlignment="1">
      <alignment vertical="center" shrinkToFit="1"/>
    </xf>
    <xf numFmtId="38" fontId="4" fillId="0" borderId="8" xfId="1" applyNumberFormat="1" applyFont="1" applyFill="1" applyBorder="1" applyAlignment="1" applyProtection="1">
      <alignment vertical="center" shrinkToFit="1"/>
      <protection locked="0"/>
    </xf>
    <xf numFmtId="38" fontId="44" fillId="0" borderId="8" xfId="0" applyNumberFormat="1" applyFont="1" applyFill="1" applyBorder="1" applyAlignment="1">
      <alignment vertical="center" shrinkToFit="1"/>
    </xf>
    <xf numFmtId="38" fontId="4" fillId="0" borderId="11" xfId="1" applyNumberFormat="1" applyFont="1" applyFill="1" applyBorder="1" applyAlignment="1">
      <alignment vertical="center" shrinkToFit="1"/>
    </xf>
    <xf numFmtId="38" fontId="4" fillId="0" borderId="75" xfId="1" applyNumberFormat="1" applyFont="1" applyFill="1" applyBorder="1" applyAlignment="1">
      <alignment vertical="center" shrinkToFit="1"/>
    </xf>
    <xf numFmtId="38" fontId="4" fillId="0" borderId="75" xfId="1" applyNumberFormat="1" applyFont="1" applyFill="1" applyBorder="1" applyAlignment="1" applyProtection="1">
      <alignment vertical="center" shrinkToFit="1"/>
      <protection locked="0"/>
    </xf>
    <xf numFmtId="38" fontId="44" fillId="0" borderId="75" xfId="0" applyNumberFormat="1" applyFont="1" applyFill="1" applyBorder="1" applyAlignment="1">
      <alignment vertical="center" shrinkToFit="1"/>
    </xf>
    <xf numFmtId="38" fontId="4" fillId="0" borderId="77" xfId="1" applyNumberFormat="1" applyFont="1" applyFill="1" applyBorder="1" applyAlignment="1">
      <alignment vertical="center" shrinkToFit="1"/>
    </xf>
    <xf numFmtId="38" fontId="4" fillId="0" borderId="88" xfId="1" applyNumberFormat="1" applyFont="1" applyFill="1" applyBorder="1" applyAlignment="1">
      <alignment vertical="center" shrinkToFit="1"/>
    </xf>
    <xf numFmtId="0" fontId="17" fillId="0" borderId="13" xfId="0" applyFont="1" applyBorder="1" applyAlignment="1" applyProtection="1">
      <alignment horizontal="center" vertical="center"/>
    </xf>
    <xf numFmtId="0" fontId="17" fillId="0" borderId="13" xfId="0" applyFont="1" applyFill="1" applyBorder="1" applyAlignment="1">
      <alignment horizontal="center" vertical="center"/>
    </xf>
    <xf numFmtId="0" fontId="17" fillId="0" borderId="13" xfId="0" applyFont="1" applyBorder="1" applyAlignment="1">
      <alignment horizontal="center" vertical="center"/>
    </xf>
    <xf numFmtId="0" fontId="0" fillId="8" borderId="13" xfId="0" applyFill="1" applyBorder="1" applyAlignment="1">
      <alignment horizontal="centerContinuous"/>
    </xf>
    <xf numFmtId="0" fontId="0" fillId="7" borderId="12" xfId="0" applyFill="1" applyBorder="1" applyAlignment="1">
      <alignment horizontal="centerContinuous"/>
    </xf>
    <xf numFmtId="0" fontId="0" fillId="7" borderId="45" xfId="0" applyFill="1" applyBorder="1" applyAlignment="1">
      <alignment horizontal="centerContinuous"/>
    </xf>
    <xf numFmtId="0" fontId="0" fillId="7" borderId="44" xfId="0" applyFill="1" applyBorder="1" applyAlignment="1">
      <alignment horizontal="centerContinuous"/>
    </xf>
    <xf numFmtId="0" fontId="0" fillId="10" borderId="12" xfId="0" applyFill="1" applyBorder="1" applyAlignment="1">
      <alignment horizontal="centerContinuous"/>
    </xf>
    <xf numFmtId="0" fontId="0" fillId="10" borderId="45" xfId="0" applyFill="1" applyBorder="1" applyAlignment="1">
      <alignment horizontal="centerContinuous"/>
    </xf>
    <xf numFmtId="0" fontId="0" fillId="10" borderId="44" xfId="0" applyFill="1" applyBorder="1" applyAlignment="1">
      <alignment horizontal="centerContinuous"/>
    </xf>
    <xf numFmtId="0" fontId="0" fillId="9" borderId="12" xfId="0" applyFill="1" applyBorder="1" applyAlignment="1">
      <alignment horizontal="centerContinuous"/>
    </xf>
    <xf numFmtId="0" fontId="0" fillId="9" borderId="45" xfId="0" applyFill="1" applyBorder="1" applyAlignment="1">
      <alignment horizontal="centerContinuous"/>
    </xf>
    <xf numFmtId="0" fontId="0" fillId="9" borderId="44" xfId="0" applyFill="1" applyBorder="1" applyAlignment="1">
      <alignment horizontal="centerContinuous"/>
    </xf>
    <xf numFmtId="0" fontId="54" fillId="0" borderId="0" xfId="2" applyFont="1" applyAlignment="1">
      <alignment vertical="center"/>
    </xf>
    <xf numFmtId="0" fontId="44" fillId="0" borderId="0" xfId="2" applyFont="1" applyAlignment="1">
      <alignment vertical="center"/>
    </xf>
    <xf numFmtId="0" fontId="58" fillId="0" borderId="0" xfId="2" applyFont="1" applyAlignment="1">
      <alignment vertical="center"/>
    </xf>
    <xf numFmtId="0" fontId="3" fillId="0" borderId="0" xfId="2" applyFont="1" applyAlignment="1">
      <alignment vertical="center"/>
    </xf>
    <xf numFmtId="0" fontId="44" fillId="0" borderId="0" xfId="2" applyFont="1" applyAlignment="1">
      <alignment vertical="top" wrapText="1"/>
    </xf>
    <xf numFmtId="0" fontId="54" fillId="0" borderId="0" xfId="2" applyFont="1" applyAlignment="1" applyProtection="1">
      <alignment vertical="center"/>
    </xf>
    <xf numFmtId="0" fontId="44" fillId="0" borderId="0" xfId="2" applyFont="1" applyAlignment="1" applyProtection="1">
      <alignment vertical="center"/>
    </xf>
    <xf numFmtId="0" fontId="56" fillId="0" borderId="0" xfId="2" applyFont="1" applyBorder="1" applyAlignment="1" applyProtection="1">
      <alignment horizontal="right" vertical="center" wrapText="1"/>
    </xf>
    <xf numFmtId="0" fontId="54" fillId="11" borderId="0" xfId="2" applyFont="1" applyFill="1" applyBorder="1" applyAlignment="1" applyProtection="1">
      <alignment vertical="center" wrapText="1"/>
    </xf>
    <xf numFmtId="0" fontId="54" fillId="0" borderId="7" xfId="2" applyFont="1" applyBorder="1" applyAlignment="1" applyProtection="1">
      <alignment vertical="center" wrapText="1"/>
    </xf>
    <xf numFmtId="0" fontId="54" fillId="0" borderId="0" xfId="2" applyFont="1" applyBorder="1" applyAlignment="1" applyProtection="1">
      <alignment vertical="center" wrapText="1"/>
    </xf>
    <xf numFmtId="0" fontId="54" fillId="11" borderId="10" xfId="2" applyFont="1" applyFill="1" applyBorder="1" applyAlignment="1" applyProtection="1">
      <alignment vertical="center" wrapText="1"/>
    </xf>
    <xf numFmtId="0" fontId="54" fillId="0" borderId="10" xfId="2" applyFont="1" applyBorder="1" applyAlignment="1" applyProtection="1">
      <alignment vertical="center" wrapText="1"/>
    </xf>
    <xf numFmtId="0" fontId="54" fillId="0" borderId="11" xfId="2" applyFont="1" applyBorder="1" applyAlignment="1" applyProtection="1">
      <alignment vertical="center" wrapText="1"/>
    </xf>
    <xf numFmtId="0" fontId="54" fillId="0" borderId="12" xfId="2" applyFont="1" applyFill="1" applyBorder="1" applyAlignment="1" applyProtection="1">
      <alignment horizontal="right" vertical="center" wrapText="1"/>
    </xf>
    <xf numFmtId="0" fontId="54" fillId="0" borderId="44" xfId="2" applyFont="1" applyFill="1" applyBorder="1" applyAlignment="1" applyProtection="1">
      <alignment horizontal="center" vertical="center" wrapText="1"/>
    </xf>
    <xf numFmtId="0" fontId="54" fillId="0" borderId="44" xfId="2" applyFont="1" applyFill="1" applyBorder="1" applyAlignment="1" applyProtection="1">
      <alignment vertical="center" wrapText="1"/>
    </xf>
    <xf numFmtId="57" fontId="54" fillId="11" borderId="45" xfId="2" applyNumberFormat="1" applyFont="1" applyFill="1" applyBorder="1" applyAlignment="1" applyProtection="1">
      <alignment vertical="center" wrapText="1"/>
    </xf>
    <xf numFmtId="0" fontId="54" fillId="0" borderId="13" xfId="2" applyFont="1" applyBorder="1" applyAlignment="1" applyProtection="1">
      <alignment horizontal="center" vertical="center" wrapText="1"/>
    </xf>
    <xf numFmtId="0" fontId="54" fillId="0" borderId="45" xfId="2" applyFont="1" applyBorder="1" applyAlignment="1" applyProtection="1">
      <alignment horizontal="center" vertical="center" wrapText="1"/>
    </xf>
    <xf numFmtId="0" fontId="54" fillId="0" borderId="1" xfId="2" applyFont="1" applyBorder="1" applyAlignment="1" applyProtection="1">
      <alignment vertical="center" wrapText="1"/>
    </xf>
    <xf numFmtId="0" fontId="54" fillId="0" borderId="6" xfId="2" applyFont="1" applyBorder="1" applyAlignment="1" applyProtection="1">
      <alignment horizontal="right" vertical="top" wrapText="1"/>
    </xf>
    <xf numFmtId="190" fontId="54" fillId="0" borderId="6" xfId="2" applyNumberFormat="1" applyFont="1" applyBorder="1" applyAlignment="1" applyProtection="1">
      <alignment vertical="center" wrapText="1"/>
    </xf>
    <xf numFmtId="191" fontId="54" fillId="11" borderId="6" xfId="2" applyNumberFormat="1" applyFont="1" applyFill="1" applyBorder="1" applyAlignment="1" applyProtection="1">
      <alignment vertical="center" wrapText="1"/>
    </xf>
    <xf numFmtId="0" fontId="54" fillId="0" borderId="6" xfId="2" applyFont="1" applyBorder="1" applyAlignment="1" applyProtection="1">
      <alignment horizontal="center" vertical="center" textRotation="255" wrapText="1"/>
    </xf>
    <xf numFmtId="0" fontId="56" fillId="0" borderId="8" xfId="2" applyFont="1" applyBorder="1" applyAlignment="1" applyProtection="1">
      <alignment vertical="center" wrapText="1"/>
    </xf>
    <xf numFmtId="190" fontId="54" fillId="0" borderId="13" xfId="2" applyNumberFormat="1" applyFont="1" applyBorder="1" applyAlignment="1" applyProtection="1">
      <alignment vertical="center" wrapText="1"/>
    </xf>
    <xf numFmtId="191" fontId="54" fillId="0" borderId="13" xfId="2" applyNumberFormat="1" applyFont="1" applyBorder="1" applyAlignment="1" applyProtection="1">
      <alignment vertical="center" wrapText="1"/>
    </xf>
    <xf numFmtId="0" fontId="54" fillId="0" borderId="13" xfId="2" applyFont="1" applyBorder="1" applyAlignment="1" applyProtection="1">
      <alignment vertical="center" wrapText="1"/>
    </xf>
    <xf numFmtId="0" fontId="54" fillId="0" borderId="5" xfId="2" applyFont="1" applyBorder="1" applyAlignment="1" applyProtection="1">
      <alignment vertical="center" wrapText="1"/>
    </xf>
    <xf numFmtId="0" fontId="54" fillId="0" borderId="1" xfId="2" applyFont="1" applyBorder="1" applyAlignment="1" applyProtection="1">
      <alignment horizontal="right" vertical="top" wrapText="1"/>
    </xf>
    <xf numFmtId="0" fontId="54" fillId="0" borderId="5" xfId="2" applyFont="1" applyBorder="1" applyAlignment="1" applyProtection="1">
      <alignment horizontal="center" vertical="center" textRotation="255" wrapText="1"/>
    </xf>
    <xf numFmtId="0" fontId="54" fillId="11" borderId="5" xfId="2" applyFont="1" applyFill="1" applyBorder="1" applyAlignment="1" applyProtection="1">
      <alignment vertical="center" wrapText="1"/>
    </xf>
    <xf numFmtId="0" fontId="54" fillId="11" borderId="7" xfId="2" applyFont="1" applyFill="1" applyBorder="1" applyAlignment="1" applyProtection="1">
      <alignment vertical="center" wrapText="1"/>
    </xf>
    <xf numFmtId="0" fontId="54" fillId="11" borderId="9" xfId="2" applyFont="1" applyFill="1" applyBorder="1" applyAlignment="1" applyProtection="1">
      <alignment vertical="center" wrapText="1"/>
    </xf>
    <xf numFmtId="0" fontId="54" fillId="11" borderId="11" xfId="2" applyFont="1" applyFill="1" applyBorder="1" applyAlignment="1" applyProtection="1">
      <alignment vertical="center" wrapText="1"/>
    </xf>
    <xf numFmtId="0" fontId="56" fillId="0" borderId="5" xfId="2" applyFont="1" applyBorder="1" applyAlignment="1" applyProtection="1">
      <alignment vertical="center" wrapText="1"/>
    </xf>
    <xf numFmtId="190" fontId="56" fillId="0" borderId="13" xfId="2" applyNumberFormat="1" applyFont="1" applyBorder="1" applyAlignment="1" applyProtection="1">
      <alignment vertical="center" wrapText="1"/>
    </xf>
    <xf numFmtId="191" fontId="56" fillId="0" borderId="13" xfId="2" applyNumberFormat="1" applyFont="1" applyBorder="1" applyAlignment="1" applyProtection="1">
      <alignment vertical="center" wrapText="1"/>
    </xf>
    <xf numFmtId="0" fontId="56" fillId="0" borderId="13" xfId="2" applyFont="1" applyBorder="1" applyAlignment="1" applyProtection="1">
      <alignment vertical="center" wrapText="1"/>
    </xf>
    <xf numFmtId="0" fontId="56" fillId="0" borderId="9" xfId="2" applyFont="1" applyBorder="1" applyAlignment="1" applyProtection="1">
      <alignment vertical="center" wrapText="1"/>
    </xf>
    <xf numFmtId="0" fontId="56" fillId="0" borderId="10" xfId="2" applyFont="1" applyBorder="1" applyAlignment="1" applyProtection="1">
      <alignment vertical="center" wrapText="1"/>
    </xf>
    <xf numFmtId="0" fontId="56" fillId="0" borderId="11" xfId="2" applyFont="1" applyBorder="1" applyAlignment="1" applyProtection="1">
      <alignment vertical="center" wrapText="1"/>
    </xf>
    <xf numFmtId="0" fontId="56" fillId="0" borderId="9" xfId="2" applyFont="1" applyBorder="1" applyAlignment="1" applyProtection="1">
      <alignment horizontal="center" vertical="center" wrapText="1"/>
    </xf>
    <xf numFmtId="0" fontId="56" fillId="0" borderId="10" xfId="2" applyFont="1" applyBorder="1" applyAlignment="1" applyProtection="1">
      <alignment horizontal="center" vertical="center" wrapText="1"/>
    </xf>
    <xf numFmtId="0" fontId="56" fillId="0" borderId="11" xfId="2" applyFont="1" applyBorder="1" applyAlignment="1" applyProtection="1">
      <alignment horizontal="center" vertical="center" wrapText="1"/>
    </xf>
    <xf numFmtId="0" fontId="56" fillId="0" borderId="0" xfId="2" applyFont="1" applyAlignment="1" applyProtection="1">
      <alignment vertical="center"/>
    </xf>
    <xf numFmtId="49" fontId="56" fillId="0" borderId="0" xfId="2" applyNumberFormat="1" applyFont="1" applyAlignment="1" applyProtection="1">
      <alignment vertical="center"/>
    </xf>
    <xf numFmtId="0" fontId="56" fillId="0" borderId="0" xfId="2" applyFont="1" applyAlignment="1" applyProtection="1">
      <alignment vertical="center" wrapText="1"/>
    </xf>
    <xf numFmtId="190" fontId="54" fillId="0" borderId="6" xfId="2" applyNumberFormat="1" applyFont="1" applyFill="1" applyBorder="1" applyAlignment="1" applyProtection="1">
      <alignment vertical="center" wrapText="1"/>
    </xf>
    <xf numFmtId="49" fontId="54" fillId="0" borderId="0" xfId="2" applyNumberFormat="1" applyFont="1" applyAlignment="1" applyProtection="1">
      <alignment vertical="top"/>
    </xf>
    <xf numFmtId="0" fontId="56" fillId="0" borderId="0" xfId="2" applyFont="1" applyAlignment="1" applyProtection="1">
      <alignment vertical="top" wrapText="1"/>
    </xf>
    <xf numFmtId="0" fontId="54" fillId="0" borderId="0" xfId="2" applyFont="1">
      <alignment vertical="center"/>
    </xf>
    <xf numFmtId="0" fontId="44" fillId="0" borderId="0" xfId="2" applyFont="1">
      <alignment vertical="center"/>
    </xf>
    <xf numFmtId="0" fontId="55" fillId="0" borderId="0" xfId="2" applyFont="1" applyAlignment="1">
      <alignment horizontal="center" vertical="center"/>
    </xf>
    <xf numFmtId="0" fontId="54" fillId="0" borderId="91" xfId="2" applyFont="1" applyBorder="1" applyAlignment="1">
      <alignment horizontal="center" vertical="center" wrapText="1"/>
    </xf>
    <xf numFmtId="0" fontId="56" fillId="0" borderId="95" xfId="2" applyFont="1" applyBorder="1" applyAlignment="1">
      <alignment horizontal="center" vertical="center" wrapText="1"/>
    </xf>
    <xf numFmtId="0" fontId="54" fillId="0" borderId="95" xfId="2" applyFont="1" applyBorder="1" applyAlignment="1">
      <alignment horizontal="center" vertical="center" wrapText="1"/>
    </xf>
    <xf numFmtId="0" fontId="54" fillId="0" borderId="100" xfId="2" applyFont="1" applyBorder="1" applyAlignment="1">
      <alignment horizontal="right" vertical="top" wrapText="1"/>
    </xf>
    <xf numFmtId="0" fontId="54" fillId="11" borderId="102" xfId="2" applyFont="1" applyFill="1" applyBorder="1" applyAlignment="1">
      <alignment vertical="center" wrapText="1"/>
    </xf>
    <xf numFmtId="177" fontId="54" fillId="0" borderId="103" xfId="2" applyNumberFormat="1" applyFont="1" applyFill="1" applyBorder="1" applyAlignment="1">
      <alignment vertical="center" shrinkToFit="1"/>
    </xf>
    <xf numFmtId="0" fontId="54" fillId="11" borderId="106" xfId="2" applyFont="1" applyFill="1" applyBorder="1" applyAlignment="1">
      <alignment vertical="center" wrapText="1"/>
    </xf>
    <xf numFmtId="177" fontId="54" fillId="11" borderId="107" xfId="2" applyNumberFormat="1" applyFont="1" applyFill="1" applyBorder="1" applyAlignment="1">
      <alignment vertical="center" shrinkToFit="1"/>
    </xf>
    <xf numFmtId="177" fontId="54" fillId="0" borderId="107" xfId="2" applyNumberFormat="1" applyFont="1" applyBorder="1" applyAlignment="1">
      <alignment vertical="center" shrinkToFit="1"/>
    </xf>
    <xf numFmtId="177" fontId="54" fillId="0" borderId="107" xfId="2" applyNumberFormat="1" applyFont="1" applyFill="1" applyBorder="1" applyAlignment="1">
      <alignment vertical="center" shrinkToFit="1"/>
    </xf>
    <xf numFmtId="0" fontId="44" fillId="0" borderId="0" xfId="2" applyFont="1" applyAlignment="1">
      <alignment horizontal="center" vertical="center"/>
    </xf>
    <xf numFmtId="12" fontId="44" fillId="0" borderId="0" xfId="2" applyNumberFormat="1" applyFont="1" applyAlignment="1">
      <alignment horizontal="center" vertical="center"/>
    </xf>
    <xf numFmtId="0" fontId="54" fillId="11" borderId="110" xfId="2" applyFont="1" applyFill="1" applyBorder="1" applyAlignment="1">
      <alignment vertical="center" wrapText="1"/>
    </xf>
    <xf numFmtId="177" fontId="54" fillId="11" borderId="111" xfId="2" applyNumberFormat="1" applyFont="1" applyFill="1" applyBorder="1" applyAlignment="1">
      <alignment vertical="center" shrinkToFit="1"/>
    </xf>
    <xf numFmtId="177" fontId="54" fillId="0" borderId="111" xfId="2" applyNumberFormat="1" applyFont="1" applyBorder="1" applyAlignment="1">
      <alignment vertical="center" shrinkToFit="1"/>
    </xf>
    <xf numFmtId="177" fontId="54" fillId="0" borderId="111" xfId="2" applyNumberFormat="1" applyFont="1" applyFill="1" applyBorder="1" applyAlignment="1">
      <alignment vertical="center" shrinkToFit="1"/>
    </xf>
    <xf numFmtId="177" fontId="54" fillId="0" borderId="115" xfId="2" applyNumberFormat="1" applyFont="1" applyBorder="1" applyAlignment="1">
      <alignment vertical="center" shrinkToFit="1"/>
    </xf>
    <xf numFmtId="0" fontId="54" fillId="0" borderId="0" xfId="2" applyFont="1" applyAlignment="1">
      <alignment horizontal="left" vertical="center" indent="1"/>
    </xf>
    <xf numFmtId="0" fontId="56" fillId="0" borderId="89" xfId="2" applyFont="1" applyBorder="1" applyAlignment="1">
      <alignment horizontal="right" vertical="center" shrinkToFit="1"/>
    </xf>
    <xf numFmtId="0" fontId="13" fillId="0" borderId="91" xfId="2" applyFont="1" applyBorder="1" applyAlignment="1">
      <alignment horizontal="center" vertical="center" wrapText="1"/>
    </xf>
    <xf numFmtId="0" fontId="54" fillId="0" borderId="93" xfId="2" applyFont="1" applyBorder="1" applyAlignment="1">
      <alignment horizontal="center" vertical="center" wrapText="1"/>
    </xf>
    <xf numFmtId="0" fontId="13" fillId="0" borderId="95" xfId="2" applyFont="1" applyBorder="1" applyAlignment="1">
      <alignment horizontal="center" vertical="center" wrapText="1"/>
    </xf>
    <xf numFmtId="0" fontId="54" fillId="0" borderId="118" xfId="2" applyFont="1" applyBorder="1" applyAlignment="1">
      <alignment horizontal="center" vertical="center" wrapText="1"/>
    </xf>
    <xf numFmtId="0" fontId="54" fillId="0" borderId="99" xfId="2" applyFont="1" applyBorder="1" applyAlignment="1">
      <alignment vertical="center" wrapText="1"/>
    </xf>
    <xf numFmtId="0" fontId="54" fillId="0" borderId="101" xfId="2" applyFont="1" applyBorder="1" applyAlignment="1">
      <alignment horizontal="right" vertical="top" wrapText="1"/>
    </xf>
    <xf numFmtId="177" fontId="54" fillId="0" borderId="105" xfId="2" applyNumberFormat="1" applyFont="1" applyFill="1" applyBorder="1" applyAlignment="1">
      <alignment vertical="center" shrinkToFit="1"/>
    </xf>
    <xf numFmtId="12" fontId="44" fillId="0" borderId="0" xfId="2" applyNumberFormat="1" applyFont="1" applyAlignment="1">
      <alignment vertical="center"/>
    </xf>
    <xf numFmtId="177" fontId="54" fillId="0" borderId="109" xfId="2" applyNumberFormat="1" applyFont="1" applyBorder="1" applyAlignment="1">
      <alignment vertical="center" shrinkToFit="1"/>
    </xf>
    <xf numFmtId="177" fontId="54" fillId="0" borderId="113" xfId="2" applyNumberFormat="1" applyFont="1" applyBorder="1" applyAlignment="1">
      <alignment vertical="center" shrinkToFit="1"/>
    </xf>
    <xf numFmtId="0" fontId="54" fillId="0" borderId="114" xfId="2" applyFont="1" applyBorder="1" applyAlignment="1">
      <alignment horizontal="right" vertical="center" wrapText="1"/>
    </xf>
    <xf numFmtId="177" fontId="54" fillId="0" borderId="117" xfId="2" applyNumberFormat="1" applyFont="1" applyBorder="1" applyAlignment="1">
      <alignment vertical="center" shrinkToFit="1"/>
    </xf>
    <xf numFmtId="0" fontId="44" fillId="0" borderId="0" xfId="0" applyFont="1" applyAlignment="1">
      <alignment vertical="center"/>
    </xf>
    <xf numFmtId="12" fontId="44" fillId="0" borderId="0" xfId="0" applyNumberFormat="1" applyFont="1" applyAlignment="1">
      <alignment vertical="center"/>
    </xf>
    <xf numFmtId="0" fontId="54" fillId="0" borderId="0" xfId="2" applyFont="1" applyProtection="1">
      <alignment vertical="center"/>
    </xf>
    <xf numFmtId="0" fontId="44" fillId="0" borderId="0" xfId="2" applyFont="1" applyProtection="1">
      <alignment vertical="center"/>
    </xf>
    <xf numFmtId="0" fontId="55" fillId="0" borderId="0" xfId="2" applyFont="1" applyAlignment="1" applyProtection="1">
      <alignment horizontal="center" vertical="center"/>
    </xf>
    <xf numFmtId="0" fontId="56" fillId="0" borderId="89" xfId="2" applyFont="1" applyBorder="1" applyAlignment="1" applyProtection="1">
      <alignment horizontal="right" vertical="center"/>
    </xf>
    <xf numFmtId="0" fontId="54" fillId="0" borderId="91" xfId="2" applyFont="1" applyBorder="1" applyAlignment="1" applyProtection="1">
      <alignment horizontal="center" vertical="center" wrapText="1"/>
    </xf>
    <xf numFmtId="0" fontId="13" fillId="0" borderId="92" xfId="2" applyFont="1" applyBorder="1" applyAlignment="1" applyProtection="1">
      <alignment horizontal="center" vertical="center" wrapText="1"/>
    </xf>
    <xf numFmtId="0" fontId="56" fillId="0" borderId="95" xfId="2" applyFont="1" applyBorder="1" applyAlignment="1" applyProtection="1">
      <alignment horizontal="center" vertical="center" wrapText="1"/>
    </xf>
    <xf numFmtId="0" fontId="54" fillId="0" borderId="95" xfId="2" applyFont="1" applyBorder="1" applyAlignment="1" applyProtection="1">
      <alignment horizontal="center" vertical="center" wrapText="1"/>
    </xf>
    <xf numFmtId="0" fontId="13" fillId="0" borderId="96" xfId="2" applyFont="1" applyBorder="1" applyAlignment="1" applyProtection="1">
      <alignment horizontal="center" vertical="center" wrapText="1"/>
    </xf>
    <xf numFmtId="0" fontId="13" fillId="0" borderId="97" xfId="2" applyFont="1" applyBorder="1" applyAlignment="1" applyProtection="1">
      <alignment horizontal="center" vertical="center" wrapText="1"/>
    </xf>
    <xf numFmtId="0" fontId="54" fillId="0" borderId="99" xfId="2" applyFont="1" applyBorder="1" applyAlignment="1" applyProtection="1">
      <alignment vertical="top" wrapText="1"/>
    </xf>
    <xf numFmtId="0" fontId="54" fillId="0" borderId="100" xfId="2" applyFont="1" applyBorder="1" applyAlignment="1" applyProtection="1">
      <alignment horizontal="right" vertical="top" wrapText="1"/>
    </xf>
    <xf numFmtId="0" fontId="54" fillId="0" borderId="101" xfId="2" applyFont="1" applyBorder="1" applyAlignment="1" applyProtection="1">
      <alignment vertical="top" wrapText="1"/>
    </xf>
    <xf numFmtId="0" fontId="54" fillId="11" borderId="102" xfId="2" applyFont="1" applyFill="1" applyBorder="1" applyAlignment="1" applyProtection="1">
      <alignment vertical="center" wrapText="1"/>
    </xf>
    <xf numFmtId="177" fontId="54" fillId="0" borderId="103" xfId="2" applyNumberFormat="1" applyFont="1" applyFill="1" applyBorder="1" applyAlignment="1" applyProtection="1">
      <alignment vertical="center" shrinkToFit="1"/>
    </xf>
    <xf numFmtId="177" fontId="54" fillId="0" borderId="103" xfId="2" applyNumberFormat="1" applyFont="1" applyBorder="1" applyAlignment="1" applyProtection="1">
      <alignment vertical="center" shrinkToFit="1"/>
    </xf>
    <xf numFmtId="177" fontId="54" fillId="0" borderId="104" xfId="2" applyNumberFormat="1" applyFont="1" applyBorder="1" applyAlignment="1" applyProtection="1">
      <alignment vertical="center" shrinkToFit="1"/>
    </xf>
    <xf numFmtId="0" fontId="54" fillId="0" borderId="105" xfId="2" applyFont="1" applyBorder="1" applyAlignment="1" applyProtection="1">
      <alignment vertical="center" wrapText="1"/>
    </xf>
    <xf numFmtId="0" fontId="54" fillId="11" borderId="106" xfId="2" applyFont="1" applyFill="1" applyBorder="1" applyAlignment="1" applyProtection="1">
      <alignment vertical="center" wrapText="1"/>
    </xf>
    <xf numFmtId="177" fontId="54" fillId="11" borderId="107" xfId="2" applyNumberFormat="1" applyFont="1" applyFill="1" applyBorder="1" applyAlignment="1" applyProtection="1">
      <alignment vertical="center" shrinkToFit="1"/>
    </xf>
    <xf numFmtId="177" fontId="54" fillId="0" borderId="107" xfId="2" applyNumberFormat="1" applyFont="1" applyBorder="1" applyAlignment="1" applyProtection="1">
      <alignment vertical="center" shrinkToFit="1"/>
    </xf>
    <xf numFmtId="177" fontId="54" fillId="0" borderId="107" xfId="2" applyNumberFormat="1" applyFont="1" applyFill="1" applyBorder="1" applyAlignment="1" applyProtection="1">
      <alignment vertical="center" shrinkToFit="1"/>
    </xf>
    <xf numFmtId="177" fontId="54" fillId="0" borderId="108" xfId="2" applyNumberFormat="1" applyFont="1" applyFill="1" applyBorder="1" applyAlignment="1" applyProtection="1">
      <alignment vertical="center" shrinkToFit="1"/>
    </xf>
    <xf numFmtId="0" fontId="54" fillId="0" borderId="109" xfId="2" applyFont="1" applyBorder="1" applyAlignment="1" applyProtection="1">
      <alignment vertical="center" wrapText="1"/>
    </xf>
    <xf numFmtId="177" fontId="54" fillId="0" borderId="104" xfId="2" applyNumberFormat="1" applyFont="1" applyFill="1" applyBorder="1" applyAlignment="1" applyProtection="1">
      <alignment vertical="center" shrinkToFit="1"/>
    </xf>
    <xf numFmtId="0" fontId="54" fillId="0" borderId="105" xfId="2" applyFont="1" applyFill="1" applyBorder="1" applyAlignment="1" applyProtection="1">
      <alignment vertical="center" wrapText="1"/>
    </xf>
    <xf numFmtId="0" fontId="54" fillId="11" borderId="110" xfId="2" applyFont="1" applyFill="1" applyBorder="1" applyAlignment="1" applyProtection="1">
      <alignment vertical="center" wrapText="1"/>
    </xf>
    <xf numFmtId="177" fontId="54" fillId="11" borderId="111" xfId="2" applyNumberFormat="1" applyFont="1" applyFill="1" applyBorder="1" applyAlignment="1" applyProtection="1">
      <alignment vertical="center" shrinkToFit="1"/>
    </xf>
    <xf numFmtId="177" fontId="54" fillId="0" borderId="111" xfId="2" applyNumberFormat="1" applyFont="1" applyBorder="1" applyAlignment="1" applyProtection="1">
      <alignment vertical="center" shrinkToFit="1"/>
    </xf>
    <xf numFmtId="177" fontId="54" fillId="0" borderId="111" xfId="2" applyNumberFormat="1" applyFont="1" applyFill="1" applyBorder="1" applyAlignment="1" applyProtection="1">
      <alignment vertical="center" shrinkToFit="1"/>
    </xf>
    <xf numFmtId="177" fontId="54" fillId="0" borderId="112" xfId="2" applyNumberFormat="1" applyFont="1" applyFill="1" applyBorder="1" applyAlignment="1" applyProtection="1">
      <alignment vertical="center" shrinkToFit="1"/>
    </xf>
    <xf numFmtId="0" fontId="54" fillId="0" borderId="113" xfId="2" applyFont="1" applyBorder="1" applyAlignment="1" applyProtection="1">
      <alignment vertical="center" wrapText="1"/>
    </xf>
    <xf numFmtId="0" fontId="54" fillId="0" borderId="114" xfId="2" applyFont="1" applyBorder="1" applyAlignment="1" applyProtection="1">
      <alignment horizontal="right" vertical="center" shrinkToFit="1"/>
    </xf>
    <xf numFmtId="177" fontId="54" fillId="0" borderId="115" xfId="2" applyNumberFormat="1" applyFont="1" applyBorder="1" applyAlignment="1" applyProtection="1">
      <alignment vertical="center" shrinkToFit="1"/>
    </xf>
    <xf numFmtId="177" fontId="54" fillId="0" borderId="116" xfId="2" applyNumberFormat="1" applyFont="1" applyBorder="1" applyAlignment="1" applyProtection="1">
      <alignment vertical="center" shrinkToFit="1"/>
    </xf>
    <xf numFmtId="0" fontId="54" fillId="0" borderId="117" xfId="2" applyFont="1" applyBorder="1" applyAlignment="1" applyProtection="1">
      <alignment vertical="center" wrapText="1"/>
    </xf>
    <xf numFmtId="0" fontId="54" fillId="0" borderId="0" xfId="2" applyFont="1" applyAlignment="1" applyProtection="1">
      <alignment horizontal="left" vertical="center"/>
    </xf>
    <xf numFmtId="0" fontId="54" fillId="0" borderId="0" xfId="2" applyFont="1" applyAlignment="1" applyProtection="1">
      <alignment horizontal="left" vertical="center" indent="1"/>
    </xf>
    <xf numFmtId="0" fontId="13" fillId="0" borderId="0" xfId="2" applyFont="1" applyAlignment="1" applyProtection="1">
      <alignment horizontal="left" vertical="center" indent="1"/>
    </xf>
    <xf numFmtId="181" fontId="17" fillId="0" borderId="13" xfId="0" applyNumberFormat="1" applyFont="1" applyBorder="1" applyAlignment="1" applyProtection="1">
      <alignment vertical="center"/>
    </xf>
    <xf numFmtId="3" fontId="15" fillId="0" borderId="0" xfId="3" applyNumberFormat="1" applyFont="1" applyAlignment="1" applyProtection="1">
      <alignment horizontal="right"/>
    </xf>
    <xf numFmtId="38" fontId="65" fillId="0" borderId="10" xfId="1" applyFont="1" applyFill="1" applyBorder="1" applyAlignment="1">
      <alignment horizontal="right" vertical="center"/>
    </xf>
    <xf numFmtId="38" fontId="4" fillId="0" borderId="8" xfId="1" applyFont="1" applyFill="1" applyBorder="1" applyAlignment="1">
      <alignment vertical="center"/>
    </xf>
    <xf numFmtId="38" fontId="4" fillId="0" borderId="1" xfId="1" applyFont="1" applyFill="1" applyBorder="1"/>
    <xf numFmtId="38" fontId="4" fillId="0" borderId="82" xfId="1" applyFont="1" applyFill="1" applyBorder="1" applyAlignment="1">
      <alignment horizontal="left" vertical="center" wrapText="1"/>
    </xf>
    <xf numFmtId="49" fontId="4" fillId="0" borderId="8" xfId="1" applyNumberFormat="1" applyFont="1" applyFill="1" applyBorder="1" applyAlignment="1">
      <alignment horizontal="center" vertical="center" wrapText="1"/>
    </xf>
    <xf numFmtId="49" fontId="4" fillId="0" borderId="13" xfId="1" applyNumberFormat="1" applyFont="1" applyFill="1" applyBorder="1" applyAlignment="1">
      <alignment horizontal="center" vertical="center" wrapText="1"/>
    </xf>
    <xf numFmtId="49" fontId="4" fillId="0" borderId="75" xfId="1" applyNumberFormat="1" applyFont="1" applyFill="1" applyBorder="1" applyAlignment="1">
      <alignment horizontal="center" vertical="center" wrapText="1"/>
    </xf>
    <xf numFmtId="177" fontId="54" fillId="12" borderId="107" xfId="2" applyNumberFormat="1" applyFont="1" applyFill="1" applyBorder="1" applyAlignment="1" applyProtection="1">
      <alignment vertical="center" shrinkToFit="1"/>
    </xf>
    <xf numFmtId="177" fontId="54" fillId="12" borderId="107" xfId="2" applyNumberFormat="1" applyFont="1" applyFill="1" applyBorder="1" applyAlignment="1">
      <alignment vertical="center" shrinkToFit="1"/>
    </xf>
    <xf numFmtId="38" fontId="8" fillId="0" borderId="8" xfId="7" applyNumberFormat="1" applyBorder="1" applyProtection="1">
      <alignment vertical="center"/>
      <protection locked="0"/>
    </xf>
    <xf numFmtId="0" fontId="8" fillId="0" borderId="8" xfId="7" applyBorder="1" applyProtection="1">
      <alignment vertical="center"/>
      <protection locked="0"/>
    </xf>
    <xf numFmtId="38" fontId="4" fillId="0" borderId="5" xfId="1" applyFont="1" applyBorder="1" applyAlignment="1">
      <alignment horizontal="center" vertical="center" shrinkToFit="1"/>
    </xf>
    <xf numFmtId="176" fontId="4" fillId="0" borderId="3" xfId="0" applyNumberFormat="1" applyFont="1" applyBorder="1" applyAlignment="1">
      <alignment horizontal="right" vertical="center"/>
    </xf>
    <xf numFmtId="49" fontId="0" fillId="0" borderId="13" xfId="0" applyNumberFormat="1" applyFill="1" applyBorder="1" applyAlignment="1" applyProtection="1">
      <alignment horizontal="left" vertical="center"/>
      <protection locked="0"/>
    </xf>
    <xf numFmtId="0" fontId="0" fillId="6" borderId="13" xfId="0" applyFill="1" applyBorder="1" applyAlignment="1">
      <alignment wrapText="1"/>
    </xf>
    <xf numFmtId="0" fontId="47" fillId="0" borderId="0" xfId="10" applyFont="1" applyProtection="1">
      <alignment vertical="center"/>
    </xf>
    <xf numFmtId="0" fontId="70" fillId="0" borderId="0" xfId="10" applyFont="1" applyAlignment="1" applyProtection="1">
      <alignment horizontal="justify" vertical="center"/>
    </xf>
    <xf numFmtId="0" fontId="70" fillId="0" borderId="0" xfId="10" applyFont="1" applyAlignment="1" applyProtection="1">
      <alignment horizontal="center" vertical="center" wrapText="1"/>
    </xf>
    <xf numFmtId="0" fontId="70" fillId="0" borderId="0" xfId="10" applyFont="1" applyAlignment="1" applyProtection="1">
      <alignment vertical="center" wrapText="1"/>
    </xf>
    <xf numFmtId="0" fontId="48" fillId="0" borderId="0" xfId="10" applyFont="1" applyAlignment="1" applyProtection="1">
      <alignment vertical="center" wrapText="1"/>
    </xf>
    <xf numFmtId="0" fontId="70" fillId="0" borderId="0" xfId="10" applyFont="1" applyAlignment="1" applyProtection="1">
      <alignment horizontal="left" vertical="center"/>
    </xf>
    <xf numFmtId="0" fontId="70" fillId="0" borderId="0" xfId="10" applyFont="1" applyAlignment="1" applyProtection="1">
      <alignment horizontal="left" vertical="center" wrapText="1"/>
    </xf>
    <xf numFmtId="0" fontId="0" fillId="0" borderId="13" xfId="0" applyBorder="1" applyAlignment="1" applyProtection="1">
      <alignment vertical="center"/>
      <protection locked="0"/>
    </xf>
    <xf numFmtId="57" fontId="0" fillId="0" borderId="0" xfId="0" applyNumberFormat="1"/>
    <xf numFmtId="0" fontId="17" fillId="0" borderId="13"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protection locked="0"/>
    </xf>
    <xf numFmtId="38" fontId="15" fillId="0" borderId="0" xfId="1" applyFont="1" applyAlignment="1" applyProtection="1"/>
    <xf numFmtId="0" fontId="46" fillId="0" borderId="0" xfId="3" applyFont="1" applyFill="1" applyAlignment="1" applyProtection="1">
      <alignment horizontal="right" vertical="center"/>
      <protection locked="0"/>
    </xf>
    <xf numFmtId="185" fontId="46" fillId="0" borderId="0" xfId="3" applyNumberFormat="1" applyFont="1" applyAlignment="1" applyProtection="1">
      <alignment horizontal="right" vertical="center"/>
      <protection locked="0"/>
    </xf>
    <xf numFmtId="0" fontId="15" fillId="0" borderId="0" xfId="3" applyFont="1" applyAlignment="1" applyProtection="1">
      <alignment horizontal="left" vertical="center" indent="1"/>
    </xf>
    <xf numFmtId="0" fontId="15" fillId="0" borderId="0" xfId="3" applyFont="1" applyAlignment="1" applyProtection="1">
      <alignment vertical="center"/>
    </xf>
    <xf numFmtId="0" fontId="15" fillId="0" borderId="44" xfId="3" applyFont="1" applyBorder="1" applyAlignment="1" applyProtection="1">
      <alignment horizontal="left" vertical="center" shrinkToFit="1"/>
    </xf>
    <xf numFmtId="0" fontId="15" fillId="7" borderId="0" xfId="3" applyFont="1" applyFill="1" applyAlignment="1" applyProtection="1">
      <alignment horizontal="right" vertical="center"/>
      <protection locked="0"/>
    </xf>
    <xf numFmtId="185" fontId="15" fillId="0" borderId="0" xfId="3" applyNumberFormat="1" applyFont="1" applyAlignment="1" applyProtection="1">
      <alignment horizontal="right" vertical="center"/>
    </xf>
    <xf numFmtId="0" fontId="15" fillId="0" borderId="0" xfId="3" applyFont="1" applyAlignment="1" applyProtection="1">
      <alignment horizontal="left" vertical="top" wrapText="1"/>
    </xf>
    <xf numFmtId="0" fontId="15" fillId="0" borderId="10" xfId="3" applyFont="1" applyBorder="1" applyAlignment="1" applyProtection="1">
      <alignment horizontal="left" vertical="top" wrapText="1"/>
    </xf>
    <xf numFmtId="0" fontId="15" fillId="0" borderId="0" xfId="3" applyFont="1" applyAlignment="1" applyProtection="1">
      <alignment horizontal="left" vertical="center" indent="1"/>
      <protection locked="0"/>
    </xf>
    <xf numFmtId="0" fontId="8" fillId="0" borderId="2" xfId="7" applyNumberFormat="1" applyBorder="1" applyAlignment="1" applyProtection="1">
      <alignment horizontal="center" vertical="center" wrapText="1" shrinkToFit="1"/>
      <protection locked="0"/>
    </xf>
    <xf numFmtId="0" fontId="8" fillId="0" borderId="4" xfId="7" applyNumberFormat="1" applyBorder="1" applyAlignment="1" applyProtection="1">
      <alignment horizontal="center" vertical="center" wrapText="1" shrinkToFit="1"/>
      <protection locked="0"/>
    </xf>
    <xf numFmtId="0" fontId="8" fillId="4" borderId="13" xfId="7" applyFill="1" applyBorder="1" applyAlignment="1" applyProtection="1">
      <alignment horizontal="center" vertical="center"/>
    </xf>
    <xf numFmtId="0" fontId="49" fillId="0" borderId="0" xfId="7" applyFont="1" applyAlignment="1" applyProtection="1">
      <alignment horizontal="center" vertical="center" shrinkToFit="1"/>
    </xf>
    <xf numFmtId="38" fontId="15" fillId="0" borderId="10" xfId="8" applyFont="1" applyBorder="1" applyAlignment="1" applyProtection="1">
      <alignment horizontal="left" vertical="center" shrinkToFit="1"/>
    </xf>
    <xf numFmtId="0" fontId="50" fillId="0" borderId="0" xfId="7" applyFont="1" applyAlignment="1" applyProtection="1">
      <alignment horizontal="left" vertical="center"/>
    </xf>
    <xf numFmtId="0" fontId="51" fillId="0" borderId="13" xfId="7" applyFont="1" applyBorder="1" applyAlignment="1" applyProtection="1">
      <alignment horizontal="center" vertical="center"/>
    </xf>
    <xf numFmtId="0" fontId="8" fillId="0" borderId="6" xfId="7" applyBorder="1" applyAlignment="1" applyProtection="1">
      <alignment horizontal="center" vertical="center"/>
    </xf>
    <xf numFmtId="0" fontId="8" fillId="0" borderId="9" xfId="7" applyNumberFormat="1" applyBorder="1" applyAlignment="1" applyProtection="1">
      <alignment horizontal="center" vertical="center" wrapText="1" shrinkToFit="1"/>
      <protection locked="0"/>
    </xf>
    <xf numFmtId="0" fontId="8" fillId="0" borderId="11" xfId="7" applyNumberFormat="1" applyBorder="1" applyAlignment="1" applyProtection="1">
      <alignment horizontal="center" vertical="center" wrapText="1" shrinkToFit="1"/>
      <protection locked="0"/>
    </xf>
    <xf numFmtId="0" fontId="8" fillId="0" borderId="5" xfId="7" applyNumberFormat="1" applyBorder="1" applyAlignment="1" applyProtection="1">
      <alignment horizontal="center" vertical="center" wrapText="1" shrinkToFit="1"/>
      <protection locked="0"/>
    </xf>
    <xf numFmtId="0" fontId="8" fillId="0" borderId="7" xfId="7" applyNumberFormat="1" applyBorder="1" applyAlignment="1" applyProtection="1">
      <alignment horizontal="center" vertical="center" wrapText="1" shrinkToFit="1"/>
      <protection locked="0"/>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0" fontId="3" fillId="3" borderId="21"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4" xfId="4" applyFont="1" applyFill="1" applyBorder="1" applyAlignment="1">
      <alignment horizontal="center" vertical="center" wrapText="1"/>
    </xf>
    <xf numFmtId="0" fontId="3" fillId="3" borderId="25"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51" xfId="5" applyFont="1" applyBorder="1" applyAlignment="1">
      <alignment horizontal="center" vertical="center" wrapText="1"/>
    </xf>
    <xf numFmtId="38" fontId="4" fillId="0" borderId="52" xfId="5" applyFont="1" applyBorder="1" applyAlignment="1">
      <alignment horizontal="center" vertical="center" wrapText="1"/>
    </xf>
    <xf numFmtId="0" fontId="3" fillId="0" borderId="21" xfId="4" applyFont="1" applyBorder="1" applyAlignment="1">
      <alignment horizontal="center" vertical="center" wrapText="1"/>
    </xf>
    <xf numFmtId="0" fontId="3" fillId="0" borderId="13" xfId="4" applyFont="1" applyBorder="1" applyAlignment="1">
      <alignment horizontal="center" vertical="center" wrapText="1"/>
    </xf>
    <xf numFmtId="0" fontId="19" fillId="0" borderId="0" xfId="4" applyFont="1" applyAlignment="1">
      <alignment horizontal="left" vertical="center"/>
    </xf>
    <xf numFmtId="0" fontId="15" fillId="0" borderId="0" xfId="4" applyFont="1" applyAlignment="1">
      <alignment horizontal="left" wrapText="1"/>
    </xf>
    <xf numFmtId="57" fontId="19" fillId="0" borderId="40"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8"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5" xfId="4" applyFont="1" applyBorder="1" applyAlignment="1">
      <alignment horizontal="center" vertical="center" wrapText="1"/>
    </xf>
    <xf numFmtId="0" fontId="25" fillId="0" borderId="63" xfId="4" applyFont="1" applyBorder="1" applyAlignment="1">
      <alignment horizontal="center" vertical="center"/>
    </xf>
    <xf numFmtId="0" fontId="25" fillId="0" borderId="68" xfId="4" applyFont="1" applyBorder="1" applyAlignment="1">
      <alignment horizontal="center" vertical="center"/>
    </xf>
    <xf numFmtId="0" fontId="25" fillId="0" borderId="72" xfId="4" applyFont="1" applyBorder="1" applyAlignment="1">
      <alignment horizontal="center" vertical="center"/>
    </xf>
    <xf numFmtId="0" fontId="25" fillId="0" borderId="73" xfId="4" applyFont="1" applyBorder="1" applyAlignment="1">
      <alignment horizontal="center" vertical="center"/>
    </xf>
    <xf numFmtId="0" fontId="25" fillId="0" borderId="0" xfId="4" applyFont="1" applyAlignment="1">
      <alignment horizontal="center" vertical="center"/>
    </xf>
    <xf numFmtId="38" fontId="33" fillId="0" borderId="69" xfId="5" applyFont="1" applyFill="1" applyBorder="1" applyAlignment="1">
      <alignment horizontal="right" vertical="center"/>
    </xf>
    <xf numFmtId="0" fontId="25" fillId="0" borderId="69" xfId="4" applyFont="1" applyBorder="1" applyAlignment="1">
      <alignment horizontal="center" vertical="center"/>
    </xf>
    <xf numFmtId="0" fontId="25" fillId="0" borderId="70" xfId="4" applyFont="1" applyBorder="1" applyAlignment="1">
      <alignment horizontal="center" vertical="center"/>
    </xf>
    <xf numFmtId="0" fontId="36" fillId="0" borderId="0" xfId="4" applyFont="1" applyAlignment="1">
      <alignment horizontal="left" wrapText="1"/>
    </xf>
    <xf numFmtId="0" fontId="27" fillId="0" borderId="0" xfId="4" applyFont="1" applyAlignment="1">
      <alignment horizontal="left"/>
    </xf>
    <xf numFmtId="38" fontId="25" fillId="0" borderId="61" xfId="5" applyFont="1" applyFill="1" applyBorder="1" applyAlignment="1">
      <alignment horizontal="right" vertical="center"/>
    </xf>
    <xf numFmtId="38" fontId="25" fillId="0" borderId="16" xfId="5" applyFont="1" applyFill="1" applyBorder="1" applyAlignment="1">
      <alignment horizontal="right" vertical="center"/>
    </xf>
    <xf numFmtId="0" fontId="25" fillId="0" borderId="16" xfId="4" applyFont="1" applyBorder="1" applyAlignment="1">
      <alignment horizontal="center" vertical="center"/>
    </xf>
    <xf numFmtId="0" fontId="25" fillId="0" borderId="62" xfId="4" applyFont="1" applyBorder="1" applyAlignment="1">
      <alignment horizontal="center" vertical="center"/>
    </xf>
    <xf numFmtId="0" fontId="25" fillId="0" borderId="37" xfId="4" applyFont="1" applyBorder="1" applyAlignment="1">
      <alignment horizontal="center" vertical="center" wrapText="1"/>
    </xf>
    <xf numFmtId="0" fontId="25" fillId="0" borderId="39" xfId="4" applyFont="1" applyBorder="1" applyAlignment="1">
      <alignment horizontal="center" vertical="center"/>
    </xf>
    <xf numFmtId="0" fontId="25" fillId="0" borderId="40" xfId="4" applyFont="1" applyBorder="1" applyAlignment="1">
      <alignment horizontal="center" vertical="center"/>
    </xf>
    <xf numFmtId="38" fontId="25" fillId="0" borderId="37" xfId="5" applyFont="1" applyFill="1" applyBorder="1" applyAlignment="1">
      <alignment horizontal="right" vertical="center"/>
    </xf>
    <xf numFmtId="38" fontId="25" fillId="0" borderId="39" xfId="5" applyFont="1" applyFill="1" applyBorder="1" applyAlignment="1">
      <alignment horizontal="right" vertical="center"/>
    </xf>
    <xf numFmtId="38" fontId="25" fillId="0" borderId="40" xfId="5" applyFont="1" applyFill="1" applyBorder="1" applyAlignment="1">
      <alignment horizontal="right" vertical="center"/>
    </xf>
    <xf numFmtId="0" fontId="25" fillId="0" borderId="27" xfId="4" applyFont="1" applyBorder="1" applyAlignment="1">
      <alignment horizontal="center" vertical="center"/>
    </xf>
    <xf numFmtId="0" fontId="25" fillId="0" borderId="23" xfId="4" applyFont="1" applyBorder="1" applyAlignment="1">
      <alignment horizontal="center" vertical="center"/>
    </xf>
    <xf numFmtId="0" fontId="25" fillId="0" borderId="37" xfId="4" applyFont="1" applyBorder="1" applyAlignment="1">
      <alignment horizontal="center" vertical="center"/>
    </xf>
    <xf numFmtId="38" fontId="25" fillId="0" borderId="67" xfId="5" applyFont="1" applyFill="1" applyBorder="1" applyAlignment="1">
      <alignment horizontal="right" vertical="center"/>
    </xf>
    <xf numFmtId="38" fontId="25" fillId="0" borderId="63" xfId="5" applyFont="1" applyFill="1" applyBorder="1" applyAlignment="1">
      <alignment horizontal="right" vertical="center"/>
    </xf>
    <xf numFmtId="38" fontId="25" fillId="0" borderId="71" xfId="5" applyFont="1" applyFill="1" applyBorder="1" applyAlignment="1">
      <alignment horizontal="right" vertical="center"/>
    </xf>
    <xf numFmtId="38" fontId="25" fillId="0" borderId="72" xfId="5" applyFont="1" applyFill="1" applyBorder="1" applyAlignment="1">
      <alignment horizontal="right" vertical="center"/>
    </xf>
    <xf numFmtId="0" fontId="25" fillId="0" borderId="14" xfId="4" applyFont="1" applyBorder="1" applyAlignment="1">
      <alignment horizontal="center" vertical="center"/>
    </xf>
    <xf numFmtId="38" fontId="25" fillId="0" borderId="33" xfId="5" applyFont="1" applyFill="1" applyBorder="1" applyAlignment="1">
      <alignment horizontal="right" vertical="center"/>
    </xf>
    <xf numFmtId="38" fontId="25" fillId="0" borderId="30" xfId="5" applyFont="1" applyFill="1" applyBorder="1" applyAlignment="1">
      <alignment horizontal="right" vertical="center"/>
    </xf>
    <xf numFmtId="0" fontId="25" fillId="0" borderId="30" xfId="4" applyFont="1" applyBorder="1" applyAlignment="1">
      <alignment horizontal="center" vertical="center"/>
    </xf>
    <xf numFmtId="0" fontId="25" fillId="0" borderId="31" xfId="4" applyFont="1" applyBorder="1" applyAlignment="1">
      <alignment horizontal="center" vertical="center"/>
    </xf>
    <xf numFmtId="0" fontId="25" fillId="0" borderId="64" xfId="4" applyFont="1" applyBorder="1" applyAlignment="1">
      <alignment horizontal="center" vertical="center"/>
    </xf>
    <xf numFmtId="0" fontId="25" fillId="0" borderId="65" xfId="4" applyFont="1" applyBorder="1" applyAlignment="1">
      <alignment horizontal="center" vertical="center"/>
    </xf>
    <xf numFmtId="0" fontId="25" fillId="0" borderId="66" xfId="4" applyFont="1" applyBorder="1" applyAlignment="1">
      <alignment horizontal="center" vertical="center"/>
    </xf>
    <xf numFmtId="0" fontId="25" fillId="0" borderId="0" xfId="4" applyFont="1" applyAlignment="1">
      <alignment horizontal="left" vertical="center"/>
    </xf>
    <xf numFmtId="0" fontId="27" fillId="0" borderId="14" xfId="4" applyFont="1" applyBorder="1" applyAlignment="1">
      <alignment horizontal="center" vertical="center" wrapText="1"/>
    </xf>
    <xf numFmtId="0" fontId="27" fillId="0" borderId="14" xfId="4" applyFont="1" applyBorder="1" applyAlignment="1">
      <alignment horizontal="center" vertical="center"/>
    </xf>
    <xf numFmtId="0" fontId="27" fillId="0" borderId="33" xfId="4" applyFont="1" applyBorder="1" applyAlignment="1">
      <alignment horizontal="center" vertical="center" wrapText="1"/>
    </xf>
    <xf numFmtId="0" fontId="27" fillId="0" borderId="30" xfId="4" applyFont="1" applyBorder="1" applyAlignment="1">
      <alignment horizontal="center" vertical="center" wrapText="1"/>
    </xf>
    <xf numFmtId="0" fontId="27" fillId="0" borderId="31" xfId="4" applyFont="1" applyBorder="1" applyAlignment="1">
      <alignment horizontal="center" vertical="center" wrapText="1"/>
    </xf>
    <xf numFmtId="0" fontId="25" fillId="0" borderId="33"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56" xfId="4" applyFont="1" applyBorder="1" applyAlignment="1">
      <alignment horizontal="center" vertical="center" wrapText="1"/>
    </xf>
    <xf numFmtId="0" fontId="25" fillId="0" borderId="57" xfId="4" applyFont="1" applyBorder="1" applyAlignment="1">
      <alignment horizontal="center" vertical="center" wrapText="1"/>
    </xf>
    <xf numFmtId="0" fontId="25" fillId="0" borderId="58" xfId="4" applyFont="1" applyBorder="1" applyAlignment="1">
      <alignment horizontal="center" vertical="center"/>
    </xf>
    <xf numFmtId="0" fontId="25" fillId="0" borderId="59" xfId="4" applyFont="1" applyBorder="1" applyAlignment="1">
      <alignment horizontal="center" vertical="center"/>
    </xf>
    <xf numFmtId="0" fontId="25" fillId="0" borderId="55" xfId="4" applyFont="1" applyBorder="1" applyAlignment="1">
      <alignment horizontal="center" vertical="center" wrapText="1"/>
    </xf>
    <xf numFmtId="0" fontId="25" fillId="0" borderId="14"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0" xfId="4" applyFont="1" applyAlignment="1">
      <alignment horizontal="center" vertical="center" wrapText="1"/>
    </xf>
    <xf numFmtId="0" fontId="25" fillId="0" borderId="33" xfId="4" applyFont="1" applyBorder="1" applyAlignment="1">
      <alignment horizontal="left" vertical="center" wrapText="1"/>
    </xf>
    <xf numFmtId="0" fontId="25" fillId="0" borderId="30" xfId="4" applyFont="1" applyBorder="1" applyAlignment="1">
      <alignment horizontal="left" vertical="center"/>
    </xf>
    <xf numFmtId="0" fontId="25" fillId="0" borderId="31" xfId="4" applyFont="1" applyBorder="1" applyAlignment="1">
      <alignment horizontal="left" vertical="center"/>
    </xf>
    <xf numFmtId="0" fontId="25" fillId="0" borderId="14" xfId="4" applyFont="1" applyBorder="1" applyAlignment="1">
      <alignment horizontal="right" vertical="center" wrapText="1"/>
    </xf>
    <xf numFmtId="0" fontId="25" fillId="0" borderId="14" xfId="4" applyFont="1" applyBorder="1" applyAlignment="1">
      <alignment horizontal="right" vertical="center"/>
    </xf>
    <xf numFmtId="0" fontId="25" fillId="0" borderId="14" xfId="4" applyFont="1" applyBorder="1" applyAlignment="1">
      <alignment horizontal="left" vertical="center" wrapText="1"/>
    </xf>
    <xf numFmtId="0" fontId="29" fillId="0" borderId="14" xfId="4" applyFont="1" applyBorder="1" applyAlignment="1">
      <alignment horizontal="center" vertical="center"/>
    </xf>
    <xf numFmtId="0" fontId="29" fillId="0" borderId="33" xfId="4" applyFont="1" applyBorder="1" applyAlignment="1">
      <alignment horizontal="center" vertical="center"/>
    </xf>
    <xf numFmtId="38" fontId="25" fillId="0" borderId="30" xfId="5" applyFont="1" applyFill="1" applyBorder="1" applyAlignment="1">
      <alignment horizontal="center" vertical="center"/>
    </xf>
    <xf numFmtId="38" fontId="25" fillId="0" borderId="33" xfId="5" applyFont="1" applyFill="1" applyBorder="1" applyAlignment="1">
      <alignment horizontal="center" vertical="center" wrapText="1"/>
    </xf>
    <xf numFmtId="38" fontId="25" fillId="0" borderId="30" xfId="5" applyFont="1" applyFill="1" applyBorder="1" applyAlignment="1">
      <alignment horizontal="center" vertical="center" wrapText="1"/>
    </xf>
    <xf numFmtId="38" fontId="25" fillId="0" borderId="60" xfId="5" applyFont="1" applyFill="1" applyBorder="1" applyAlignment="1">
      <alignment horizontal="right" vertical="center"/>
    </xf>
    <xf numFmtId="0" fontId="25" fillId="0" borderId="33" xfId="4" applyFont="1" applyBorder="1" applyAlignment="1">
      <alignment horizontal="center" vertical="center"/>
    </xf>
    <xf numFmtId="0" fontId="16" fillId="0" borderId="0" xfId="4" applyFont="1" applyAlignment="1">
      <alignment horizontal="center" vertical="center"/>
    </xf>
    <xf numFmtId="0" fontId="16" fillId="0" borderId="7" xfId="4" applyFont="1" applyBorder="1" applyAlignment="1">
      <alignment horizontal="center" vertical="center"/>
    </xf>
    <xf numFmtId="0" fontId="16" fillId="0" borderId="6" xfId="4" applyFont="1" applyBorder="1" applyAlignment="1">
      <alignment horizontal="center" vertical="center"/>
    </xf>
    <xf numFmtId="0" fontId="16" fillId="0" borderId="5" xfId="4" applyFont="1" applyBorder="1" applyAlignment="1">
      <alignment horizontal="center" vertical="center"/>
    </xf>
    <xf numFmtId="0" fontId="16" fillId="0" borderId="0" xfId="4" applyFont="1" applyAlignment="1">
      <alignment horizontal="center" vertical="center" wrapText="1"/>
    </xf>
    <xf numFmtId="0" fontId="16" fillId="0" borderId="14" xfId="4" applyFont="1" applyBorder="1" applyAlignment="1">
      <alignment horizontal="center" vertical="center" wrapText="1"/>
    </xf>
    <xf numFmtId="0" fontId="16" fillId="0" borderId="14" xfId="4" applyFont="1" applyBorder="1" applyAlignment="1">
      <alignment horizontal="center" vertical="center"/>
    </xf>
    <xf numFmtId="0" fontId="16" fillId="0" borderId="33" xfId="4" applyFont="1" applyBorder="1" applyAlignment="1">
      <alignment horizontal="center" vertical="center"/>
    </xf>
    <xf numFmtId="0" fontId="16" fillId="0" borderId="30" xfId="4" applyFont="1" applyBorder="1" applyAlignment="1">
      <alignment horizontal="center" vertical="center"/>
    </xf>
    <xf numFmtId="0" fontId="16" fillId="0" borderId="31" xfId="4" applyFont="1" applyBorder="1" applyAlignment="1">
      <alignment horizontal="center" vertical="center"/>
    </xf>
    <xf numFmtId="38" fontId="16" fillId="0" borderId="14" xfId="5" applyFont="1" applyFill="1" applyBorder="1" applyAlignment="1">
      <alignment horizontal="center" vertical="center" wrapText="1"/>
    </xf>
    <xf numFmtId="0" fontId="16" fillId="0" borderId="37" xfId="4" applyFont="1" applyBorder="1" applyAlignment="1">
      <alignment horizontal="center" vertical="center" wrapText="1"/>
    </xf>
    <xf numFmtId="0" fontId="16" fillId="0" borderId="16" xfId="4" applyFont="1" applyBorder="1" applyAlignment="1">
      <alignment horizontal="center" vertical="center" wrapText="1"/>
    </xf>
    <xf numFmtId="0" fontId="16" fillId="0" borderId="27" xfId="4" applyFont="1" applyBorder="1" applyAlignment="1">
      <alignment horizontal="center" vertical="center" wrapText="1"/>
    </xf>
    <xf numFmtId="0" fontId="16" fillId="0" borderId="34" xfId="4" applyFont="1" applyBorder="1" applyAlignment="1">
      <alignment horizontal="center" vertical="center" wrapText="1"/>
    </xf>
    <xf numFmtId="0" fontId="16" fillId="0" borderId="22" xfId="4" applyFont="1" applyBorder="1" applyAlignment="1">
      <alignment horizontal="center" vertical="center" wrapText="1"/>
    </xf>
    <xf numFmtId="0" fontId="16" fillId="0" borderId="39" xfId="4" applyFont="1" applyBorder="1" applyAlignment="1">
      <alignment horizontal="center" vertical="center" wrapText="1"/>
    </xf>
    <xf numFmtId="0" fontId="16" fillId="0" borderId="40" xfId="4" applyFont="1" applyBorder="1" applyAlignment="1">
      <alignment horizontal="center" vertical="center" wrapText="1"/>
    </xf>
    <xf numFmtId="0" fontId="16" fillId="0" borderId="23" xfId="4" applyFont="1" applyBorder="1" applyAlignment="1">
      <alignment horizontal="center" vertical="center" wrapText="1"/>
    </xf>
    <xf numFmtId="0" fontId="25" fillId="0" borderId="30" xfId="4" applyFont="1" applyBorder="1" applyAlignment="1">
      <alignment horizontal="left" vertical="center" wrapText="1"/>
    </xf>
    <xf numFmtId="0" fontId="25" fillId="0" borderId="31" xfId="4" applyFont="1" applyBorder="1" applyAlignment="1">
      <alignment horizontal="left" vertical="center" wrapText="1"/>
    </xf>
    <xf numFmtId="0" fontId="25" fillId="0" borderId="14" xfId="4" applyFont="1" applyBorder="1" applyAlignment="1">
      <alignment horizontal="left" vertical="center"/>
    </xf>
    <xf numFmtId="0" fontId="6" fillId="0" borderId="33" xfId="4" applyFont="1" applyBorder="1" applyAlignment="1">
      <alignment horizontal="left" vertical="center" wrapText="1"/>
    </xf>
    <xf numFmtId="0" fontId="6" fillId="0" borderId="30" xfId="4" applyFont="1" applyBorder="1" applyAlignment="1">
      <alignment horizontal="left" vertical="center"/>
    </xf>
    <xf numFmtId="0" fontId="6" fillId="0" borderId="31" xfId="4" applyFont="1" applyBorder="1" applyAlignment="1">
      <alignment horizontal="left" vertical="center"/>
    </xf>
    <xf numFmtId="0" fontId="27" fillId="0" borderId="14" xfId="4" applyFont="1" applyBorder="1" applyAlignment="1">
      <alignment horizontal="left" vertical="center" wrapText="1"/>
    </xf>
    <xf numFmtId="0" fontId="25" fillId="0" borderId="55" xfId="4" applyFont="1" applyBorder="1" applyAlignment="1">
      <alignment horizontal="center" vertical="center"/>
    </xf>
    <xf numFmtId="0" fontId="25" fillId="0" borderId="36" xfId="4" applyFont="1" applyBorder="1" applyAlignment="1">
      <alignment horizontal="center" vertical="center"/>
    </xf>
    <xf numFmtId="0" fontId="26" fillId="0" borderId="30" xfId="4" applyFont="1" applyBorder="1" applyAlignment="1">
      <alignment horizontal="center" vertical="center"/>
    </xf>
    <xf numFmtId="0" fontId="26" fillId="0" borderId="31" xfId="4" applyFont="1" applyBorder="1" applyAlignment="1">
      <alignment horizontal="center" vertical="center"/>
    </xf>
    <xf numFmtId="0" fontId="25" fillId="0" borderId="29" xfId="4" applyFont="1" applyBorder="1" applyAlignment="1">
      <alignment horizontal="center" vertical="center"/>
    </xf>
    <xf numFmtId="0" fontId="25" fillId="0" borderId="47" xfId="4" applyFont="1" applyBorder="1" applyAlignment="1">
      <alignment horizontal="center" vertical="center"/>
    </xf>
    <xf numFmtId="0" fontId="25" fillId="0" borderId="32" xfId="4" applyFont="1" applyBorder="1" applyAlignment="1">
      <alignment horizontal="center" vertical="center"/>
    </xf>
    <xf numFmtId="0" fontId="25" fillId="0" borderId="41" xfId="4" applyFont="1" applyBorder="1" applyAlignment="1">
      <alignment horizontal="center" vertical="center"/>
    </xf>
    <xf numFmtId="0" fontId="25" fillId="0" borderId="48" xfId="4" applyFont="1" applyBorder="1" applyAlignment="1">
      <alignment horizontal="center" vertical="center"/>
    </xf>
    <xf numFmtId="0" fontId="25" fillId="0" borderId="49" xfId="4" applyFont="1" applyBorder="1" applyAlignment="1">
      <alignment horizontal="center" vertical="center"/>
    </xf>
    <xf numFmtId="0" fontId="23" fillId="0" borderId="0" xfId="4" applyFont="1" applyAlignment="1">
      <alignment horizontal="center" vertical="center"/>
    </xf>
    <xf numFmtId="0" fontId="6" fillId="0" borderId="33" xfId="4" applyFont="1" applyBorder="1" applyAlignment="1">
      <alignment horizontal="center" vertical="center"/>
    </xf>
    <xf numFmtId="0" fontId="6" fillId="0" borderId="30" xfId="4" applyFont="1" applyBorder="1" applyAlignment="1">
      <alignment horizontal="center" vertical="center"/>
    </xf>
    <xf numFmtId="0" fontId="6" fillId="0" borderId="31" xfId="4" applyFont="1" applyBorder="1" applyAlignment="1">
      <alignment horizontal="center" vertical="center"/>
    </xf>
    <xf numFmtId="0" fontId="6" fillId="0" borderId="0" xfId="4" applyFont="1" applyAlignment="1">
      <alignment horizontal="center" vertical="center"/>
    </xf>
    <xf numFmtId="0" fontId="25" fillId="0" borderId="28" xfId="4" applyFont="1" applyBorder="1" applyAlignment="1">
      <alignment horizontal="center" vertical="center"/>
    </xf>
    <xf numFmtId="0" fontId="25" fillId="0" borderId="6" xfId="4" applyFont="1" applyBorder="1" applyAlignment="1">
      <alignment horizontal="center" vertical="center"/>
    </xf>
    <xf numFmtId="0" fontId="25" fillId="0" borderId="5" xfId="4" applyFont="1" applyBorder="1" applyAlignment="1">
      <alignment horizontal="center" vertical="center"/>
    </xf>
    <xf numFmtId="0" fontId="25" fillId="0" borderId="22" xfId="4" applyFont="1" applyBorder="1" applyAlignment="1">
      <alignment horizontal="center" vertical="center"/>
    </xf>
    <xf numFmtId="0" fontId="17" fillId="0" borderId="12"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38" fontId="17" fillId="0" borderId="77" xfId="0" applyNumberFormat="1" applyFont="1" applyFill="1" applyBorder="1" applyAlignment="1" applyProtection="1">
      <alignment horizontal="right" vertical="center"/>
      <protection locked="0"/>
    </xf>
    <xf numFmtId="38" fontId="17" fillId="0" borderId="75" xfId="0" applyNumberFormat="1" applyFont="1" applyFill="1" applyBorder="1" applyAlignment="1" applyProtection="1">
      <alignment horizontal="right" vertical="center"/>
      <protection locked="0"/>
    </xf>
    <xf numFmtId="186" fontId="17" fillId="0" borderId="45" xfId="0" applyNumberFormat="1" applyFont="1" applyBorder="1" applyAlignment="1" applyProtection="1">
      <alignment horizontal="center" vertical="center"/>
    </xf>
    <xf numFmtId="186" fontId="17" fillId="0" borderId="13" xfId="0" applyNumberFormat="1" applyFont="1" applyBorder="1" applyAlignment="1" applyProtection="1">
      <alignment horizontal="center" vertical="center"/>
    </xf>
    <xf numFmtId="38" fontId="17" fillId="0" borderId="7" xfId="0" applyNumberFormat="1" applyFont="1" applyFill="1" applyBorder="1" applyAlignment="1" applyProtection="1">
      <alignment horizontal="right" vertical="center"/>
    </xf>
    <xf numFmtId="38" fontId="17" fillId="0" borderId="6" xfId="0" applyNumberFormat="1" applyFont="1" applyFill="1" applyBorder="1" applyAlignment="1" applyProtection="1">
      <alignment horizontal="right" vertical="center"/>
    </xf>
    <xf numFmtId="38" fontId="17" fillId="0" borderId="45" xfId="0" applyNumberFormat="1" applyFont="1" applyFill="1" applyBorder="1" applyAlignment="1" applyProtection="1">
      <alignment horizontal="right" vertical="center"/>
    </xf>
    <xf numFmtId="38" fontId="17" fillId="0" borderId="13" xfId="0" applyNumberFormat="1" applyFont="1" applyFill="1" applyBorder="1" applyAlignment="1" applyProtection="1">
      <alignment horizontal="right" vertical="center"/>
    </xf>
    <xf numFmtId="38" fontId="17" fillId="0" borderId="45" xfId="0" applyNumberFormat="1" applyFont="1" applyFill="1" applyBorder="1" applyAlignment="1" applyProtection="1">
      <alignment horizontal="right" vertical="center"/>
      <protection locked="0"/>
    </xf>
    <xf numFmtId="38" fontId="17" fillId="0" borderId="13" xfId="0" applyNumberFormat="1" applyFont="1" applyFill="1" applyBorder="1" applyAlignment="1" applyProtection="1">
      <alignment horizontal="right" vertical="center"/>
      <protection locked="0"/>
    </xf>
    <xf numFmtId="0" fontId="17" fillId="0" borderId="2" xfId="0" applyFont="1" applyBorder="1" applyAlignment="1" applyProtection="1">
      <alignment horizontal="center" vertical="center" wrapText="1" shrinkToFit="1"/>
    </xf>
    <xf numFmtId="0" fontId="17" fillId="0" borderId="9" xfId="0" applyFont="1" applyBorder="1" applyAlignment="1" applyProtection="1">
      <alignment horizontal="center" vertical="center" wrapText="1" shrinkToFit="1"/>
    </xf>
    <xf numFmtId="0" fontId="17"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shrinkToFit="1"/>
    </xf>
    <xf numFmtId="38" fontId="17" fillId="0" borderId="18" xfId="0" applyNumberFormat="1" applyFont="1" applyFill="1" applyBorder="1" applyAlignment="1" applyProtection="1">
      <alignment horizontal="right" vertical="center"/>
    </xf>
    <xf numFmtId="38" fontId="17" fillId="0" borderId="25" xfId="0" applyNumberFormat="1" applyFont="1" applyFill="1" applyBorder="1" applyAlignment="1" applyProtection="1">
      <alignment horizontal="right" vertical="center"/>
    </xf>
    <xf numFmtId="38" fontId="17" fillId="0" borderId="18" xfId="0" applyNumberFormat="1" applyFont="1" applyFill="1" applyBorder="1" applyAlignment="1" applyProtection="1">
      <alignment horizontal="right" vertical="center"/>
      <protection locked="0"/>
    </xf>
    <xf numFmtId="38" fontId="17" fillId="0" borderId="25" xfId="0" applyNumberFormat="1" applyFont="1" applyFill="1" applyBorder="1" applyAlignment="1" applyProtection="1">
      <alignment horizontal="right" vertical="center"/>
      <protection locked="0"/>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13" xfId="0" applyFont="1" applyBorder="1" applyAlignment="1" applyProtection="1">
      <alignment horizontal="center" vertical="center"/>
    </xf>
    <xf numFmtId="0" fontId="11" fillId="0" borderId="0" xfId="0" applyFont="1" applyAlignment="1" applyProtection="1">
      <alignment horizontal="center" vertical="center"/>
    </xf>
    <xf numFmtId="0" fontId="17" fillId="0" borderId="12" xfId="0" applyFont="1" applyFill="1" applyBorder="1" applyAlignment="1" applyProtection="1">
      <alignment horizontal="left" vertical="center"/>
    </xf>
    <xf numFmtId="0" fontId="17" fillId="0" borderId="44" xfId="0" applyFont="1" applyFill="1" applyBorder="1" applyAlignment="1" applyProtection="1">
      <alignment horizontal="left" vertical="center"/>
    </xf>
    <xf numFmtId="0" fontId="17" fillId="0" borderId="45" xfId="0" applyFont="1" applyFill="1" applyBorder="1" applyAlignment="1" applyProtection="1">
      <alignment horizontal="left" vertical="center"/>
    </xf>
    <xf numFmtId="0" fontId="17" fillId="0" borderId="13" xfId="0" applyFont="1" applyBorder="1" applyAlignment="1" applyProtection="1">
      <alignment horizontal="left" vertical="center"/>
    </xf>
    <xf numFmtId="0" fontId="17" fillId="0" borderId="13" xfId="0" applyFont="1" applyFill="1" applyBorder="1" applyAlignment="1" applyProtection="1">
      <alignment vertical="center" shrinkToFit="1"/>
    </xf>
    <xf numFmtId="0" fontId="17" fillId="0" borderId="8" xfId="0" applyFont="1" applyBorder="1" applyAlignment="1" applyProtection="1">
      <alignment horizontal="center" vertical="center"/>
    </xf>
    <xf numFmtId="0" fontId="17" fillId="0" borderId="13"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shrinkToFit="1"/>
    </xf>
    <xf numFmtId="0" fontId="17" fillId="0" borderId="4" xfId="0" applyFont="1" applyBorder="1" applyAlignment="1" applyProtection="1">
      <alignment horizontal="center" vertical="center" shrinkToFit="1"/>
    </xf>
    <xf numFmtId="0" fontId="17" fillId="0" borderId="9" xfId="0" applyFont="1" applyBorder="1" applyAlignment="1" applyProtection="1">
      <alignment horizontal="center" vertical="center" shrinkToFit="1"/>
    </xf>
    <xf numFmtId="0" fontId="17" fillId="0" borderId="11" xfId="0" applyFont="1" applyBorder="1" applyAlignment="1" applyProtection="1">
      <alignment horizontal="center" vertical="center" shrinkToFit="1"/>
    </xf>
    <xf numFmtId="0" fontId="17" fillId="0" borderId="13" xfId="0" applyFont="1" applyBorder="1" applyAlignment="1" applyProtection="1">
      <alignment horizontal="center" vertical="center" wrapText="1"/>
    </xf>
    <xf numFmtId="0" fontId="17" fillId="0" borderId="12" xfId="0" applyFont="1" applyBorder="1" applyAlignment="1" applyProtection="1">
      <alignment horizontal="center" vertical="center"/>
    </xf>
    <xf numFmtId="0" fontId="17" fillId="0" borderId="45" xfId="0" applyFont="1" applyBorder="1" applyAlignment="1" applyProtection="1">
      <alignment horizontal="center" vertical="center"/>
    </xf>
    <xf numFmtId="0" fontId="17" fillId="0" borderId="13" xfId="0" applyFont="1" applyFill="1" applyBorder="1" applyAlignment="1" applyProtection="1">
      <alignment vertical="center"/>
      <protection locked="0"/>
    </xf>
    <xf numFmtId="0" fontId="17" fillId="0" borderId="12" xfId="0" applyFont="1" applyBorder="1" applyAlignment="1" applyProtection="1">
      <alignment horizontal="center" vertical="center" wrapText="1"/>
    </xf>
    <xf numFmtId="0" fontId="17" fillId="0" borderId="45" xfId="0" applyFont="1" applyBorder="1" applyAlignment="1" applyProtection="1">
      <alignment horizontal="center" vertical="center" wrapText="1"/>
    </xf>
    <xf numFmtId="0" fontId="17" fillId="0" borderId="2" xfId="0" applyFont="1" applyFill="1" applyBorder="1" applyAlignment="1" applyProtection="1">
      <alignment vertical="top" wrapText="1"/>
      <protection locked="0"/>
    </xf>
    <xf numFmtId="0" fontId="17" fillId="0" borderId="3" xfId="0" applyFont="1" applyFill="1" applyBorder="1" applyAlignment="1" applyProtection="1">
      <alignment vertical="top" wrapText="1"/>
      <protection locked="0"/>
    </xf>
    <xf numFmtId="0" fontId="17" fillId="0" borderId="4" xfId="0" applyFont="1" applyFill="1" applyBorder="1" applyAlignment="1" applyProtection="1">
      <alignment vertical="top" wrapText="1"/>
      <protection locked="0"/>
    </xf>
    <xf numFmtId="0" fontId="17" fillId="0" borderId="5" xfId="0" applyFont="1" applyFill="1" applyBorder="1" applyAlignment="1" applyProtection="1">
      <alignment vertical="top" wrapText="1"/>
      <protection locked="0"/>
    </xf>
    <xf numFmtId="0" fontId="17" fillId="0" borderId="0" xfId="0" applyFont="1" applyFill="1" applyAlignment="1" applyProtection="1">
      <alignment vertical="top" wrapText="1"/>
      <protection locked="0"/>
    </xf>
    <xf numFmtId="0" fontId="17" fillId="0" borderId="7" xfId="0" applyFont="1" applyFill="1" applyBorder="1" applyAlignment="1" applyProtection="1">
      <alignment vertical="top" wrapText="1"/>
      <protection locked="0"/>
    </xf>
    <xf numFmtId="0" fontId="17" fillId="0" borderId="9" xfId="0" applyFont="1" applyFill="1" applyBorder="1" applyAlignment="1" applyProtection="1">
      <alignment vertical="top" wrapText="1"/>
      <protection locked="0"/>
    </xf>
    <xf numFmtId="0" fontId="17" fillId="0" borderId="10" xfId="0" applyFont="1" applyFill="1" applyBorder="1" applyAlignment="1" applyProtection="1">
      <alignment vertical="top" wrapText="1"/>
      <protection locked="0"/>
    </xf>
    <xf numFmtId="0" fontId="17" fillId="0" borderId="11" xfId="0" applyFont="1" applyFill="1" applyBorder="1" applyAlignment="1" applyProtection="1">
      <alignment vertical="top" wrapText="1"/>
      <protection locked="0"/>
    </xf>
    <xf numFmtId="186" fontId="17" fillId="0" borderId="15" xfId="0" applyNumberFormat="1" applyFont="1" applyBorder="1" applyAlignment="1" applyProtection="1">
      <alignment horizontal="center" vertical="center"/>
    </xf>
    <xf numFmtId="186" fontId="17" fillId="0" borderId="24" xfId="0" applyNumberFormat="1" applyFont="1" applyBorder="1" applyAlignment="1" applyProtection="1">
      <alignment horizontal="center" vertical="center"/>
    </xf>
    <xf numFmtId="0" fontId="17" fillId="0" borderId="1"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17" fillId="0" borderId="6" xfId="0" applyFont="1" applyBorder="1" applyAlignment="1" applyProtection="1">
      <alignment horizontal="center" vertical="center"/>
    </xf>
    <xf numFmtId="0" fontId="17" fillId="0" borderId="5" xfId="0" applyFont="1" applyBorder="1" applyAlignment="1" applyProtection="1">
      <alignment horizontal="center" vertical="center"/>
    </xf>
    <xf numFmtId="38" fontId="17" fillId="0" borderId="5" xfId="0" applyNumberFormat="1" applyFont="1" applyFill="1" applyBorder="1" applyAlignment="1" applyProtection="1">
      <alignment horizontal="right" vertical="center"/>
    </xf>
    <xf numFmtId="38" fontId="17" fillId="0" borderId="78" xfId="0" applyNumberFormat="1" applyFont="1" applyFill="1" applyBorder="1" applyAlignment="1" applyProtection="1">
      <alignment horizontal="right" vertical="center"/>
      <protection locked="0"/>
    </xf>
    <xf numFmtId="38" fontId="17" fillId="0" borderId="79" xfId="0" applyNumberFormat="1" applyFont="1" applyFill="1" applyBorder="1" applyAlignment="1" applyProtection="1">
      <alignment horizontal="right" vertical="center"/>
      <protection locked="0"/>
    </xf>
    <xf numFmtId="0" fontId="17" fillId="0" borderId="75" xfId="0" applyFont="1" applyBorder="1" applyAlignment="1" applyProtection="1">
      <alignment horizontal="center" vertical="center" wrapText="1"/>
    </xf>
    <xf numFmtId="0" fontId="17" fillId="0" borderId="76" xfId="0" applyFont="1" applyBorder="1" applyAlignment="1" applyProtection="1">
      <alignment horizontal="center" vertical="center" wrapText="1"/>
    </xf>
    <xf numFmtId="38" fontId="17" fillId="0" borderId="75" xfId="0" applyNumberFormat="1" applyFont="1" applyFill="1" applyBorder="1" applyAlignment="1" applyProtection="1">
      <alignment horizontal="right" vertical="center"/>
    </xf>
    <xf numFmtId="38" fontId="17" fillId="0" borderId="76" xfId="0" applyNumberFormat="1" applyFont="1" applyFill="1" applyBorder="1" applyAlignment="1" applyProtection="1">
      <alignment horizontal="right" vertical="center"/>
    </xf>
    <xf numFmtId="38" fontId="17" fillId="0" borderId="12" xfId="0" applyNumberFormat="1" applyFont="1" applyFill="1" applyBorder="1" applyAlignment="1" applyProtection="1">
      <alignment horizontal="right" vertical="center"/>
    </xf>
    <xf numFmtId="38" fontId="17" fillId="0" borderId="28" xfId="0" applyNumberFormat="1" applyFont="1" applyFill="1" applyBorder="1" applyAlignment="1" applyProtection="1">
      <alignment horizontal="right" vertical="center"/>
    </xf>
    <xf numFmtId="38" fontId="17" fillId="0" borderId="85" xfId="0" applyNumberFormat="1" applyFont="1" applyFill="1" applyBorder="1" applyAlignment="1" applyProtection="1">
      <alignment horizontal="right" vertical="center"/>
    </xf>
    <xf numFmtId="38" fontId="17" fillId="0" borderId="19" xfId="0" applyNumberFormat="1" applyFont="1" applyFill="1" applyBorder="1" applyAlignment="1" applyProtection="1">
      <alignment horizontal="right" vertical="center"/>
      <protection locked="0"/>
    </xf>
    <xf numFmtId="38" fontId="17" fillId="0" borderId="26" xfId="0" applyNumberFormat="1" applyFont="1" applyFill="1" applyBorder="1" applyAlignment="1" applyProtection="1">
      <alignment horizontal="right" vertical="center"/>
      <protection locked="0"/>
    </xf>
    <xf numFmtId="0" fontId="17" fillId="0" borderId="12" xfId="0" applyFont="1" applyFill="1" applyBorder="1" applyAlignment="1" applyProtection="1">
      <alignment horizontal="center" vertical="center"/>
      <protection locked="0"/>
    </xf>
    <xf numFmtId="0" fontId="17" fillId="0" borderId="44" xfId="0" applyFont="1" applyFill="1" applyBorder="1" applyAlignment="1" applyProtection="1">
      <alignment horizontal="center" vertical="center"/>
      <protection locked="0"/>
    </xf>
    <xf numFmtId="0" fontId="17" fillId="0" borderId="45" xfId="0" applyFont="1" applyFill="1" applyBorder="1" applyAlignment="1" applyProtection="1">
      <alignment horizontal="center" vertical="center"/>
      <protection locked="0"/>
    </xf>
    <xf numFmtId="0" fontId="17" fillId="0" borderId="2"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3" xfId="0" applyFont="1" applyFill="1" applyBorder="1" applyAlignment="1">
      <alignment vertical="center" shrinkToFit="1"/>
    </xf>
    <xf numFmtId="0" fontId="17"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1"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13" xfId="0" applyFont="1" applyFill="1" applyBorder="1" applyAlignment="1">
      <alignment horizontal="center" vertical="center" wrapText="1"/>
    </xf>
    <xf numFmtId="0" fontId="17" fillId="0" borderId="13" xfId="0" applyFont="1" applyFill="1" applyBorder="1" applyAlignment="1">
      <alignment horizontal="left" vertical="center"/>
    </xf>
    <xf numFmtId="0" fontId="11" fillId="0" borderId="0" xfId="0" applyFont="1" applyFill="1" applyAlignment="1">
      <alignment horizontal="center" vertical="center"/>
    </xf>
    <xf numFmtId="0" fontId="17" fillId="0" borderId="12" xfId="0" applyFont="1" applyFill="1" applyBorder="1" applyAlignment="1">
      <alignment horizontal="left" vertical="center"/>
    </xf>
    <xf numFmtId="0" fontId="17" fillId="0" borderId="44" xfId="0" applyFont="1" applyFill="1" applyBorder="1" applyAlignment="1">
      <alignment horizontal="left" vertical="center"/>
    </xf>
    <xf numFmtId="0" fontId="17" fillId="0" borderId="45" xfId="0" applyFont="1" applyFill="1" applyBorder="1" applyAlignment="1">
      <alignment horizontal="left" vertical="center"/>
    </xf>
    <xf numFmtId="0" fontId="17" fillId="0" borderId="12"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12" xfId="0" applyFont="1" applyFill="1" applyBorder="1" applyAlignment="1">
      <alignment horizontal="center" vertical="center" wrapText="1"/>
    </xf>
    <xf numFmtId="0" fontId="17" fillId="0" borderId="45" xfId="0" applyFont="1" applyFill="1" applyBorder="1" applyAlignment="1">
      <alignment horizontal="center" vertical="center" wrapText="1"/>
    </xf>
    <xf numFmtId="181" fontId="17" fillId="0" borderId="12" xfId="0" applyNumberFormat="1" applyFont="1" applyFill="1" applyBorder="1" applyAlignment="1" applyProtection="1">
      <alignment horizontal="center" vertical="center"/>
      <protection locked="0"/>
    </xf>
    <xf numFmtId="181" fontId="17" fillId="0" borderId="45" xfId="0" applyNumberFormat="1" applyFont="1" applyFill="1" applyBorder="1" applyAlignment="1" applyProtection="1">
      <alignment horizontal="center" vertical="center"/>
      <protection locked="0"/>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38" fontId="17" fillId="0" borderId="13" xfId="0" applyNumberFormat="1" applyFont="1" applyFill="1" applyBorder="1" applyAlignment="1">
      <alignment horizontal="right" vertical="center"/>
    </xf>
    <xf numFmtId="38" fontId="17" fillId="0" borderId="12" xfId="0" applyNumberFormat="1" applyFont="1" applyFill="1" applyBorder="1" applyAlignment="1">
      <alignment horizontal="right" vertical="center"/>
    </xf>
    <xf numFmtId="0" fontId="17" fillId="0" borderId="4" xfId="0" applyFont="1" applyFill="1" applyBorder="1" applyAlignment="1">
      <alignment horizontal="center" vertical="center"/>
    </xf>
    <xf numFmtId="38" fontId="17" fillId="0" borderId="18" xfId="0" applyNumberFormat="1" applyFont="1" applyFill="1" applyBorder="1" applyAlignment="1">
      <alignment horizontal="right" vertical="center"/>
    </xf>
    <xf numFmtId="38" fontId="17" fillId="0" borderId="25" xfId="0" applyNumberFormat="1" applyFont="1" applyFill="1" applyBorder="1" applyAlignment="1">
      <alignment horizontal="right" vertical="center"/>
    </xf>
    <xf numFmtId="38" fontId="17" fillId="0" borderId="45" xfId="0" applyNumberFormat="1" applyFont="1" applyFill="1" applyBorder="1" applyAlignment="1">
      <alignment horizontal="right" vertical="center"/>
    </xf>
    <xf numFmtId="0" fontId="17" fillId="0" borderId="9" xfId="0" applyFont="1" applyFill="1" applyBorder="1" applyAlignment="1">
      <alignment horizontal="center" vertical="center"/>
    </xf>
    <xf numFmtId="38" fontId="17" fillId="0" borderId="8" xfId="0" applyNumberFormat="1" applyFont="1" applyFill="1" applyBorder="1" applyAlignment="1">
      <alignment horizontal="right" vertical="center"/>
    </xf>
    <xf numFmtId="38" fontId="17" fillId="0" borderId="9" xfId="0" applyNumberFormat="1" applyFont="1" applyFill="1" applyBorder="1" applyAlignment="1">
      <alignment horizontal="right" vertical="center"/>
    </xf>
    <xf numFmtId="38" fontId="17" fillId="0" borderId="86" xfId="0" applyNumberFormat="1" applyFont="1" applyFill="1" applyBorder="1" applyAlignment="1">
      <alignment horizontal="right" vertical="center"/>
    </xf>
    <xf numFmtId="38" fontId="17" fillId="0" borderId="87" xfId="0" applyNumberFormat="1" applyFont="1" applyFill="1" applyBorder="1" applyAlignment="1">
      <alignment horizontal="right" vertical="center"/>
    </xf>
    <xf numFmtId="0" fontId="17" fillId="0" borderId="75" xfId="0" applyFont="1" applyFill="1" applyBorder="1" applyAlignment="1">
      <alignment horizontal="center" vertical="center" wrapText="1"/>
    </xf>
    <xf numFmtId="0" fontId="17" fillId="0" borderId="76" xfId="0" applyFont="1" applyFill="1" applyBorder="1" applyAlignment="1">
      <alignment horizontal="center" vertical="center" wrapText="1"/>
    </xf>
    <xf numFmtId="38" fontId="17" fillId="0" borderId="75" xfId="0" applyNumberFormat="1" applyFont="1" applyFill="1" applyBorder="1" applyAlignment="1">
      <alignment horizontal="right" vertical="center"/>
    </xf>
    <xf numFmtId="38" fontId="17" fillId="0" borderId="76" xfId="0" applyNumberFormat="1" applyFont="1" applyFill="1" applyBorder="1" applyAlignment="1">
      <alignment horizontal="right" vertical="center"/>
    </xf>
    <xf numFmtId="38" fontId="17" fillId="0" borderId="11" xfId="0" applyNumberFormat="1" applyFont="1" applyFill="1" applyBorder="1" applyAlignment="1">
      <alignment horizontal="right" vertical="center"/>
    </xf>
    <xf numFmtId="0" fontId="17" fillId="0" borderId="13" xfId="0" applyFont="1" applyBorder="1" applyAlignment="1">
      <alignment horizontal="center" vertical="center"/>
    </xf>
    <xf numFmtId="38" fontId="17" fillId="0" borderId="80" xfId="0" applyNumberFormat="1" applyFont="1" applyFill="1" applyBorder="1" applyAlignment="1" applyProtection="1">
      <alignment horizontal="right" vertical="center"/>
      <protection locked="0"/>
    </xf>
    <xf numFmtId="38" fontId="17" fillId="0" borderId="49" xfId="0" applyNumberFormat="1" applyFont="1" applyFill="1" applyBorder="1" applyAlignment="1" applyProtection="1">
      <alignment horizontal="right" vertical="center"/>
      <protection locked="0"/>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12" xfId="0" applyFont="1" applyBorder="1" applyAlignment="1">
      <alignment horizontal="center" vertical="center"/>
    </xf>
    <xf numFmtId="0" fontId="11" fillId="0" borderId="0" xfId="0" applyFont="1" applyAlignment="1">
      <alignment horizontal="center" vertical="center"/>
    </xf>
    <xf numFmtId="0" fontId="17" fillId="0" borderId="13" xfId="0" applyFont="1" applyBorder="1" applyAlignment="1">
      <alignment horizontal="left" vertical="center"/>
    </xf>
    <xf numFmtId="0" fontId="17" fillId="0" borderId="1" xfId="0" applyFont="1" applyBorder="1" applyAlignment="1">
      <alignment horizontal="center" vertical="center"/>
    </xf>
    <xf numFmtId="0" fontId="17" fillId="0" borderId="13" xfId="0" applyFont="1" applyBorder="1" applyAlignment="1">
      <alignment horizontal="center" vertical="center" shrinkToFit="1"/>
    </xf>
    <xf numFmtId="0" fontId="17" fillId="0" borderId="13" xfId="0" applyFont="1" applyBorder="1" applyAlignment="1">
      <alignment horizontal="center" vertical="center" wrapText="1"/>
    </xf>
    <xf numFmtId="0" fontId="17" fillId="0" borderId="45" xfId="0" applyFont="1" applyBorder="1" applyAlignment="1">
      <alignment horizontal="center" vertical="center"/>
    </xf>
    <xf numFmtId="0" fontId="17" fillId="0" borderId="13" xfId="0" applyFont="1" applyBorder="1" applyAlignment="1">
      <alignment horizontal="center" vertical="center" wrapText="1" shrinkToFit="1"/>
    </xf>
    <xf numFmtId="181" fontId="17" fillId="0" borderId="13" xfId="0" applyNumberFormat="1"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70" fillId="0" borderId="0" xfId="10" applyFont="1" applyAlignment="1" applyProtection="1">
      <alignment horizontal="left" vertical="center" wrapText="1"/>
    </xf>
    <xf numFmtId="0" fontId="48" fillId="0" borderId="0" xfId="10" applyFont="1" applyAlignment="1" applyProtection="1">
      <alignment horizontal="center" vertical="center"/>
    </xf>
    <xf numFmtId="49" fontId="48" fillId="0" borderId="0" xfId="10" applyNumberFormat="1" applyFont="1" applyFill="1" applyAlignment="1" applyProtection="1">
      <alignment horizontal="left" vertical="center" wrapText="1"/>
      <protection locked="0"/>
    </xf>
    <xf numFmtId="0" fontId="70" fillId="0" borderId="0" xfId="10" applyFont="1" applyAlignment="1" applyProtection="1">
      <alignment horizontal="left" vertical="center"/>
    </xf>
    <xf numFmtId="0" fontId="70" fillId="0" borderId="0" xfId="10" applyFont="1" applyAlignment="1" applyProtection="1">
      <alignment horizontal="center" vertical="center"/>
    </xf>
    <xf numFmtId="0" fontId="70" fillId="0" borderId="0" xfId="10" applyFont="1" applyAlignment="1" applyProtection="1">
      <alignment horizontal="justify" vertical="center" wrapText="1"/>
    </xf>
    <xf numFmtId="0" fontId="47" fillId="0" borderId="0" xfId="10" applyFont="1" applyProtection="1">
      <alignment vertical="center"/>
    </xf>
    <xf numFmtId="0" fontId="70" fillId="0" borderId="0" xfId="10" applyFont="1" applyAlignment="1" applyProtection="1">
      <alignment horizontal="center" vertical="center" wrapText="1"/>
    </xf>
    <xf numFmtId="185" fontId="70" fillId="0" borderId="0" xfId="10" applyNumberFormat="1" applyFont="1" applyFill="1" applyAlignment="1" applyProtection="1">
      <alignment horizontal="right" vertical="center" wrapText="1"/>
      <protection locked="0"/>
    </xf>
    <xf numFmtId="192" fontId="48" fillId="0" borderId="0" xfId="10" applyNumberFormat="1" applyFont="1" applyFill="1" applyAlignment="1" applyProtection="1">
      <alignment horizontal="left" vertical="center" wrapText="1"/>
      <protection locked="0"/>
    </xf>
    <xf numFmtId="0" fontId="8" fillId="0" borderId="2" xfId="7" applyBorder="1" applyAlignment="1" applyProtection="1">
      <alignment horizontal="center" vertical="center" wrapText="1" shrinkToFit="1"/>
      <protection locked="0"/>
    </xf>
    <xf numFmtId="0" fontId="8" fillId="0" borderId="4" xfId="7" applyBorder="1" applyAlignment="1" applyProtection="1">
      <alignment horizontal="center" vertical="center" wrapText="1" shrinkToFit="1"/>
      <protection locked="0"/>
    </xf>
    <xf numFmtId="0" fontId="8" fillId="0" borderId="9" xfId="7" applyBorder="1" applyAlignment="1" applyProtection="1">
      <alignment horizontal="center" vertical="center" wrapText="1" shrinkToFit="1"/>
      <protection locked="0"/>
    </xf>
    <xf numFmtId="0" fontId="8" fillId="0" borderId="11" xfId="7" applyBorder="1" applyAlignment="1" applyProtection="1">
      <alignment horizontal="center" vertical="center" wrapText="1" shrinkToFit="1"/>
      <protection locked="0"/>
    </xf>
    <xf numFmtId="0" fontId="8" fillId="0" borderId="5" xfId="7" applyBorder="1" applyAlignment="1" applyProtection="1">
      <alignment horizontal="center" vertical="center" wrapText="1" shrinkToFit="1"/>
      <protection locked="0"/>
    </xf>
    <xf numFmtId="0" fontId="8" fillId="0" borderId="7" xfId="7" applyBorder="1" applyAlignment="1" applyProtection="1">
      <alignment horizontal="center" vertical="center" wrapText="1" shrinkToFit="1"/>
      <protection locked="0"/>
    </xf>
    <xf numFmtId="0" fontId="17" fillId="0" borderId="44" xfId="0" applyFont="1" applyBorder="1" applyAlignment="1">
      <alignment horizontal="center" vertical="center"/>
    </xf>
    <xf numFmtId="3" fontId="17" fillId="0" borderId="8" xfId="0" applyNumberFormat="1" applyFont="1" applyFill="1" applyBorder="1" applyAlignment="1">
      <alignment horizontal="right" vertical="center"/>
    </xf>
    <xf numFmtId="3" fontId="17" fillId="0" borderId="9" xfId="0" applyNumberFormat="1" applyFont="1" applyFill="1" applyBorder="1" applyAlignment="1">
      <alignment horizontal="right" vertical="center"/>
    </xf>
    <xf numFmtId="3" fontId="17" fillId="0" borderId="86" xfId="0" applyNumberFormat="1" applyFont="1" applyFill="1" applyBorder="1" applyAlignment="1">
      <alignment horizontal="right" vertical="center"/>
    </xf>
    <xf numFmtId="3" fontId="17" fillId="0" borderId="87" xfId="0" applyNumberFormat="1" applyFont="1" applyFill="1" applyBorder="1" applyAlignment="1">
      <alignment horizontal="right" vertical="center"/>
    </xf>
    <xf numFmtId="3" fontId="17" fillId="0" borderId="11" xfId="0" applyNumberFormat="1" applyFont="1" applyFill="1" applyBorder="1" applyAlignment="1">
      <alignment horizontal="right" vertical="center"/>
    </xf>
    <xf numFmtId="3" fontId="17" fillId="0" borderId="45" xfId="0" applyNumberFormat="1" applyFont="1" applyFill="1" applyBorder="1" applyAlignment="1" applyProtection="1">
      <alignment horizontal="right" vertical="center"/>
      <protection locked="0"/>
    </xf>
    <xf numFmtId="3" fontId="17" fillId="0" borderId="13" xfId="0" applyNumberFormat="1" applyFont="1" applyFill="1" applyBorder="1" applyAlignment="1" applyProtection="1">
      <alignment horizontal="right" vertical="center"/>
      <protection locked="0"/>
    </xf>
    <xf numFmtId="3" fontId="17" fillId="0" borderId="13" xfId="0" applyNumberFormat="1" applyFont="1" applyFill="1" applyBorder="1" applyAlignment="1">
      <alignment horizontal="right" vertical="center"/>
    </xf>
    <xf numFmtId="3" fontId="17" fillId="0" borderId="12" xfId="0" applyNumberFormat="1" applyFont="1" applyFill="1" applyBorder="1" applyAlignment="1">
      <alignment horizontal="right" vertical="center"/>
    </xf>
    <xf numFmtId="0" fontId="17" fillId="0" borderId="2"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3" fontId="17" fillId="0" borderId="18" xfId="0" applyNumberFormat="1" applyFont="1" applyFill="1" applyBorder="1" applyAlignment="1">
      <alignment horizontal="right" vertical="center"/>
    </xf>
    <xf numFmtId="3" fontId="17" fillId="0" borderId="25" xfId="0" applyNumberFormat="1" applyFont="1" applyFill="1" applyBorder="1" applyAlignment="1">
      <alignment horizontal="right" vertical="center"/>
    </xf>
    <xf numFmtId="3" fontId="17" fillId="0" borderId="45" xfId="0" applyNumberFormat="1" applyFont="1" applyFill="1" applyBorder="1" applyAlignment="1">
      <alignment horizontal="right" vertical="center"/>
    </xf>
    <xf numFmtId="3" fontId="17" fillId="0" borderId="75" xfId="0" applyNumberFormat="1" applyFont="1" applyFill="1" applyBorder="1" applyAlignment="1">
      <alignment horizontal="right" vertical="center"/>
    </xf>
    <xf numFmtId="3" fontId="17" fillId="0" borderId="76" xfId="0" applyNumberFormat="1" applyFont="1" applyFill="1" applyBorder="1" applyAlignment="1">
      <alignment horizontal="right" vertical="center"/>
    </xf>
    <xf numFmtId="3" fontId="17" fillId="0" borderId="78" xfId="0" applyNumberFormat="1" applyFont="1" applyFill="1" applyBorder="1" applyAlignment="1" applyProtection="1">
      <alignment horizontal="right" vertical="center"/>
      <protection locked="0"/>
    </xf>
    <xf numFmtId="3" fontId="17" fillId="0" borderId="79" xfId="0" applyNumberFormat="1" applyFont="1" applyFill="1" applyBorder="1" applyAlignment="1" applyProtection="1">
      <alignment horizontal="right" vertical="center"/>
      <protection locked="0"/>
    </xf>
    <xf numFmtId="3" fontId="17" fillId="0" borderId="77" xfId="0" applyNumberFormat="1" applyFont="1" applyFill="1" applyBorder="1" applyAlignment="1" applyProtection="1">
      <alignment horizontal="right" vertical="center"/>
      <protection locked="0"/>
    </xf>
    <xf numFmtId="3" fontId="17" fillId="0" borderId="75" xfId="0" applyNumberFormat="1" applyFont="1" applyFill="1" applyBorder="1" applyAlignment="1" applyProtection="1">
      <alignment horizontal="right" vertical="center"/>
      <protection locked="0"/>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3" fontId="17" fillId="0" borderId="18" xfId="0" applyNumberFormat="1" applyFont="1" applyFill="1" applyBorder="1" applyAlignment="1" applyProtection="1">
      <alignment horizontal="right" vertical="center"/>
      <protection locked="0"/>
    </xf>
    <xf numFmtId="3" fontId="17" fillId="0" borderId="25" xfId="0" applyNumberFormat="1" applyFont="1" applyFill="1" applyBorder="1" applyAlignment="1" applyProtection="1">
      <alignment horizontal="right" vertical="center"/>
      <protection locked="0"/>
    </xf>
    <xf numFmtId="0" fontId="17" fillId="0" borderId="1"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2"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1" xfId="0" applyFont="1" applyBorder="1" applyAlignment="1">
      <alignment horizontal="center" vertical="center" shrinkToFit="1"/>
    </xf>
    <xf numFmtId="3" fontId="17" fillId="0" borderId="19" xfId="0" applyNumberFormat="1" applyFont="1" applyFill="1" applyBorder="1" applyAlignment="1" applyProtection="1">
      <alignment horizontal="right" vertical="center"/>
      <protection locked="0"/>
    </xf>
    <xf numFmtId="3" fontId="17" fillId="0" borderId="26" xfId="0" applyNumberFormat="1" applyFont="1" applyFill="1" applyBorder="1" applyAlignment="1" applyProtection="1">
      <alignment horizontal="right" vertical="center"/>
      <protection locked="0"/>
    </xf>
    <xf numFmtId="0" fontId="17" fillId="0" borderId="13" xfId="0" applyFont="1" applyFill="1" applyBorder="1" applyAlignment="1">
      <alignment vertical="center"/>
    </xf>
    <xf numFmtId="0" fontId="17" fillId="0" borderId="44" xfId="0" applyFont="1" applyFill="1" applyBorder="1" applyAlignment="1">
      <alignment horizontal="center" vertical="center"/>
    </xf>
    <xf numFmtId="3" fontId="17" fillId="0" borderId="80" xfId="0" applyNumberFormat="1" applyFont="1" applyFill="1" applyBorder="1" applyAlignment="1" applyProtection="1">
      <alignment horizontal="right" vertical="center"/>
      <protection locked="0"/>
    </xf>
    <xf numFmtId="3" fontId="17" fillId="0" borderId="49" xfId="0" applyNumberFormat="1" applyFont="1" applyFill="1" applyBorder="1" applyAlignment="1" applyProtection="1">
      <alignment horizontal="right" vertical="center"/>
      <protection locked="0"/>
    </xf>
    <xf numFmtId="0" fontId="55" fillId="0" borderId="0" xfId="2" applyFont="1" applyAlignment="1" applyProtection="1">
      <alignment horizontal="center" vertical="center"/>
    </xf>
    <xf numFmtId="0" fontId="63" fillId="11" borderId="89" xfId="2" applyFont="1" applyFill="1" applyBorder="1" applyAlignment="1" applyProtection="1">
      <alignment horizontal="left" vertical="center" shrinkToFit="1"/>
    </xf>
    <xf numFmtId="0" fontId="54" fillId="0" borderId="90" xfId="2" applyFont="1" applyBorder="1" applyAlignment="1" applyProtection="1">
      <alignment horizontal="center" vertical="center" wrapText="1"/>
    </xf>
    <xf numFmtId="0" fontId="54" fillId="0" borderId="94" xfId="2" applyFont="1" applyBorder="1" applyAlignment="1" applyProtection="1">
      <alignment horizontal="center" vertical="center" wrapText="1"/>
    </xf>
    <xf numFmtId="0" fontId="54" fillId="0" borderId="93" xfId="2" applyFont="1" applyBorder="1" applyAlignment="1" applyProtection="1">
      <alignment horizontal="center" vertical="center" wrapText="1"/>
    </xf>
    <xf numFmtId="0" fontId="54" fillId="0" borderId="98" xfId="2" applyFont="1" applyBorder="1" applyAlignment="1" applyProtection="1">
      <alignment horizontal="center" vertical="center" wrapText="1"/>
    </xf>
    <xf numFmtId="0" fontId="59" fillId="0" borderId="13" xfId="2" applyFont="1" applyBorder="1" applyAlignment="1" applyProtection="1">
      <alignment vertical="center" wrapText="1"/>
    </xf>
    <xf numFmtId="0" fontId="56" fillId="0" borderId="13" xfId="2" applyFont="1" applyBorder="1" applyAlignment="1" applyProtection="1">
      <alignment vertical="center" wrapText="1"/>
    </xf>
    <xf numFmtId="0" fontId="61" fillId="11" borderId="2" xfId="2" applyFont="1" applyFill="1" applyBorder="1" applyAlignment="1" applyProtection="1">
      <alignment vertical="center" wrapText="1"/>
    </xf>
    <xf numFmtId="0" fontId="61" fillId="11" borderId="3" xfId="2" applyFont="1" applyFill="1" applyBorder="1" applyAlignment="1" applyProtection="1">
      <alignment vertical="center" wrapText="1"/>
    </xf>
    <xf numFmtId="0" fontId="61" fillId="11" borderId="4" xfId="2" applyFont="1" applyFill="1" applyBorder="1" applyAlignment="1" applyProtection="1">
      <alignment vertical="center" wrapText="1"/>
    </xf>
    <xf numFmtId="0" fontId="61" fillId="11" borderId="5" xfId="2" applyFont="1" applyFill="1" applyBorder="1" applyAlignment="1" applyProtection="1">
      <alignment vertical="center" wrapText="1"/>
    </xf>
    <xf numFmtId="0" fontId="61" fillId="11" borderId="0" xfId="2" applyFont="1" applyFill="1" applyBorder="1" applyAlignment="1" applyProtection="1">
      <alignment vertical="center" wrapText="1"/>
    </xf>
    <xf numFmtId="0" fontId="61" fillId="11" borderId="7" xfId="2" applyFont="1" applyFill="1" applyBorder="1" applyAlignment="1" applyProtection="1">
      <alignment vertical="center" wrapText="1"/>
    </xf>
    <xf numFmtId="0" fontId="61" fillId="11" borderId="9" xfId="2" applyFont="1" applyFill="1" applyBorder="1" applyAlignment="1" applyProtection="1">
      <alignment vertical="center" wrapText="1"/>
    </xf>
    <xf numFmtId="0" fontId="61" fillId="11" borderId="10" xfId="2" applyFont="1" applyFill="1" applyBorder="1" applyAlignment="1" applyProtection="1">
      <alignment vertical="center" wrapText="1"/>
    </xf>
    <xf numFmtId="0" fontId="61" fillId="11" borderId="11" xfId="2" applyFont="1" applyFill="1" applyBorder="1" applyAlignment="1" applyProtection="1">
      <alignment vertical="center" wrapText="1"/>
    </xf>
    <xf numFmtId="0" fontId="61" fillId="0" borderId="0" xfId="2" applyFont="1" applyAlignment="1" applyProtection="1">
      <alignment vertical="center" wrapText="1"/>
    </xf>
    <xf numFmtId="0" fontId="61" fillId="0" borderId="0" xfId="2" applyFont="1" applyAlignment="1" applyProtection="1">
      <alignment horizontal="center" vertical="center" wrapText="1"/>
    </xf>
    <xf numFmtId="0" fontId="56" fillId="0" borderId="13" xfId="2" applyFont="1" applyBorder="1" applyAlignment="1" applyProtection="1">
      <alignment horizontal="center" vertical="center" wrapText="1"/>
    </xf>
    <xf numFmtId="179" fontId="56" fillId="0" borderId="12" xfId="2" applyNumberFormat="1" applyFont="1" applyBorder="1" applyAlignment="1" applyProtection="1">
      <alignment vertical="center" wrapText="1"/>
    </xf>
    <xf numFmtId="179" fontId="56" fillId="0" borderId="44" xfId="2" applyNumberFormat="1" applyFont="1" applyBorder="1" applyAlignment="1" applyProtection="1">
      <alignment vertical="center" wrapText="1"/>
    </xf>
    <xf numFmtId="179" fontId="56" fillId="0" borderId="45" xfId="2" applyNumberFormat="1" applyFont="1" applyBorder="1" applyAlignment="1" applyProtection="1">
      <alignment vertical="center" wrapText="1"/>
    </xf>
    <xf numFmtId="0" fontId="60" fillId="0" borderId="12" xfId="2" applyFont="1" applyBorder="1" applyAlignment="1" applyProtection="1">
      <alignment horizontal="center" vertical="center" shrinkToFit="1"/>
    </xf>
    <xf numFmtId="0" fontId="60" fillId="0" borderId="45" xfId="2" applyFont="1" applyBorder="1" applyAlignment="1" applyProtection="1">
      <alignment horizontal="center" vertical="center" shrinkToFit="1"/>
    </xf>
    <xf numFmtId="0" fontId="13" fillId="0" borderId="12" xfId="2" applyFont="1" applyBorder="1" applyAlignment="1" applyProtection="1">
      <alignment horizontal="left" vertical="center" wrapText="1"/>
    </xf>
    <xf numFmtId="0" fontId="13" fillId="0" borderId="44" xfId="2" applyFont="1" applyBorder="1" applyAlignment="1" applyProtection="1">
      <alignment horizontal="left" vertical="center" wrapText="1"/>
    </xf>
    <xf numFmtId="0" fontId="56" fillId="11" borderId="44" xfId="2" applyFont="1" applyFill="1" applyBorder="1" applyAlignment="1" applyProtection="1">
      <alignment horizontal="center" vertical="center" wrapText="1"/>
    </xf>
    <xf numFmtId="0" fontId="56" fillId="11" borderId="45" xfId="2" applyFont="1" applyFill="1" applyBorder="1" applyAlignment="1" applyProtection="1">
      <alignment horizontal="center" vertical="center" wrapText="1"/>
    </xf>
    <xf numFmtId="0" fontId="56" fillId="0" borderId="5" xfId="2" applyFont="1" applyBorder="1" applyAlignment="1" applyProtection="1">
      <alignment vertical="center" wrapText="1"/>
    </xf>
    <xf numFmtId="0" fontId="56" fillId="0" borderId="0" xfId="2" applyFont="1" applyBorder="1" applyAlignment="1" applyProtection="1">
      <alignment vertical="center" wrapText="1"/>
    </xf>
    <xf numFmtId="0" fontId="56" fillId="0" borderId="7" xfId="2" applyFont="1" applyBorder="1" applyAlignment="1" applyProtection="1">
      <alignment vertical="center" wrapText="1"/>
    </xf>
    <xf numFmtId="179" fontId="56" fillId="11" borderId="5" xfId="2" applyNumberFormat="1" applyFont="1" applyFill="1" applyBorder="1" applyAlignment="1" applyProtection="1">
      <alignment horizontal="right" vertical="center" wrapText="1"/>
    </xf>
    <xf numFmtId="179" fontId="56" fillId="11" borderId="0" xfId="2" applyNumberFormat="1" applyFont="1" applyFill="1" applyBorder="1" applyAlignment="1" applyProtection="1">
      <alignment horizontal="right" vertical="center" wrapText="1"/>
    </xf>
    <xf numFmtId="179" fontId="56" fillId="11" borderId="7" xfId="2" applyNumberFormat="1" applyFont="1" applyFill="1" applyBorder="1" applyAlignment="1" applyProtection="1">
      <alignment horizontal="right" vertical="center" wrapText="1"/>
    </xf>
    <xf numFmtId="0" fontId="56" fillId="11" borderId="5" xfId="2" applyFont="1" applyFill="1" applyBorder="1" applyAlignment="1" applyProtection="1">
      <alignment horizontal="center" vertical="center" wrapText="1"/>
    </xf>
    <xf numFmtId="0" fontId="56" fillId="11" borderId="7" xfId="2" applyFont="1" applyFill="1" applyBorder="1" applyAlignment="1" applyProtection="1">
      <alignment horizontal="center" vertical="center" wrapText="1"/>
    </xf>
    <xf numFmtId="179" fontId="56" fillId="0" borderId="5" xfId="2" applyNumberFormat="1" applyFont="1" applyBorder="1" applyAlignment="1" applyProtection="1">
      <alignment horizontal="right" vertical="center" wrapText="1"/>
    </xf>
    <xf numFmtId="179" fontId="56" fillId="0" borderId="0" xfId="2" applyNumberFormat="1" applyFont="1" applyBorder="1" applyAlignment="1" applyProtection="1">
      <alignment horizontal="right" vertical="center" wrapText="1"/>
    </xf>
    <xf numFmtId="179" fontId="56" fillId="0" borderId="7" xfId="2" applyNumberFormat="1" applyFont="1" applyBorder="1" applyAlignment="1" applyProtection="1">
      <alignment horizontal="right" vertical="center" wrapText="1"/>
    </xf>
    <xf numFmtId="0" fontId="56" fillId="0" borderId="5" xfId="2" applyFont="1" applyBorder="1" applyAlignment="1" applyProtection="1">
      <alignment horizontal="center" vertical="center" wrapText="1"/>
    </xf>
    <xf numFmtId="0" fontId="56" fillId="0" borderId="7" xfId="2" applyFont="1" applyBorder="1" applyAlignment="1" applyProtection="1">
      <alignment horizontal="center" vertical="center" wrapText="1"/>
    </xf>
    <xf numFmtId="190" fontId="56" fillId="0" borderId="12" xfId="2" applyNumberFormat="1" applyFont="1" applyBorder="1" applyAlignment="1" applyProtection="1">
      <alignment vertical="center" wrapText="1"/>
    </xf>
    <xf numFmtId="190" fontId="56" fillId="0" borderId="45" xfId="2" applyNumberFormat="1" applyFont="1" applyBorder="1" applyAlignment="1" applyProtection="1">
      <alignment vertical="center" wrapText="1"/>
    </xf>
    <xf numFmtId="0" fontId="56" fillId="0" borderId="13" xfId="2" applyFont="1" applyBorder="1" applyAlignment="1" applyProtection="1">
      <alignment horizontal="left" vertical="center" wrapText="1"/>
    </xf>
    <xf numFmtId="0" fontId="56" fillId="0" borderId="2" xfId="2" applyFont="1" applyBorder="1" applyAlignment="1" applyProtection="1">
      <alignment vertical="center" wrapText="1"/>
    </xf>
    <xf numFmtId="0" fontId="56" fillId="0" borderId="3" xfId="2" applyFont="1" applyBorder="1" applyAlignment="1" applyProtection="1">
      <alignment vertical="center" wrapText="1"/>
    </xf>
    <xf numFmtId="0" fontId="56" fillId="0" borderId="4" xfId="2" applyFont="1" applyBorder="1" applyAlignment="1" applyProtection="1">
      <alignment vertical="center" wrapText="1"/>
    </xf>
    <xf numFmtId="0" fontId="56" fillId="0" borderId="2" xfId="2" applyFont="1" applyBorder="1" applyAlignment="1" applyProtection="1">
      <alignment horizontal="right" vertical="center" wrapText="1"/>
    </xf>
    <xf numFmtId="0" fontId="56" fillId="0" borderId="3" xfId="2" applyFont="1" applyBorder="1" applyAlignment="1" applyProtection="1">
      <alignment horizontal="right" vertical="center" wrapText="1"/>
    </xf>
    <xf numFmtId="0" fontId="56" fillId="0" borderId="4" xfId="2" applyFont="1" applyBorder="1" applyAlignment="1" applyProtection="1">
      <alignment horizontal="right" vertical="center" wrapText="1"/>
    </xf>
    <xf numFmtId="0" fontId="54" fillId="0" borderId="5" xfId="2" applyFont="1" applyBorder="1" applyAlignment="1" applyProtection="1">
      <alignment horizontal="center" vertical="center" textRotation="255" wrapText="1"/>
    </xf>
    <xf numFmtId="0" fontId="54" fillId="11" borderId="5" xfId="2" applyFont="1" applyFill="1" applyBorder="1" applyAlignment="1" applyProtection="1">
      <alignment vertical="center" wrapText="1"/>
    </xf>
    <xf numFmtId="0" fontId="54" fillId="11" borderId="0" xfId="2" applyFont="1" applyFill="1" applyBorder="1" applyAlignment="1" applyProtection="1">
      <alignment vertical="center" wrapText="1"/>
    </xf>
    <xf numFmtId="0" fontId="54" fillId="11" borderId="7" xfId="2" applyFont="1" applyFill="1" applyBorder="1" applyAlignment="1" applyProtection="1">
      <alignment vertical="center" wrapText="1"/>
    </xf>
    <xf numFmtId="190" fontId="54" fillId="11" borderId="5" xfId="2" applyNumberFormat="1" applyFont="1" applyFill="1" applyBorder="1" applyAlignment="1" applyProtection="1">
      <alignment vertical="center" wrapText="1"/>
    </xf>
    <xf numFmtId="190" fontId="54" fillId="11" borderId="7" xfId="2" applyNumberFormat="1" applyFont="1" applyFill="1" applyBorder="1" applyAlignment="1" applyProtection="1">
      <alignment vertical="center" wrapText="1"/>
    </xf>
    <xf numFmtId="0" fontId="54" fillId="0" borderId="1" xfId="2" applyFont="1" applyBorder="1" applyAlignment="1" applyProtection="1">
      <alignment horizontal="center" vertical="center" wrapText="1"/>
    </xf>
    <xf numFmtId="190" fontId="54" fillId="0" borderId="13" xfId="2" applyNumberFormat="1" applyFont="1" applyBorder="1" applyAlignment="1" applyProtection="1">
      <alignment vertical="center" wrapText="1"/>
    </xf>
    <xf numFmtId="178" fontId="54" fillId="11" borderId="5" xfId="2" applyNumberFormat="1" applyFont="1" applyFill="1" applyBorder="1" applyAlignment="1" applyProtection="1">
      <alignment vertical="center" wrapText="1"/>
    </xf>
    <xf numFmtId="178" fontId="54" fillId="11" borderId="7" xfId="2" applyNumberFormat="1" applyFont="1" applyFill="1" applyBorder="1" applyAlignment="1" applyProtection="1">
      <alignment vertical="center" wrapText="1"/>
    </xf>
    <xf numFmtId="0" fontId="54" fillId="0" borderId="45" xfId="2" applyFont="1" applyBorder="1" applyAlignment="1" applyProtection="1">
      <alignment horizontal="center" vertical="center" wrapText="1"/>
    </xf>
    <xf numFmtId="0" fontId="54" fillId="0" borderId="13" xfId="2" applyFont="1" applyBorder="1" applyAlignment="1" applyProtection="1">
      <alignment horizontal="center" vertical="center" wrapText="1"/>
    </xf>
    <xf numFmtId="178" fontId="54" fillId="0" borderId="13" xfId="2" applyNumberFormat="1" applyFont="1" applyBorder="1" applyAlignment="1" applyProtection="1">
      <alignment vertical="center" wrapText="1"/>
    </xf>
    <xf numFmtId="0" fontId="54" fillId="0" borderId="2" xfId="2" applyFont="1" applyBorder="1" applyAlignment="1" applyProtection="1">
      <alignment vertical="center" wrapText="1"/>
    </xf>
    <xf numFmtId="0" fontId="54" fillId="0" borderId="3" xfId="2" applyFont="1" applyBorder="1" applyAlignment="1" applyProtection="1">
      <alignment vertical="center" wrapText="1"/>
    </xf>
    <xf numFmtId="0" fontId="54" fillId="0" borderId="4" xfId="2" applyFont="1" applyBorder="1" applyAlignment="1" applyProtection="1">
      <alignment vertical="center" wrapText="1"/>
    </xf>
    <xf numFmtId="0" fontId="54" fillId="0" borderId="2" xfId="2" applyFont="1" applyBorder="1" applyAlignment="1" applyProtection="1">
      <alignment horizontal="right" vertical="top" wrapText="1"/>
    </xf>
    <xf numFmtId="0" fontId="54" fillId="0" borderId="4" xfId="2" applyFont="1" applyBorder="1" applyAlignment="1" applyProtection="1">
      <alignment horizontal="right" vertical="top" wrapText="1"/>
    </xf>
    <xf numFmtId="0" fontId="54" fillId="0" borderId="6" xfId="2" applyFont="1" applyBorder="1" applyAlignment="1" applyProtection="1">
      <alignment horizontal="center" vertical="center" textRotation="255" wrapText="1"/>
    </xf>
    <xf numFmtId="0" fontId="54" fillId="0" borderId="0" xfId="2" applyFont="1" applyBorder="1" applyAlignment="1" applyProtection="1">
      <alignment vertical="center" wrapText="1"/>
    </xf>
    <xf numFmtId="0" fontId="54" fillId="0" borderId="5" xfId="2" applyFont="1" applyBorder="1" applyAlignment="1" applyProtection="1">
      <alignment horizontal="right" vertical="top" wrapText="1"/>
    </xf>
    <xf numFmtId="0" fontId="54" fillId="0" borderId="7" xfId="2" applyFont="1" applyBorder="1" applyAlignment="1" applyProtection="1">
      <alignment horizontal="right" vertical="top" wrapText="1"/>
    </xf>
    <xf numFmtId="0" fontId="54" fillId="11" borderId="12" xfId="2" applyFont="1" applyFill="1" applyBorder="1" applyAlignment="1" applyProtection="1">
      <alignment vertical="center" wrapText="1"/>
    </xf>
    <xf numFmtId="0" fontId="54" fillId="11" borderId="44" xfId="2" applyFont="1" applyFill="1" applyBorder="1" applyAlignment="1" applyProtection="1">
      <alignment vertical="center" wrapText="1"/>
    </xf>
    <xf numFmtId="0" fontId="54" fillId="11" borderId="45" xfId="2" applyFont="1" applyFill="1" applyBorder="1" applyAlignment="1" applyProtection="1">
      <alignment vertical="center" wrapText="1"/>
    </xf>
    <xf numFmtId="0" fontId="54" fillId="11" borderId="13" xfId="2" applyFont="1" applyFill="1" applyBorder="1" applyAlignment="1" applyProtection="1">
      <alignment vertical="center" wrapText="1"/>
    </xf>
    <xf numFmtId="0" fontId="54" fillId="11" borderId="12" xfId="2" applyFont="1" applyFill="1" applyBorder="1" applyAlignment="1" applyProtection="1">
      <alignment horizontal="center" vertical="center" wrapText="1"/>
    </xf>
    <xf numFmtId="0" fontId="54" fillId="11" borderId="44" xfId="2" applyFont="1" applyFill="1" applyBorder="1" applyAlignment="1" applyProtection="1">
      <alignment horizontal="center" vertical="center" wrapText="1"/>
    </xf>
    <xf numFmtId="0" fontId="54" fillId="11" borderId="45" xfId="2" applyFont="1" applyFill="1" applyBorder="1" applyAlignment="1" applyProtection="1">
      <alignment horizontal="center" vertical="center" wrapText="1"/>
    </xf>
    <xf numFmtId="0" fontId="54" fillId="11" borderId="10" xfId="2" applyFont="1" applyFill="1" applyBorder="1" applyAlignment="1" applyProtection="1">
      <alignment vertical="center" wrapText="1"/>
    </xf>
    <xf numFmtId="0" fontId="59" fillId="0" borderId="5" xfId="2" applyFont="1" applyFill="1" applyBorder="1" applyAlignment="1" applyProtection="1">
      <alignment horizontal="right" vertical="center" wrapText="1"/>
    </xf>
    <xf numFmtId="0" fontId="54" fillId="0" borderId="0" xfId="2" applyFont="1" applyFill="1" applyBorder="1" applyAlignment="1" applyProtection="1">
      <alignment horizontal="right" vertical="center" wrapText="1"/>
    </xf>
    <xf numFmtId="0" fontId="59" fillId="0" borderId="9" xfId="2" applyFont="1" applyFill="1" applyBorder="1" applyAlignment="1" applyProtection="1">
      <alignment horizontal="right" vertical="center" wrapText="1"/>
    </xf>
    <xf numFmtId="0" fontId="54" fillId="0" borderId="10" xfId="2" applyFont="1" applyFill="1" applyBorder="1" applyAlignment="1" applyProtection="1">
      <alignment horizontal="right" vertical="center" wrapText="1"/>
    </xf>
    <xf numFmtId="0" fontId="54" fillId="0" borderId="12" xfId="2" applyFont="1" applyBorder="1" applyAlignment="1" applyProtection="1">
      <alignment horizontal="center" vertical="center" wrapText="1"/>
    </xf>
    <xf numFmtId="0" fontId="54" fillId="0" borderId="44" xfId="2" applyFont="1" applyBorder="1" applyAlignment="1" applyProtection="1">
      <alignment horizontal="center" vertical="center" wrapText="1"/>
    </xf>
    <xf numFmtId="57" fontId="54" fillId="11" borderId="44" xfId="2" applyNumberFormat="1" applyFont="1" applyFill="1" applyBorder="1" applyAlignment="1" applyProtection="1">
      <alignment horizontal="right" vertical="center" wrapText="1"/>
    </xf>
    <xf numFmtId="0" fontId="54" fillId="11" borderId="44" xfId="2" applyFont="1" applyFill="1" applyBorder="1" applyAlignment="1" applyProtection="1">
      <alignment horizontal="right" vertical="center" wrapText="1"/>
    </xf>
    <xf numFmtId="0" fontId="54" fillId="0" borderId="12" xfId="2" applyFont="1" applyBorder="1" applyAlignment="1" applyProtection="1">
      <alignment vertical="center" wrapText="1"/>
    </xf>
    <xf numFmtId="0" fontId="54" fillId="0" borderId="44" xfId="2" applyFont="1" applyBorder="1" applyAlignment="1" applyProtection="1">
      <alignment vertical="center" wrapText="1"/>
    </xf>
    <xf numFmtId="0" fontId="54" fillId="0" borderId="45" xfId="2" applyFont="1" applyBorder="1" applyAlignment="1" applyProtection="1">
      <alignment vertical="center" wrapText="1"/>
    </xf>
    <xf numFmtId="0" fontId="57" fillId="0" borderId="13" xfId="2" applyFont="1" applyBorder="1" applyAlignment="1" applyProtection="1">
      <alignment horizontal="center" vertical="center" wrapText="1"/>
    </xf>
    <xf numFmtId="0" fontId="55" fillId="0" borderId="0" xfId="2" applyFont="1" applyAlignment="1">
      <alignment horizontal="center" vertical="center"/>
    </xf>
    <xf numFmtId="0" fontId="63" fillId="0" borderId="89" xfId="2" applyFont="1" applyBorder="1" applyAlignment="1">
      <alignment horizontal="left" vertical="center"/>
    </xf>
    <xf numFmtId="0" fontId="56" fillId="0" borderId="90" xfId="2" applyFont="1" applyBorder="1" applyAlignment="1">
      <alignment horizontal="center" vertical="center" wrapText="1"/>
    </xf>
    <xf numFmtId="0" fontId="56" fillId="0" borderId="94" xfId="2" applyFont="1" applyBorder="1" applyAlignment="1">
      <alignment horizontal="center" vertical="center" wrapText="1"/>
    </xf>
    <xf numFmtId="0" fontId="56" fillId="11" borderId="2" xfId="2" applyFont="1" applyFill="1" applyBorder="1" applyAlignment="1" applyProtection="1">
      <alignment vertical="center" wrapText="1"/>
    </xf>
    <xf numFmtId="0" fontId="56" fillId="11" borderId="3" xfId="2" applyFont="1" applyFill="1" applyBorder="1" applyAlignment="1" applyProtection="1">
      <alignment vertical="center" wrapText="1"/>
    </xf>
    <xf numFmtId="0" fontId="56" fillId="11" borderId="4" xfId="2" applyFont="1" applyFill="1" applyBorder="1" applyAlignment="1" applyProtection="1">
      <alignment vertical="center" wrapText="1"/>
    </xf>
    <xf numFmtId="0" fontId="56" fillId="11" borderId="5" xfId="2" applyFont="1" applyFill="1" applyBorder="1" applyAlignment="1" applyProtection="1">
      <alignment vertical="center" wrapText="1"/>
    </xf>
    <xf numFmtId="0" fontId="56" fillId="11" borderId="0" xfId="2" applyFont="1" applyFill="1" applyBorder="1" applyAlignment="1" applyProtection="1">
      <alignment vertical="center" wrapText="1"/>
    </xf>
    <xf numFmtId="0" fontId="56" fillId="11" borderId="7" xfId="2" applyFont="1" applyFill="1" applyBorder="1" applyAlignment="1" applyProtection="1">
      <alignment vertical="center" wrapText="1"/>
    </xf>
    <xf numFmtId="0" fontId="56" fillId="11" borderId="9" xfId="2" applyFont="1" applyFill="1" applyBorder="1" applyAlignment="1" applyProtection="1">
      <alignment vertical="center" wrapText="1"/>
    </xf>
    <xf numFmtId="0" fontId="56" fillId="11" borderId="10" xfId="2" applyFont="1" applyFill="1" applyBorder="1" applyAlignment="1" applyProtection="1">
      <alignment vertical="center" wrapText="1"/>
    </xf>
    <xf numFmtId="0" fontId="56" fillId="11" borderId="11" xfId="2" applyFont="1" applyFill="1" applyBorder="1" applyAlignment="1" applyProtection="1">
      <alignment vertical="center" wrapText="1"/>
    </xf>
    <xf numFmtId="0" fontId="62" fillId="0" borderId="12" xfId="2" applyFont="1" applyBorder="1" applyAlignment="1" applyProtection="1">
      <alignment horizontal="center" vertical="center" shrinkToFit="1"/>
    </xf>
    <xf numFmtId="0" fontId="62" fillId="0" borderId="45" xfId="2" applyFont="1" applyBorder="1" applyAlignment="1" applyProtection="1">
      <alignment horizontal="center" vertical="center" shrinkToFit="1"/>
    </xf>
    <xf numFmtId="0" fontId="54" fillId="0" borderId="13" xfId="2" applyFont="1" applyBorder="1" applyAlignment="1" applyProtection="1">
      <alignment vertical="center" wrapText="1"/>
    </xf>
    <xf numFmtId="0" fontId="54" fillId="0" borderId="5" xfId="2" applyFont="1" applyBorder="1" applyAlignment="1" applyProtection="1">
      <alignment vertical="center" wrapText="1"/>
    </xf>
    <xf numFmtId="0" fontId="54" fillId="0" borderId="7" xfId="2" applyFont="1" applyBorder="1" applyAlignment="1" applyProtection="1">
      <alignment vertical="center" wrapText="1"/>
    </xf>
  </cellXfs>
  <cellStyles count="11">
    <cellStyle name="ハイパーリンク" xfId="9" builtinId="8"/>
    <cellStyle name="桁区切り" xfId="1" builtinId="6"/>
    <cellStyle name="桁区切り 2" xfId="5" xr:uid="{00000000-0005-0000-0000-000001000000}"/>
    <cellStyle name="桁区切り 3" xfId="6" xr:uid="{00000000-0005-0000-0000-000002000000}"/>
    <cellStyle name="桁区切り 4" xfId="8" xr:uid="{1EB446DF-F353-4A2D-A947-083C62EB44C6}"/>
    <cellStyle name="標準" xfId="0" builtinId="0"/>
    <cellStyle name="標準 2" xfId="2" xr:uid="{00000000-0005-0000-0000-000004000000}"/>
    <cellStyle name="標準 3" xfId="3" xr:uid="{00000000-0005-0000-0000-000005000000}"/>
    <cellStyle name="標準 4" xfId="4" xr:uid="{00000000-0005-0000-0000-000006000000}"/>
    <cellStyle name="標準 5" xfId="10" xr:uid="{1B520EDC-942A-4694-B517-AEB4764943E7}"/>
    <cellStyle name="標準 6" xfId="7" xr:uid="{BD667A6F-F504-4317-8C6D-352B915094DB}"/>
  </cellStyles>
  <dxfs count="3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125415</xdr:colOff>
      <xdr:row>0</xdr:row>
      <xdr:rowOff>79371</xdr:rowOff>
    </xdr:from>
    <xdr:to>
      <xdr:col>12</xdr:col>
      <xdr:colOff>1</xdr:colOff>
      <xdr:row>31</xdr:row>
      <xdr:rowOff>0</xdr:rowOff>
    </xdr:to>
    <xdr:sp macro="" textlink="">
      <xdr:nvSpPr>
        <xdr:cNvPr id="2" name="テキスト ボックス 1">
          <a:extLst>
            <a:ext uri="{FF2B5EF4-FFF2-40B4-BE49-F238E27FC236}">
              <a16:creationId xmlns:a16="http://schemas.microsoft.com/office/drawing/2014/main" id="{7A9A6960-2480-4576-ABED-E638C67A6197}"/>
            </a:ext>
          </a:extLst>
        </xdr:cNvPr>
        <xdr:cNvSpPr txBox="1"/>
      </xdr:nvSpPr>
      <xdr:spPr>
        <a:xfrm>
          <a:off x="5564190" y="79371"/>
          <a:ext cx="5360986" cy="67119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記入要領（</a:t>
          </a:r>
          <a:r>
            <a:rPr kumimoji="1" lang="ja-JP" altLang="en-US" sz="1200" b="1">
              <a:solidFill>
                <a:srgbClr val="FF0000"/>
              </a:solidFill>
              <a:latin typeface="+mn-ea"/>
              <a:ea typeface="+mn-ea"/>
            </a:rPr>
            <a:t>必ずお読みください</a:t>
          </a:r>
          <a:r>
            <a:rPr kumimoji="1" lang="ja-JP" altLang="en-US" sz="1200" b="1">
              <a:latin typeface="+mn-ea"/>
              <a:ea typeface="+mn-ea"/>
            </a:rPr>
            <a:t>）</a:t>
          </a:r>
          <a:endParaRPr kumimoji="1" lang="en-US" altLang="ja-JP" sz="1200" b="1">
            <a:latin typeface="+mn-ea"/>
            <a:ea typeface="+mn-ea"/>
          </a:endParaRPr>
        </a:p>
        <a:p>
          <a:r>
            <a:rPr kumimoji="1" lang="en-US" altLang="ja-JP" sz="1400" b="1">
              <a:solidFill>
                <a:srgbClr val="FF0000"/>
              </a:solidFill>
              <a:latin typeface="+mn-ea"/>
              <a:ea typeface="+mn-ea"/>
            </a:rPr>
            <a:t>"</a:t>
          </a:r>
          <a:r>
            <a:rPr kumimoji="1" lang="ja-JP" altLang="en-US" sz="1400" b="1">
              <a:solidFill>
                <a:srgbClr val="FF0000"/>
              </a:solidFill>
              <a:latin typeface="+mn-ea"/>
              <a:ea typeface="+mn-ea"/>
            </a:rPr>
            <a:t>色が付いているセルに必要事項を入力してください。</a:t>
          </a:r>
          <a:endParaRPr kumimoji="1" lang="en-US" altLang="ja-JP" sz="1400" b="1">
            <a:solidFill>
              <a:srgbClr val="FF0000"/>
            </a:solidFill>
            <a:latin typeface="+mn-ea"/>
            <a:ea typeface="+mn-ea"/>
          </a:endParaRPr>
        </a:p>
        <a:p>
          <a:r>
            <a:rPr kumimoji="1" lang="ja-JP" altLang="en-US" sz="1400" b="1">
              <a:solidFill>
                <a:srgbClr val="FF0000"/>
              </a:solidFill>
              <a:latin typeface="+mn-ea"/>
              <a:ea typeface="+mn-ea"/>
            </a:rPr>
            <a:t>（以降のシートについても同様です。）</a:t>
          </a:r>
          <a:r>
            <a:rPr kumimoji="1" lang="en-US" altLang="ja-JP" sz="1400" b="1">
              <a:solidFill>
                <a:srgbClr val="FF0000"/>
              </a:solidFill>
              <a:latin typeface="+mn-ea"/>
              <a:ea typeface="+mn-ea"/>
            </a:rPr>
            <a:t>"</a:t>
          </a:r>
        </a:p>
        <a:p>
          <a:endParaRPr kumimoji="1" lang="en-US" altLang="ja-JP" sz="1100" b="1">
            <a:latin typeface="+mn-ea"/>
            <a:ea typeface="+mn-ea"/>
          </a:endParaRPr>
        </a:p>
        <a:p>
          <a:r>
            <a:rPr kumimoji="1" lang="ja-JP" altLang="en-US" sz="1100" b="1">
              <a:latin typeface="+mn-ea"/>
              <a:ea typeface="+mn-ea"/>
            </a:rPr>
            <a:t>「提出日」・・・提出日を入力してください。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「今回提出区分」・・・プルダウンから「交付申請」「変更交付申請」「実績報告」のうち、該当するものを選択してください。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「所在地」・・・医療機関の所在地を入力してください。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「開設者」・・・法人名又は個人事業名を入力してください。（例：医療法人埼玉会 又は</a:t>
          </a:r>
          <a:r>
            <a:rPr kumimoji="1" lang="ja-JP" altLang="en-US" sz="1100" b="1" baseline="0">
              <a:latin typeface="+mn-ea"/>
              <a:ea typeface="+mn-ea"/>
            </a:rPr>
            <a:t> </a:t>
          </a:r>
          <a:r>
            <a:rPr kumimoji="1" lang="ja-JP" altLang="en-US" sz="1100" b="1">
              <a:latin typeface="+mn-ea"/>
              <a:ea typeface="+mn-ea"/>
            </a:rPr>
            <a:t>埼玉　太郎）</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「代表者職・氏名」・・・代表者の職・氏名を入力してください。（例：理事長　浦和　五郎）</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「医療機関名」・・・医療機関名を入力してください。（例：彩の国埼玉病院）</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「医療機関コード」・・・「</a:t>
          </a:r>
          <a:r>
            <a:rPr kumimoji="1" lang="en-US" altLang="ja-JP" sz="1100" b="1">
              <a:latin typeface="+mn-ea"/>
              <a:ea typeface="+mn-ea"/>
            </a:rPr>
            <a:t>111</a:t>
          </a:r>
          <a:r>
            <a:rPr kumimoji="1" lang="ja-JP" altLang="en-US" sz="1100" b="1">
              <a:latin typeface="+mn-ea"/>
              <a:ea typeface="+mn-ea"/>
            </a:rPr>
            <a:t>」から始まる</a:t>
          </a:r>
          <a:r>
            <a:rPr kumimoji="1" lang="en-US" altLang="ja-JP" sz="1100" b="1">
              <a:latin typeface="+mn-ea"/>
              <a:ea typeface="+mn-ea"/>
            </a:rPr>
            <a:t>10</a:t>
          </a:r>
          <a:r>
            <a:rPr kumimoji="1" lang="ja-JP" altLang="en-US" sz="1100" b="1">
              <a:latin typeface="+mn-ea"/>
              <a:ea typeface="+mn-ea"/>
            </a:rPr>
            <a:t>桁で入力してください。（例：</a:t>
          </a:r>
          <a:r>
            <a:rPr kumimoji="1" lang="en-US" altLang="ja-JP" sz="1100" b="1">
              <a:latin typeface="+mn-ea"/>
              <a:ea typeface="+mn-ea"/>
            </a:rPr>
            <a:t>1119999999</a:t>
          </a:r>
          <a:r>
            <a:rPr kumimoji="1" lang="ja-JP" altLang="en-US" sz="1100" b="1">
              <a:latin typeface="+mn-ea"/>
              <a:ea typeface="+mn-ea"/>
            </a:rPr>
            <a:t>）</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「申請事務担当　所属・氏名」・・・申請事務を担当する方の所属・氏名を記入してください。（例：総務課　高砂　二郎）</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「電話番号」・・・</a:t>
          </a:r>
          <a:r>
            <a:rPr kumimoji="1" lang="ja-JP" altLang="ja-JP" sz="1100" b="1">
              <a:solidFill>
                <a:schemeClr val="dk1"/>
              </a:solidFill>
              <a:effectLst/>
              <a:latin typeface="+mn-ea"/>
              <a:ea typeface="+mn-ea"/>
              <a:cs typeface="+mn-cs"/>
            </a:rPr>
            <a:t>申請事務を担当する方</a:t>
          </a:r>
          <a:r>
            <a:rPr kumimoji="1" lang="ja-JP" altLang="en-US" sz="1100" b="1">
              <a:solidFill>
                <a:schemeClr val="dk1"/>
              </a:solidFill>
              <a:effectLst/>
              <a:latin typeface="+mn-ea"/>
              <a:ea typeface="+mn-ea"/>
              <a:cs typeface="+mn-cs"/>
            </a:rPr>
            <a:t>に繋がる番号を入力してください。申請内容等に関することで連絡することがありますので、なるべく平日（休診日等を除く）</a:t>
          </a:r>
          <a:r>
            <a:rPr kumimoji="1" lang="en-US" altLang="ja-JP" sz="1100" b="1">
              <a:solidFill>
                <a:schemeClr val="dk1"/>
              </a:solidFill>
              <a:effectLst/>
              <a:latin typeface="+mn-ea"/>
              <a:ea typeface="+mn-ea"/>
              <a:cs typeface="+mn-cs"/>
            </a:rPr>
            <a:t>8</a:t>
          </a:r>
          <a:r>
            <a:rPr kumimoji="1" lang="ja-JP" altLang="en-US" sz="1100" b="1">
              <a:solidFill>
                <a:schemeClr val="dk1"/>
              </a:solidFill>
              <a:effectLst/>
              <a:latin typeface="+mn-ea"/>
              <a:ea typeface="+mn-ea"/>
              <a:cs typeface="+mn-cs"/>
            </a:rPr>
            <a:t>：</a:t>
          </a:r>
          <a:r>
            <a:rPr kumimoji="1" lang="en-US" altLang="ja-JP" sz="1100" b="1">
              <a:solidFill>
                <a:schemeClr val="dk1"/>
              </a:solidFill>
              <a:effectLst/>
              <a:latin typeface="+mn-ea"/>
              <a:ea typeface="+mn-ea"/>
              <a:cs typeface="+mn-cs"/>
            </a:rPr>
            <a:t>30</a:t>
          </a:r>
          <a:r>
            <a:rPr kumimoji="1" lang="ja-JP" altLang="en-US" sz="1100" b="1">
              <a:solidFill>
                <a:schemeClr val="dk1"/>
              </a:solidFill>
              <a:effectLst/>
              <a:latin typeface="+mn-ea"/>
              <a:ea typeface="+mn-ea"/>
              <a:cs typeface="+mn-cs"/>
            </a:rPr>
            <a:t>～</a:t>
          </a:r>
          <a:r>
            <a:rPr kumimoji="1" lang="en-US" altLang="ja-JP" sz="1100" b="1">
              <a:solidFill>
                <a:schemeClr val="dk1"/>
              </a:solidFill>
              <a:effectLst/>
              <a:latin typeface="+mn-ea"/>
              <a:ea typeface="+mn-ea"/>
              <a:cs typeface="+mn-cs"/>
            </a:rPr>
            <a:t>17</a:t>
          </a:r>
          <a:r>
            <a:rPr kumimoji="1" lang="ja-JP" altLang="en-US" sz="1100" b="1">
              <a:solidFill>
                <a:schemeClr val="dk1"/>
              </a:solidFill>
              <a:effectLst/>
              <a:latin typeface="+mn-ea"/>
              <a:ea typeface="+mn-ea"/>
              <a:cs typeface="+mn-cs"/>
            </a:rPr>
            <a:t>：</a:t>
          </a:r>
          <a:r>
            <a:rPr kumimoji="1" lang="en-US" altLang="ja-JP" sz="1100" b="1">
              <a:solidFill>
                <a:schemeClr val="dk1"/>
              </a:solidFill>
              <a:effectLst/>
              <a:latin typeface="+mn-ea"/>
              <a:ea typeface="+mn-ea"/>
              <a:cs typeface="+mn-cs"/>
            </a:rPr>
            <a:t>15</a:t>
          </a:r>
          <a:r>
            <a:rPr kumimoji="1" lang="ja-JP" altLang="en-US" sz="1100" b="1">
              <a:solidFill>
                <a:schemeClr val="dk1"/>
              </a:solidFill>
              <a:effectLst/>
              <a:latin typeface="+mn-ea"/>
              <a:ea typeface="+mn-ea"/>
              <a:cs typeface="+mn-cs"/>
            </a:rPr>
            <a:t>に繋がる番号としてください。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「メールアドレス」・・・申請書等で県とやり取りするメールアドレスを入力してください。</a:t>
          </a:r>
          <a:endParaRPr kumimoji="1" lang="en-US" altLang="ja-JP" sz="1100" b="1">
            <a:latin typeface="+mn-ea"/>
            <a:ea typeface="+mn-ea"/>
          </a:endParaRPr>
        </a:p>
        <a:p>
          <a:endParaRPr kumimoji="1" lang="en-US" altLang="ja-JP" sz="1100" b="1">
            <a:latin typeface="+mn-ea"/>
            <a:ea typeface="+mn-ea"/>
          </a:endParaRPr>
        </a:p>
        <a:p>
          <a:r>
            <a:rPr kumimoji="1" lang="ja-JP" altLang="en-US" sz="1100" b="1">
              <a:latin typeface="+mn-ea"/>
              <a:ea typeface="+mn-ea"/>
            </a:rPr>
            <a:t>「補助金の交付方法」・・・交付申請の時のみ、「精算払い」又は「概算払い」を選択してください。</a:t>
          </a:r>
          <a:endParaRPr kumimoji="1" lang="en-US" altLang="ja-JP" sz="1100" b="1">
            <a:latin typeface="+mn-ea"/>
            <a:ea typeface="+mn-ea"/>
          </a:endParaRPr>
        </a:p>
        <a:p>
          <a:r>
            <a:rPr kumimoji="1" lang="ja-JP" altLang="en-US" sz="1100" b="1">
              <a:solidFill>
                <a:schemeClr val="dk1"/>
              </a:solidFill>
              <a:effectLst/>
              <a:latin typeface="+mn-ea"/>
              <a:ea typeface="+mn-ea"/>
              <a:cs typeface="+mn-cs"/>
            </a:rPr>
            <a:t>　</a:t>
          </a:r>
          <a:r>
            <a:rPr kumimoji="1" lang="en-US" altLang="ja-JP" sz="1100" b="0">
              <a:solidFill>
                <a:schemeClr val="dk1"/>
              </a:solidFill>
              <a:effectLst/>
              <a:latin typeface="+mn-ea"/>
              <a:ea typeface="+mn-ea"/>
              <a:cs typeface="+mn-cs"/>
            </a:rPr>
            <a:t>※</a:t>
          </a:r>
          <a:r>
            <a:rPr lang="ja-JP" altLang="en-US" sz="1100">
              <a:solidFill>
                <a:schemeClr val="dk1"/>
              </a:solidFill>
              <a:effectLst/>
              <a:latin typeface="+mn-lt"/>
              <a:ea typeface="+mn-ea"/>
              <a:cs typeface="+mn-cs"/>
            </a:rPr>
            <a:t> 「精算払い」は、事業の費用が確定した後、確定額に基づき補助金を支払います。</a:t>
          </a:r>
          <a:endParaRPr lang="en-US" altLang="ja-JP" sz="1100">
            <a:solidFill>
              <a:schemeClr val="dk1"/>
            </a:solidFill>
            <a:effectLst/>
            <a:latin typeface="+mn-lt"/>
            <a:ea typeface="+mn-ea"/>
            <a:cs typeface="+mn-cs"/>
          </a:endParaRPr>
        </a:p>
        <a:p>
          <a:r>
            <a:rPr lang="ja-JP" altLang="en-US" sz="1100" baseline="0">
              <a:solidFill>
                <a:schemeClr val="dk1"/>
              </a:solidFill>
              <a:effectLst/>
              <a:latin typeface="+mn-lt"/>
              <a:ea typeface="+mn-ea"/>
              <a:cs typeface="+mn-cs"/>
            </a:rPr>
            <a:t>        </a:t>
          </a:r>
          <a:r>
            <a:rPr lang="ja-JP" altLang="en-US" sz="1100">
              <a:solidFill>
                <a:schemeClr val="dk1"/>
              </a:solidFill>
              <a:effectLst/>
              <a:latin typeface="+mn-lt"/>
              <a:ea typeface="+mn-ea"/>
              <a:cs typeface="+mn-cs"/>
            </a:rPr>
            <a:t>「概算払い」は、事業の費用が確定する前に概算額により補助金を支払い、費用が</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確定した後に精算を行います。</a:t>
          </a:r>
          <a:endParaRPr kumimoji="1" lang="en-US" altLang="ja-JP" sz="1100" b="1">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3201/Box/&#12304;02_&#35506;&#25152;&#20849;&#26377;&#12305;07_02_&#24863;&#26579;&#30151;&#23550;&#31574;&#35506;/R06&#24180;&#24230;/001&#32207;&#21209;&#35036;&#21161;&#37329;&#25285;&#24403;/08_&#35036;&#21161;&#37329;/08_01_&#35036;&#21161;&#37329;&#12539;&#26908;&#26619;&#20840;&#33324;/08_01_010_&#20363;&#35215;/&#21332;&#23450;&#32224;&#32080;&#21307;&#30274;&#27231;&#38306;&#26045;&#35373;&#12539;&#35373;&#20633;&#25972;&#20633;&#20107;&#26989;/01_R06&#24403;&#21021;/&#9733;&#26045;&#35373;&#12539;&#35373;&#20633;&#21029;&#12293;&#26696;/04_%20&#20196;&#21644;6&#24180;&#24230;&#65288;&#20196;&#21644;&#65301;&#24180;&#24230;&#32368;&#36234;&#65289;&#21307;&#30274;&#26045;&#35373;&#31561;&#26045;&#35373;&#25972;&#20633;&#36027;&#35036;&#21161;&#37329;&#20107;&#26989;&#35336;&#30011;&#26360;&#65288;&#26032;&#33288;&#24863;&#26579;&#3015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11545/Box/&#12304;02_&#35506;&#25152;&#20849;&#26377;&#12305;07_02_&#24863;&#26579;&#30151;&#23550;&#31574;&#35506;/R06&#24180;&#24230;/001&#32207;&#21209;&#35036;&#21161;&#37329;&#25285;&#24403;/08_&#35036;&#21161;&#37329;/08_01_&#35036;&#21161;&#37329;&#12539;&#26908;&#26619;&#20840;&#33324;/08_01_010_&#20363;&#35215;/&#21332;&#23450;&#32224;&#32080;&#21307;&#30274;&#27231;&#38306;&#26045;&#35373;&#12539;&#35373;&#20633;&#25972;&#20633;&#20107;&#26989;/01_R06&#24403;&#21021;/&#26045;&#35373;&#12539;&#35373;&#20633;&#21029;&#12293;&#26696;/01-02_&#27096;&#24335;&#31532;&#65297;&#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入力シート"/>
      <sheetName val="様式第１号"/>
      <sheetName val="事業費内訳書（別紙１－１）"/>
      <sheetName val="12-1 スプリンクラー（総括表）見直し前"/>
      <sheetName val="12-2スプリンクラー（個別計画書）見直し前"/>
      <sheetName val="（病床確保・病室）"/>
      <sheetName val="（様式2）事業費内訳書 (2)"/>
      <sheetName val="（病床確保・病室以外）"/>
      <sheetName val="（発熱外来・病室以外）"/>
      <sheetName val="（自宅療養者等・病室以外）"/>
      <sheetName val="管理用（このシートは削除しないでくださ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C520D-9038-436D-88B2-157BAE16B23A}">
  <sheetPr codeName="Sheet1">
    <pageSetUpPr fitToPage="1"/>
  </sheetPr>
  <dimension ref="A1:I51"/>
  <sheetViews>
    <sheetView view="pageBreakPreview" zoomScale="90" zoomScaleNormal="70" zoomScaleSheetLayoutView="90" workbookViewId="0">
      <selection activeCell="D40" sqref="D40"/>
    </sheetView>
  </sheetViews>
  <sheetFormatPr defaultColWidth="9" defaultRowHeight="13"/>
  <cols>
    <col min="1" max="1" width="11.26953125" style="259" customWidth="1"/>
    <col min="2" max="2" width="4.08984375" style="259" customWidth="1"/>
    <col min="3" max="3" width="20" style="259" customWidth="1"/>
    <col min="4" max="4" width="9" style="259" customWidth="1"/>
    <col min="5" max="5" width="13.90625" style="259" customWidth="1"/>
    <col min="6" max="6" width="9.453125" style="259" customWidth="1"/>
    <col min="7" max="7" width="14.08984375" style="259" customWidth="1"/>
    <col min="8" max="8" width="3.453125" style="259" customWidth="1"/>
    <col min="9" max="9" width="3" style="259" customWidth="1"/>
    <col min="10" max="16384" width="9" style="259"/>
  </cols>
  <sheetData>
    <row r="1" spans="1:9" ht="16" customHeight="1">
      <c r="A1" s="258"/>
      <c r="B1" s="258"/>
      <c r="C1" s="258"/>
      <c r="D1" s="258"/>
      <c r="E1" s="258"/>
      <c r="F1" s="258"/>
      <c r="G1" s="258"/>
      <c r="H1" s="258"/>
      <c r="I1" s="258"/>
    </row>
    <row r="2" spans="1:9" ht="16" customHeight="1">
      <c r="A2" s="260"/>
      <c r="B2" s="260"/>
      <c r="C2" s="260"/>
      <c r="D2" s="260"/>
      <c r="E2" s="260"/>
      <c r="F2" s="260"/>
      <c r="G2" s="260"/>
      <c r="H2" s="260"/>
      <c r="I2" s="258"/>
    </row>
    <row r="3" spans="1:9" ht="16" customHeight="1">
      <c r="A3" s="260"/>
      <c r="B3" s="260"/>
      <c r="C3" s="260"/>
      <c r="D3" s="260"/>
      <c r="E3" s="260"/>
      <c r="F3" s="466" t="s">
        <v>339</v>
      </c>
      <c r="G3" s="466"/>
      <c r="H3" s="270" t="s">
        <v>330</v>
      </c>
      <c r="I3" s="258"/>
    </row>
    <row r="4" spans="1:9" ht="16" customHeight="1">
      <c r="A4" s="260"/>
      <c r="B4" s="260"/>
      <c r="C4" s="260"/>
      <c r="D4" s="260"/>
      <c r="E4" s="260"/>
      <c r="F4" s="467" t="s">
        <v>665</v>
      </c>
      <c r="G4" s="467"/>
      <c r="H4" s="467"/>
      <c r="I4" s="258"/>
    </row>
    <row r="5" spans="1:9" ht="16" customHeight="1">
      <c r="A5" s="260"/>
      <c r="B5" s="260"/>
      <c r="C5" s="260"/>
      <c r="D5" s="260"/>
      <c r="E5" s="260"/>
      <c r="F5" s="260"/>
      <c r="G5" s="260"/>
      <c r="H5" s="260"/>
      <c r="I5" s="258"/>
    </row>
    <row r="6" spans="1:9" ht="16" customHeight="1">
      <c r="A6" s="262" t="str">
        <f>基本情報入力シート!C6&amp;"　様"</f>
        <v>　様</v>
      </c>
      <c r="B6" s="263"/>
      <c r="C6" s="260"/>
      <c r="D6" s="260"/>
      <c r="E6" s="260"/>
      <c r="F6" s="260"/>
      <c r="G6" s="260"/>
      <c r="H6" s="260"/>
      <c r="I6" s="258"/>
    </row>
    <row r="7" spans="1:9" ht="16" customHeight="1">
      <c r="A7" s="262" t="str">
        <f>"（医療機関名："&amp;基本情報入力シート!C8&amp;"）"</f>
        <v>（医療機関名：）</v>
      </c>
      <c r="B7" s="263"/>
      <c r="C7" s="260"/>
      <c r="D7" s="260"/>
      <c r="E7" s="260"/>
      <c r="F7" s="260"/>
      <c r="G7" s="260"/>
      <c r="H7" s="260"/>
      <c r="I7" s="258"/>
    </row>
    <row r="8" spans="1:9" ht="16" customHeight="1">
      <c r="A8" s="260"/>
      <c r="B8" s="260"/>
      <c r="C8" s="260"/>
      <c r="D8" s="260"/>
      <c r="E8" s="260"/>
      <c r="F8" s="260"/>
      <c r="G8" s="260"/>
      <c r="H8" s="260"/>
      <c r="I8" s="258"/>
    </row>
    <row r="9" spans="1:9" ht="16" customHeight="1">
      <c r="A9" s="260"/>
      <c r="B9" s="260"/>
      <c r="C9" s="260"/>
      <c r="D9" s="260"/>
      <c r="E9" s="260"/>
      <c r="F9" s="260"/>
      <c r="G9" s="260"/>
      <c r="H9" s="264" t="s">
        <v>447</v>
      </c>
      <c r="I9" s="258"/>
    </row>
    <row r="10" spans="1:9" ht="16" customHeight="1">
      <c r="A10" s="260"/>
      <c r="B10" s="260"/>
      <c r="C10" s="260"/>
      <c r="D10" s="260"/>
      <c r="E10" s="262"/>
      <c r="F10" s="262"/>
      <c r="G10" s="262"/>
      <c r="H10" s="265" t="s">
        <v>448</v>
      </c>
      <c r="I10" s="258"/>
    </row>
    <row r="11" spans="1:9" ht="16" customHeight="1">
      <c r="A11" s="260"/>
      <c r="B11" s="260"/>
      <c r="C11" s="260"/>
      <c r="D11" s="260"/>
      <c r="E11" s="262"/>
      <c r="F11" s="262"/>
      <c r="G11" s="262"/>
      <c r="H11" s="262"/>
      <c r="I11" s="258"/>
    </row>
    <row r="12" spans="1:9" ht="16" customHeight="1">
      <c r="A12" s="260"/>
      <c r="B12" s="260"/>
      <c r="C12" s="260"/>
      <c r="D12" s="260"/>
      <c r="E12" s="262"/>
      <c r="F12" s="262"/>
      <c r="G12" s="262"/>
      <c r="H12" s="262"/>
      <c r="I12" s="258"/>
    </row>
    <row r="13" spans="1:9" ht="16" customHeight="1">
      <c r="A13" s="266" t="s">
        <v>652</v>
      </c>
      <c r="B13" s="266"/>
      <c r="C13" s="266"/>
      <c r="D13" s="266"/>
      <c r="E13" s="267"/>
      <c r="F13" s="267"/>
      <c r="G13" s="267"/>
      <c r="H13" s="267"/>
      <c r="I13" s="268"/>
    </row>
    <row r="14" spans="1:9" ht="16" customHeight="1">
      <c r="A14" s="266" t="s">
        <v>653</v>
      </c>
      <c r="B14" s="266"/>
      <c r="C14" s="266"/>
      <c r="D14" s="266"/>
      <c r="E14" s="267"/>
      <c r="F14" s="267"/>
      <c r="G14" s="267"/>
      <c r="H14" s="267"/>
      <c r="I14" s="268"/>
    </row>
    <row r="15" spans="1:9" ht="16" customHeight="1">
      <c r="A15" s="260"/>
      <c r="B15" s="260"/>
      <c r="C15" s="260"/>
      <c r="D15" s="260"/>
      <c r="E15" s="262"/>
      <c r="F15" s="262"/>
      <c r="G15" s="262"/>
      <c r="H15" s="262"/>
      <c r="I15" s="258"/>
    </row>
    <row r="16" spans="1:9" ht="16" customHeight="1">
      <c r="A16" s="262" t="s">
        <v>440</v>
      </c>
      <c r="B16" s="262"/>
      <c r="C16" s="262"/>
      <c r="D16" s="262"/>
      <c r="E16" s="262"/>
      <c r="F16" s="262"/>
      <c r="G16" s="262"/>
      <c r="H16" s="262"/>
      <c r="I16" s="262"/>
    </row>
    <row r="17" spans="1:9" ht="16" customHeight="1">
      <c r="A17" s="262" t="s">
        <v>441</v>
      </c>
      <c r="B17" s="262"/>
      <c r="C17" s="262"/>
      <c r="D17" s="262"/>
      <c r="E17" s="262"/>
      <c r="F17" s="262"/>
      <c r="G17" s="262"/>
      <c r="H17" s="262"/>
      <c r="I17" s="262"/>
    </row>
    <row r="18" spans="1:9" ht="16" customHeight="1">
      <c r="A18" s="262" t="s">
        <v>655</v>
      </c>
      <c r="B18" s="260"/>
      <c r="C18" s="260"/>
      <c r="D18" s="260"/>
      <c r="E18" s="260"/>
      <c r="F18" s="260"/>
      <c r="G18" s="260"/>
      <c r="H18" s="260"/>
      <c r="I18" s="258"/>
    </row>
    <row r="19" spans="1:9" ht="16" customHeight="1">
      <c r="A19" s="262" t="s">
        <v>656</v>
      </c>
      <c r="B19" s="260"/>
      <c r="C19" s="260"/>
      <c r="D19" s="260"/>
      <c r="E19" s="260"/>
      <c r="F19" s="260"/>
      <c r="G19" s="260"/>
      <c r="H19" s="260"/>
      <c r="I19" s="258"/>
    </row>
    <row r="20" spans="1:9" ht="16" customHeight="1">
      <c r="A20" s="262" t="s">
        <v>442</v>
      </c>
      <c r="B20" s="260"/>
      <c r="C20" s="260"/>
      <c r="D20" s="260"/>
      <c r="E20" s="260"/>
      <c r="F20" s="260"/>
      <c r="G20" s="260"/>
      <c r="H20" s="260"/>
      <c r="I20" s="258"/>
    </row>
    <row r="21" spans="1:9" ht="16" customHeight="1">
      <c r="A21" s="262" t="s">
        <v>443</v>
      </c>
      <c r="B21" s="260"/>
      <c r="C21" s="260"/>
      <c r="D21" s="260"/>
      <c r="E21" s="260"/>
      <c r="F21" s="260"/>
      <c r="G21" s="260"/>
      <c r="H21" s="260"/>
      <c r="I21" s="258"/>
    </row>
    <row r="22" spans="1:9" ht="16" customHeight="1">
      <c r="A22" s="262"/>
      <c r="B22" s="260"/>
      <c r="C22" s="260"/>
      <c r="D22" s="260"/>
      <c r="E22" s="260"/>
      <c r="F22" s="260"/>
      <c r="G22" s="260"/>
      <c r="H22" s="260"/>
      <c r="I22" s="258"/>
    </row>
    <row r="23" spans="1:9" ht="16" customHeight="1">
      <c r="A23" s="266" t="s">
        <v>338</v>
      </c>
      <c r="B23" s="266"/>
      <c r="C23" s="266"/>
      <c r="D23" s="266"/>
      <c r="E23" s="266"/>
      <c r="F23" s="266"/>
      <c r="G23" s="266"/>
      <c r="H23" s="266"/>
      <c r="I23" s="258"/>
    </row>
    <row r="24" spans="1:9" ht="16" customHeight="1">
      <c r="A24" s="267"/>
      <c r="B24" s="266"/>
      <c r="C24" s="266"/>
      <c r="D24" s="266"/>
      <c r="E24" s="266"/>
      <c r="F24" s="266"/>
      <c r="G24" s="266"/>
      <c r="H24" s="266"/>
      <c r="I24" s="258"/>
    </row>
    <row r="25" spans="1:9" ht="16" customHeight="1">
      <c r="A25" s="260" t="s">
        <v>431</v>
      </c>
      <c r="B25" s="265" t="s">
        <v>657</v>
      </c>
      <c r="C25" s="260"/>
      <c r="D25" s="261" t="s">
        <v>658</v>
      </c>
      <c r="E25" s="260"/>
      <c r="F25" s="260"/>
      <c r="G25" s="260"/>
      <c r="H25" s="260"/>
      <c r="I25" s="258"/>
    </row>
    <row r="26" spans="1:9" ht="16" customHeight="1">
      <c r="A26" s="260" t="s">
        <v>661</v>
      </c>
      <c r="B26" s="265"/>
      <c r="C26" s="260"/>
      <c r="D26" s="261"/>
      <c r="E26" s="260"/>
      <c r="F26" s="260"/>
      <c r="G26" s="260"/>
      <c r="H26" s="260"/>
      <c r="I26" s="258"/>
    </row>
    <row r="27" spans="1:9" ht="16" customHeight="1">
      <c r="A27" s="262"/>
      <c r="B27" s="265" t="s">
        <v>435</v>
      </c>
      <c r="C27" s="271"/>
      <c r="D27" s="261" t="s">
        <v>436</v>
      </c>
      <c r="E27" s="269"/>
      <c r="F27" s="269"/>
      <c r="G27" s="262"/>
      <c r="H27" s="260"/>
      <c r="I27" s="258"/>
    </row>
    <row r="28" spans="1:9" ht="16" customHeight="1">
      <c r="A28" s="262"/>
      <c r="B28" s="262"/>
      <c r="C28" s="262"/>
      <c r="D28" s="265"/>
      <c r="E28" s="269"/>
      <c r="F28" s="269"/>
      <c r="G28" s="262"/>
      <c r="H28" s="260"/>
      <c r="I28" s="258"/>
    </row>
    <row r="29" spans="1:9" ht="16" customHeight="1">
      <c r="A29" s="262" t="s">
        <v>662</v>
      </c>
      <c r="B29" s="262"/>
      <c r="C29" s="262"/>
      <c r="D29" s="265"/>
      <c r="E29" s="269"/>
      <c r="F29" s="269"/>
      <c r="G29" s="262"/>
      <c r="H29" s="260"/>
      <c r="I29" s="258"/>
    </row>
    <row r="30" spans="1:9" ht="16" customHeight="1">
      <c r="A30" s="262"/>
      <c r="B30" s="265" t="s">
        <v>435</v>
      </c>
      <c r="C30" s="271"/>
      <c r="D30" s="261" t="s">
        <v>436</v>
      </c>
      <c r="E30" s="269"/>
      <c r="F30" s="269"/>
      <c r="G30" s="262"/>
      <c r="H30" s="260"/>
      <c r="I30" s="258"/>
    </row>
    <row r="31" spans="1:9" ht="16" customHeight="1">
      <c r="A31" s="262"/>
      <c r="B31" s="262"/>
      <c r="C31" s="262"/>
      <c r="D31" s="265"/>
      <c r="E31" s="269"/>
      <c r="F31" s="269"/>
      <c r="G31" s="262"/>
      <c r="H31" s="260"/>
      <c r="I31" s="258"/>
    </row>
    <row r="32" spans="1:9" ht="16" customHeight="1">
      <c r="A32" s="262" t="s">
        <v>663</v>
      </c>
      <c r="B32" s="262"/>
      <c r="C32" s="262"/>
      <c r="D32" s="265"/>
      <c r="E32" s="269"/>
      <c r="F32" s="269"/>
      <c r="G32" s="262"/>
      <c r="H32" s="260"/>
      <c r="I32" s="258"/>
    </row>
    <row r="33" spans="1:9" ht="16" customHeight="1">
      <c r="A33" s="262"/>
      <c r="B33" s="265" t="s">
        <v>435</v>
      </c>
      <c r="C33" s="271"/>
      <c r="D33" s="261" t="s">
        <v>436</v>
      </c>
      <c r="E33" s="262"/>
      <c r="F33" s="262"/>
      <c r="G33" s="262"/>
      <c r="H33" s="260"/>
      <c r="I33" s="258"/>
    </row>
    <row r="34" spans="1:9" ht="16" customHeight="1">
      <c r="A34" s="260"/>
      <c r="B34" s="262"/>
      <c r="C34" s="262"/>
      <c r="D34" s="262"/>
      <c r="E34" s="262"/>
      <c r="F34" s="262"/>
      <c r="G34" s="262"/>
      <c r="H34" s="260"/>
      <c r="I34" s="258"/>
    </row>
    <row r="35" spans="1:9" ht="16" customHeight="1">
      <c r="A35" s="262" t="s">
        <v>432</v>
      </c>
      <c r="B35" s="262"/>
      <c r="C35" s="262"/>
      <c r="D35" s="262"/>
      <c r="E35" s="262"/>
      <c r="F35" s="262"/>
      <c r="G35" s="262"/>
      <c r="H35" s="260"/>
      <c r="I35" s="258"/>
    </row>
    <row r="36" spans="1:9" ht="16" customHeight="1">
      <c r="A36" s="261" t="s">
        <v>446</v>
      </c>
      <c r="B36" s="262"/>
      <c r="C36" s="262"/>
      <c r="D36" s="262"/>
      <c r="E36" s="262"/>
      <c r="F36" s="262"/>
      <c r="G36" s="262"/>
      <c r="H36" s="260"/>
      <c r="I36" s="258"/>
    </row>
    <row r="37" spans="1:9" ht="16" customHeight="1">
      <c r="A37" s="224" t="s">
        <v>664</v>
      </c>
      <c r="B37" s="262"/>
      <c r="C37" s="262"/>
      <c r="D37" s="262"/>
      <c r="E37" s="262"/>
      <c r="F37" s="262"/>
      <c r="G37" s="262"/>
      <c r="H37" s="260"/>
      <c r="I37" s="258"/>
    </row>
    <row r="38" spans="1:9" ht="16" customHeight="1">
      <c r="A38" s="224" t="s">
        <v>437</v>
      </c>
      <c r="B38" s="262"/>
      <c r="C38" s="262"/>
      <c r="D38" s="262"/>
      <c r="E38" s="262"/>
      <c r="F38" s="262"/>
      <c r="G38" s="262"/>
      <c r="H38" s="260"/>
      <c r="I38" s="258"/>
    </row>
    <row r="39" spans="1:9" ht="16" customHeight="1">
      <c r="A39" s="224" t="s">
        <v>438</v>
      </c>
      <c r="B39" s="262"/>
      <c r="C39" s="262"/>
      <c r="D39" s="262"/>
      <c r="E39" s="262"/>
      <c r="F39" s="262"/>
      <c r="G39" s="262"/>
      <c r="H39" s="260"/>
      <c r="I39" s="258"/>
    </row>
    <row r="40" spans="1:9" ht="16" customHeight="1">
      <c r="A40" s="224" t="s">
        <v>659</v>
      </c>
      <c r="B40" s="262"/>
      <c r="C40" s="262"/>
      <c r="D40" s="262"/>
      <c r="E40" s="262"/>
      <c r="F40" s="262"/>
      <c r="G40" s="262"/>
      <c r="H40" s="260"/>
      <c r="I40" s="258"/>
    </row>
    <row r="41" spans="1:9" ht="16" customHeight="1">
      <c r="A41" s="224" t="s">
        <v>660</v>
      </c>
      <c r="B41" s="262"/>
      <c r="C41" s="262"/>
      <c r="D41" s="262"/>
      <c r="E41" s="262"/>
      <c r="F41" s="262"/>
      <c r="G41" s="262"/>
      <c r="H41" s="260"/>
      <c r="I41" s="258"/>
    </row>
    <row r="42" spans="1:9" ht="16" customHeight="1">
      <c r="A42" s="224" t="s">
        <v>439</v>
      </c>
      <c r="B42" s="262"/>
      <c r="C42" s="262"/>
      <c r="D42" s="262"/>
      <c r="E42" s="262"/>
      <c r="F42" s="262"/>
      <c r="G42" s="262"/>
      <c r="H42" s="260"/>
      <c r="I42" s="258"/>
    </row>
    <row r="43" spans="1:9" ht="16" customHeight="1">
      <c r="A43" s="224"/>
      <c r="B43" s="262"/>
      <c r="C43" s="262"/>
      <c r="D43" s="262"/>
      <c r="E43" s="262"/>
      <c r="F43" s="262"/>
      <c r="G43" s="262"/>
      <c r="H43" s="260"/>
      <c r="I43" s="258"/>
    </row>
    <row r="44" spans="1:9" ht="16" customHeight="1">
      <c r="A44" s="262" t="s">
        <v>433</v>
      </c>
      <c r="B44" s="262"/>
      <c r="C44" s="262"/>
      <c r="D44" s="262"/>
      <c r="E44" s="262"/>
      <c r="F44" s="262"/>
      <c r="G44" s="262"/>
      <c r="H44" s="260"/>
      <c r="I44" s="258"/>
    </row>
    <row r="45" spans="1:9" ht="16" customHeight="1">
      <c r="A45" s="271" t="s">
        <v>666</v>
      </c>
      <c r="B45" s="262"/>
      <c r="C45" s="262"/>
      <c r="D45" s="262"/>
      <c r="E45" s="262"/>
      <c r="F45" s="262"/>
      <c r="G45" s="262"/>
      <c r="H45" s="260"/>
      <c r="I45" s="258"/>
    </row>
    <row r="46" spans="1:9" ht="16" customHeight="1">
      <c r="A46" s="262"/>
      <c r="B46" s="262"/>
      <c r="C46" s="262"/>
      <c r="D46" s="262"/>
      <c r="E46" s="262"/>
      <c r="F46" s="262"/>
      <c r="G46" s="262"/>
      <c r="H46" s="260"/>
      <c r="I46" s="258"/>
    </row>
    <row r="47" spans="1:9" ht="16" customHeight="1">
      <c r="A47" s="262" t="s">
        <v>434</v>
      </c>
      <c r="B47" s="262"/>
      <c r="C47" s="262"/>
      <c r="D47" s="262"/>
      <c r="E47" s="262"/>
      <c r="F47" s="262"/>
      <c r="G47" s="262"/>
      <c r="H47" s="260"/>
      <c r="I47" s="258"/>
    </row>
    <row r="48" spans="1:9" ht="16" customHeight="1">
      <c r="A48" s="262" t="s">
        <v>445</v>
      </c>
      <c r="B48" s="262"/>
      <c r="C48" s="262"/>
      <c r="D48" s="262"/>
      <c r="E48" s="262"/>
      <c r="F48" s="262"/>
      <c r="G48" s="262"/>
      <c r="H48" s="260"/>
      <c r="I48" s="258"/>
    </row>
    <row r="49" spans="1:9" ht="16" customHeight="1">
      <c r="A49" s="258" t="s">
        <v>654</v>
      </c>
      <c r="B49" s="258"/>
      <c r="C49" s="258"/>
      <c r="D49" s="258"/>
      <c r="E49" s="258"/>
      <c r="F49" s="258"/>
      <c r="G49" s="258"/>
      <c r="H49" s="258"/>
      <c r="I49" s="258"/>
    </row>
    <row r="50" spans="1:9" ht="16" customHeight="1">
      <c r="A50" s="258" t="s">
        <v>444</v>
      </c>
      <c r="B50" s="258"/>
      <c r="C50" s="258"/>
      <c r="D50" s="258"/>
      <c r="E50" s="258"/>
      <c r="F50" s="258"/>
      <c r="G50" s="258"/>
      <c r="H50" s="258"/>
      <c r="I50" s="258"/>
    </row>
    <row r="51" spans="1:9" ht="16" customHeight="1">
      <c r="B51" s="258"/>
      <c r="C51" s="258"/>
      <c r="D51" s="258"/>
      <c r="E51" s="258"/>
      <c r="F51" s="258"/>
      <c r="G51" s="258"/>
      <c r="H51" s="258"/>
      <c r="I51" s="258"/>
    </row>
  </sheetData>
  <sheetProtection sheet="1" objects="1" scenarios="1"/>
  <mergeCells count="2">
    <mergeCell ref="F3:G3"/>
    <mergeCell ref="F4:H4"/>
  </mergeCells>
  <phoneticPr fontId="5"/>
  <pageMargins left="0.70866141732283472" right="0.70866141732283472" top="0.74803149606299213" bottom="0.74803149606299213" header="0.31496062992125984" footer="0.31496062992125984"/>
  <pageSetup paperSize="9" fitToHeight="0" orientation="portrait"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F92D-5803-4FBE-BED7-93EBA92255BB}">
  <sheetPr codeName="Sheet10">
    <tabColor theme="6" tint="0.39997558519241921"/>
    <pageSetUpPr fitToPage="1"/>
  </sheetPr>
  <dimension ref="A1:L43"/>
  <sheetViews>
    <sheetView view="pageBreakPreview" zoomScaleNormal="100" zoomScaleSheetLayoutView="100" workbookViewId="0">
      <selection activeCell="C12" sqref="C12"/>
    </sheetView>
  </sheetViews>
  <sheetFormatPr defaultColWidth="9" defaultRowHeight="12"/>
  <cols>
    <col min="1" max="1" width="11.26953125" style="170" customWidth="1"/>
    <col min="2" max="18" width="10" style="170" customWidth="1"/>
    <col min="19" max="16384" width="9" style="170"/>
  </cols>
  <sheetData>
    <row r="1" spans="1:12">
      <c r="A1" s="170" t="s">
        <v>450</v>
      </c>
    </row>
    <row r="2" spans="1:12" ht="18" customHeight="1">
      <c r="A2" s="718" t="s">
        <v>398</v>
      </c>
      <c r="B2" s="718"/>
      <c r="C2" s="718"/>
      <c r="D2" s="718"/>
      <c r="E2" s="718"/>
      <c r="F2" s="718"/>
      <c r="G2" s="718"/>
      <c r="H2" s="718"/>
      <c r="I2" s="718"/>
      <c r="J2" s="718"/>
      <c r="K2" s="718"/>
    </row>
    <row r="4" spans="1:12" ht="30" customHeight="1">
      <c r="A4" s="204" t="s">
        <v>19</v>
      </c>
      <c r="B4" s="719" t="s">
        <v>317</v>
      </c>
      <c r="C4" s="720"/>
      <c r="D4" s="720"/>
      <c r="E4" s="720"/>
      <c r="F4" s="720"/>
      <c r="G4" s="721"/>
    </row>
    <row r="5" spans="1:12" ht="12" customHeight="1">
      <c r="A5" s="171"/>
      <c r="B5" s="172"/>
      <c r="C5" s="172"/>
      <c r="D5" s="172"/>
      <c r="E5" s="172"/>
      <c r="F5" s="172"/>
    </row>
    <row r="6" spans="1:12" ht="20.149999999999999" customHeight="1">
      <c r="A6" s="717" t="s">
        <v>382</v>
      </c>
      <c r="B6" s="717"/>
      <c r="C6" s="717"/>
      <c r="D6" s="717" t="s">
        <v>337</v>
      </c>
      <c r="E6" s="717"/>
      <c r="F6" s="717"/>
      <c r="G6" s="717" t="s">
        <v>169</v>
      </c>
      <c r="H6" s="717"/>
      <c r="I6" s="717"/>
      <c r="J6" s="717"/>
      <c r="K6" s="717"/>
    </row>
    <row r="7" spans="1:12" ht="30" customHeight="1">
      <c r="A7" s="706" t="str">
        <f>IF(基本情報入力シート!$C$6="","",基本情報入力シート!$C$6)</f>
        <v/>
      </c>
      <c r="B7" s="706"/>
      <c r="C7" s="706"/>
      <c r="D7" s="706" t="str">
        <f>IF(基本情報入力シート!$C$8="","",基本情報入力シート!$C$8)</f>
        <v/>
      </c>
      <c r="E7" s="706"/>
      <c r="F7" s="706"/>
      <c r="G7" s="706" t="str">
        <f>IF(基本情報入力シート!$C$5="","",基本情報入力シート!$C$5)</f>
        <v/>
      </c>
      <c r="H7" s="706"/>
      <c r="I7" s="706"/>
      <c r="J7" s="706"/>
      <c r="K7" s="706"/>
      <c r="L7" s="236"/>
    </row>
    <row r="8" spans="1:12" ht="12" customHeight="1">
      <c r="A8" s="173"/>
      <c r="B8" s="173"/>
      <c r="C8" s="173"/>
      <c r="D8" s="173"/>
      <c r="E8" s="173"/>
      <c r="F8" s="173"/>
      <c r="G8" s="173"/>
      <c r="H8" s="173"/>
      <c r="I8" s="173"/>
      <c r="J8" s="173"/>
      <c r="K8" s="173"/>
    </row>
    <row r="9" spans="1:12" ht="30" customHeight="1">
      <c r="A9" s="174" t="s">
        <v>194</v>
      </c>
    </row>
    <row r="10" spans="1:12" ht="3.75" customHeight="1"/>
    <row r="11" spans="1:12" ht="20.149999999999999" customHeight="1">
      <c r="A11" s="707" t="s">
        <v>170</v>
      </c>
      <c r="B11" s="709" t="s">
        <v>172</v>
      </c>
      <c r="C11" s="709"/>
      <c r="D11" s="709"/>
      <c r="E11" s="709"/>
      <c r="F11" s="709"/>
      <c r="G11" s="709" t="s">
        <v>173</v>
      </c>
      <c r="H11" s="709"/>
      <c r="I11" s="709"/>
      <c r="J11" s="709"/>
      <c r="K11" s="709"/>
    </row>
    <row r="12" spans="1:12" ht="30" customHeight="1">
      <c r="A12" s="708"/>
      <c r="B12" s="207" t="s">
        <v>248</v>
      </c>
      <c r="C12" s="249"/>
      <c r="D12" s="208" t="s">
        <v>249</v>
      </c>
      <c r="E12" s="208" t="s">
        <v>250</v>
      </c>
      <c r="F12" s="250"/>
      <c r="G12" s="207" t="s">
        <v>248</v>
      </c>
      <c r="H12" s="249"/>
      <c r="I12" s="208" t="s">
        <v>249</v>
      </c>
      <c r="J12" s="208" t="s">
        <v>250</v>
      </c>
      <c r="K12" s="250"/>
    </row>
    <row r="13" spans="1:12" ht="30" customHeight="1">
      <c r="A13" s="204" t="s">
        <v>184</v>
      </c>
      <c r="B13" s="660"/>
      <c r="C13" s="660"/>
      <c r="D13" s="660"/>
      <c r="E13" s="660"/>
      <c r="F13" s="660"/>
      <c r="G13" s="298" t="s">
        <v>565</v>
      </c>
      <c r="H13" s="699"/>
      <c r="I13" s="700"/>
      <c r="J13" s="700"/>
      <c r="K13" s="701"/>
    </row>
    <row r="14" spans="1:12" ht="20.149999999999999" customHeight="1">
      <c r="A14" s="716" t="s">
        <v>175</v>
      </c>
      <c r="B14" s="204" t="s">
        <v>176</v>
      </c>
      <c r="C14" s="717" t="s">
        <v>177</v>
      </c>
      <c r="D14" s="717"/>
      <c r="E14" s="717"/>
      <c r="F14" s="717"/>
      <c r="G14" s="717"/>
      <c r="H14" s="717"/>
      <c r="I14" s="717"/>
      <c r="J14" s="717"/>
      <c r="K14" s="717"/>
    </row>
    <row r="15" spans="1:12" ht="20.149999999999999" customHeight="1">
      <c r="A15" s="716"/>
      <c r="B15" s="660"/>
      <c r="C15" s="204" t="s">
        <v>178</v>
      </c>
      <c r="D15" s="204" t="s">
        <v>179</v>
      </c>
      <c r="E15" s="204" t="s">
        <v>180</v>
      </c>
      <c r="F15" s="722" t="s">
        <v>174</v>
      </c>
      <c r="G15" s="723"/>
      <c r="H15" s="709" t="s">
        <v>181</v>
      </c>
      <c r="I15" s="709"/>
      <c r="J15" s="709"/>
      <c r="K15" s="709"/>
    </row>
    <row r="16" spans="1:12" ht="30" customHeight="1">
      <c r="A16" s="716"/>
      <c r="B16" s="660"/>
      <c r="C16" s="251"/>
      <c r="D16" s="256"/>
      <c r="E16" s="253"/>
      <c r="F16" s="668"/>
      <c r="G16" s="668"/>
      <c r="H16" s="175" t="s">
        <v>182</v>
      </c>
      <c r="I16" s="254"/>
      <c r="J16" s="175" t="s">
        <v>183</v>
      </c>
      <c r="K16" s="463"/>
    </row>
    <row r="17" spans="1:11" ht="30" customHeight="1">
      <c r="A17" s="716"/>
      <c r="B17" s="660"/>
      <c r="C17" s="251"/>
      <c r="D17" s="256"/>
      <c r="E17" s="253"/>
      <c r="F17" s="668"/>
      <c r="G17" s="668"/>
      <c r="H17" s="175" t="s">
        <v>182</v>
      </c>
      <c r="I17" s="254"/>
      <c r="J17" s="175" t="s">
        <v>183</v>
      </c>
      <c r="K17" s="255"/>
    </row>
    <row r="19" spans="1:11" ht="30" customHeight="1">
      <c r="A19" s="174" t="s">
        <v>195</v>
      </c>
    </row>
    <row r="20" spans="1:11" ht="3.75" customHeight="1"/>
    <row r="21" spans="1:11" ht="19.5" customHeight="1">
      <c r="A21" s="702" t="s">
        <v>18</v>
      </c>
      <c r="B21" s="703"/>
      <c r="C21" s="710" t="s">
        <v>399</v>
      </c>
      <c r="D21" s="711"/>
      <c r="E21" s="710" t="s">
        <v>400</v>
      </c>
      <c r="F21" s="711"/>
      <c r="G21" s="710" t="s">
        <v>401</v>
      </c>
      <c r="H21" s="711"/>
      <c r="I21" s="710" t="s">
        <v>402</v>
      </c>
      <c r="J21" s="711"/>
      <c r="K21" s="714" t="s">
        <v>171</v>
      </c>
    </row>
    <row r="22" spans="1:11" ht="24" customHeight="1">
      <c r="A22" s="704"/>
      <c r="B22" s="705"/>
      <c r="C22" s="712"/>
      <c r="D22" s="713"/>
      <c r="E22" s="712"/>
      <c r="F22" s="713"/>
      <c r="G22" s="712"/>
      <c r="H22" s="713"/>
      <c r="I22" s="712"/>
      <c r="J22" s="713"/>
      <c r="K22" s="715"/>
    </row>
    <row r="23" spans="1:11" ht="30" customHeight="1">
      <c r="A23" s="724" t="s">
        <v>358</v>
      </c>
      <c r="B23" s="725"/>
      <c r="C23" s="726"/>
      <c r="D23" s="727"/>
      <c r="E23" s="726"/>
      <c r="F23" s="727"/>
      <c r="G23" s="726"/>
      <c r="H23" s="727"/>
      <c r="I23" s="726"/>
      <c r="J23" s="727"/>
      <c r="K23" s="167" t="str">
        <f t="shared" ref="K23:K24" si="0">IF(SUM(C23+E23+G23+I23)=0,"",SUM(C23+E23+G23+I23))</f>
        <v/>
      </c>
    </row>
    <row r="24" spans="1:11" ht="30" customHeight="1">
      <c r="A24" s="728" t="s">
        <v>380</v>
      </c>
      <c r="B24" s="729"/>
      <c r="C24" s="726"/>
      <c r="D24" s="727"/>
      <c r="E24" s="726"/>
      <c r="F24" s="727"/>
      <c r="G24" s="726"/>
      <c r="H24" s="727"/>
      <c r="I24" s="726"/>
      <c r="J24" s="727"/>
      <c r="K24" s="167" t="str">
        <f t="shared" si="0"/>
        <v/>
      </c>
    </row>
    <row r="25" spans="1:11" ht="30" customHeight="1">
      <c r="A25" s="724" t="s">
        <v>381</v>
      </c>
      <c r="B25" s="725"/>
      <c r="C25" s="726"/>
      <c r="D25" s="727"/>
      <c r="E25" s="726"/>
      <c r="F25" s="727"/>
      <c r="G25" s="726"/>
      <c r="H25" s="727"/>
      <c r="I25" s="726"/>
      <c r="J25" s="727"/>
      <c r="K25" s="167" t="str">
        <f>IF(SUM(C25+E25+G25+I25)=0,"",SUM(C25+E25+G25+I25))</f>
        <v/>
      </c>
    </row>
    <row r="27" spans="1:11" ht="30" customHeight="1">
      <c r="A27" s="174" t="s">
        <v>396</v>
      </c>
    </row>
    <row r="28" spans="1:11" ht="3.75" customHeight="1"/>
    <row r="29" spans="1:11" ht="20.149999999999999" customHeight="1" thickBot="1">
      <c r="A29" s="709" t="s">
        <v>387</v>
      </c>
      <c r="B29" s="722"/>
      <c r="C29" s="709" t="s">
        <v>394</v>
      </c>
      <c r="D29" s="709"/>
      <c r="E29" s="732" t="s">
        <v>395</v>
      </c>
      <c r="F29" s="707"/>
      <c r="G29" s="709"/>
      <c r="H29" s="709"/>
      <c r="I29" s="709"/>
      <c r="J29" s="709"/>
    </row>
    <row r="30" spans="1:11" ht="20.149999999999999" customHeight="1">
      <c r="A30" s="709"/>
      <c r="B30" s="722"/>
      <c r="C30" s="709"/>
      <c r="D30" s="722"/>
      <c r="E30" s="680" t="str">
        <f>IF(基本情報入力シート!$C$3="","令和○年度",EDATE(基本情報入力シート!$C$3,-3))</f>
        <v>令和○年度</v>
      </c>
      <c r="F30" s="681"/>
      <c r="G30" s="634" t="str">
        <f>IF(基本情報入力シート!$C$3="","令和○年度",EDATE(基本情報入力シート!$C$3,9))</f>
        <v>令和○年度</v>
      </c>
      <c r="H30" s="635"/>
      <c r="I30" s="635" t="str">
        <f>IF(基本情報入力シート!$C$3="","令和○年度",EDATE(基本情報入力シート!$C$3,21))</f>
        <v>令和○年度</v>
      </c>
      <c r="J30" s="635"/>
    </row>
    <row r="31" spans="1:11" ht="30" customHeight="1">
      <c r="A31" s="716" t="s">
        <v>392</v>
      </c>
      <c r="B31" s="176" t="s">
        <v>390</v>
      </c>
      <c r="C31" s="730" t="str">
        <f>IF(E31="","",SUM(E31:J31))</f>
        <v/>
      </c>
      <c r="D31" s="731"/>
      <c r="E31" s="648"/>
      <c r="F31" s="649"/>
      <c r="G31" s="640"/>
      <c r="H31" s="641"/>
      <c r="I31" s="641"/>
      <c r="J31" s="641"/>
    </row>
    <row r="32" spans="1:11" ht="30" customHeight="1">
      <c r="A32" s="709"/>
      <c r="B32" s="176" t="s">
        <v>391</v>
      </c>
      <c r="C32" s="730" t="str">
        <f>IF(E32="","",SUM(E32:J32))</f>
        <v/>
      </c>
      <c r="D32" s="731"/>
      <c r="E32" s="648"/>
      <c r="F32" s="649"/>
      <c r="G32" s="640"/>
      <c r="H32" s="641"/>
      <c r="I32" s="641"/>
      <c r="J32" s="641"/>
    </row>
    <row r="33" spans="1:11" ht="30" customHeight="1">
      <c r="A33" s="709" t="s">
        <v>388</v>
      </c>
      <c r="B33" s="722"/>
      <c r="C33" s="730" t="str">
        <f>IF(C31="","",SUM(C31:D32))</f>
        <v/>
      </c>
      <c r="D33" s="731"/>
      <c r="E33" s="733" t="str">
        <f t="shared" ref="E33" si="1">IF(E31="","",SUM(E31:F32))</f>
        <v/>
      </c>
      <c r="F33" s="734"/>
      <c r="G33" s="735" t="str">
        <f t="shared" ref="G33" si="2">IF(G31="","",SUM(G31:H32))</f>
        <v/>
      </c>
      <c r="H33" s="730"/>
      <c r="I33" s="730" t="str">
        <f t="shared" ref="I33" si="3">IF(I31="","",SUM(I31:J32))</f>
        <v/>
      </c>
      <c r="J33" s="730"/>
    </row>
    <row r="34" spans="1:11" ht="30" customHeight="1" thickBot="1">
      <c r="A34" s="741" t="s">
        <v>393</v>
      </c>
      <c r="B34" s="742"/>
      <c r="C34" s="743" t="str">
        <f>IF(E34="","",SUM(E34:J34))</f>
        <v/>
      </c>
      <c r="D34" s="744"/>
      <c r="E34" s="688"/>
      <c r="F34" s="689"/>
      <c r="G34" s="632"/>
      <c r="H34" s="633"/>
      <c r="I34" s="633"/>
      <c r="J34" s="633"/>
    </row>
    <row r="35" spans="1:11" ht="30" customHeight="1" thickTop="1">
      <c r="A35" s="708" t="s">
        <v>389</v>
      </c>
      <c r="B35" s="736"/>
      <c r="C35" s="737" t="str">
        <f>IF(C31="","",SUM(C33,C34))</f>
        <v/>
      </c>
      <c r="D35" s="738"/>
      <c r="E35" s="739" t="str">
        <f t="shared" ref="E35" si="4">IF(E31="","",SUM(E33,E34))</f>
        <v/>
      </c>
      <c r="F35" s="740"/>
      <c r="G35" s="745" t="str">
        <f t="shared" ref="G35" si="5">IF(G31="","",SUM(G33,G34))</f>
        <v/>
      </c>
      <c r="H35" s="737"/>
      <c r="I35" s="737" t="str">
        <f t="shared" ref="I35" si="6">IF(I31="","",SUM(I33,I34))</f>
        <v/>
      </c>
      <c r="J35" s="737"/>
    </row>
    <row r="36" spans="1:11" s="105" customFormat="1" ht="20.149999999999999" customHeight="1" thickBot="1">
      <c r="A36" s="746" t="s">
        <v>507</v>
      </c>
      <c r="B36" s="746"/>
      <c r="C36" s="730" t="str">
        <f>IF(SUM(E36:J36)=0,"",SUM(E36:J36))</f>
        <v/>
      </c>
      <c r="D36" s="731"/>
      <c r="E36" s="747"/>
      <c r="F36" s="748"/>
      <c r="G36" s="640"/>
      <c r="H36" s="641"/>
      <c r="I36" s="641"/>
      <c r="J36" s="641"/>
    </row>
    <row r="37" spans="1:11" s="105" customFormat="1" ht="12" customHeight="1">
      <c r="A37" s="209"/>
      <c r="B37" s="209"/>
      <c r="C37" s="210"/>
      <c r="D37" s="210"/>
      <c r="E37" s="210"/>
      <c r="F37" s="210"/>
      <c r="G37" s="210"/>
      <c r="H37" s="210"/>
      <c r="I37" s="210"/>
      <c r="J37" s="210"/>
    </row>
    <row r="38" spans="1:11" ht="30" customHeight="1">
      <c r="A38" s="174" t="s">
        <v>397</v>
      </c>
    </row>
    <row r="39" spans="1:11" ht="3.75" customHeight="1"/>
    <row r="40" spans="1:11" ht="30" customHeight="1">
      <c r="A40" s="671"/>
      <c r="B40" s="672"/>
      <c r="C40" s="672"/>
      <c r="D40" s="672"/>
      <c r="E40" s="672"/>
      <c r="F40" s="672"/>
      <c r="G40" s="672"/>
      <c r="H40" s="672"/>
      <c r="I40" s="672"/>
      <c r="J40" s="672"/>
      <c r="K40" s="673"/>
    </row>
    <row r="41" spans="1:11" ht="30" customHeight="1">
      <c r="A41" s="674"/>
      <c r="B41" s="675"/>
      <c r="C41" s="675"/>
      <c r="D41" s="675"/>
      <c r="E41" s="675"/>
      <c r="F41" s="675"/>
      <c r="G41" s="675"/>
      <c r="H41" s="675"/>
      <c r="I41" s="675"/>
      <c r="J41" s="675"/>
      <c r="K41" s="676"/>
    </row>
    <row r="42" spans="1:11" ht="30" customHeight="1">
      <c r="A42" s="674"/>
      <c r="B42" s="675"/>
      <c r="C42" s="675"/>
      <c r="D42" s="675"/>
      <c r="E42" s="675"/>
      <c r="F42" s="675"/>
      <c r="G42" s="675"/>
      <c r="H42" s="675"/>
      <c r="I42" s="675"/>
      <c r="J42" s="675"/>
      <c r="K42" s="676"/>
    </row>
    <row r="43" spans="1:11" ht="30" customHeight="1">
      <c r="A43" s="677"/>
      <c r="B43" s="678"/>
      <c r="C43" s="678"/>
      <c r="D43" s="678"/>
      <c r="E43" s="678"/>
      <c r="F43" s="678"/>
      <c r="G43" s="678"/>
      <c r="H43" s="678"/>
      <c r="I43" s="678"/>
      <c r="J43" s="678"/>
      <c r="K43" s="679"/>
    </row>
  </sheetData>
  <sheetProtection sheet="1" formatRows="0"/>
  <mergeCells count="77">
    <mergeCell ref="A35:B35"/>
    <mergeCell ref="C35:D35"/>
    <mergeCell ref="E35:F35"/>
    <mergeCell ref="A40:K43"/>
    <mergeCell ref="A34:B34"/>
    <mergeCell ref="C34:D34"/>
    <mergeCell ref="E34:F34"/>
    <mergeCell ref="G34:H34"/>
    <mergeCell ref="I34:J34"/>
    <mergeCell ref="G35:H35"/>
    <mergeCell ref="I35:J35"/>
    <mergeCell ref="A36:B36"/>
    <mergeCell ref="C36:D36"/>
    <mergeCell ref="E36:F36"/>
    <mergeCell ref="G36:H36"/>
    <mergeCell ref="I36:J36"/>
    <mergeCell ref="C32:D32"/>
    <mergeCell ref="E32:F32"/>
    <mergeCell ref="G32:H32"/>
    <mergeCell ref="I32:J32"/>
    <mergeCell ref="A33:B33"/>
    <mergeCell ref="C33:D33"/>
    <mergeCell ref="E33:F33"/>
    <mergeCell ref="G33:H33"/>
    <mergeCell ref="I33:J33"/>
    <mergeCell ref="C31:D31"/>
    <mergeCell ref="E31:F31"/>
    <mergeCell ref="G31:H31"/>
    <mergeCell ref="I31:J31"/>
    <mergeCell ref="A25:B25"/>
    <mergeCell ref="C25:D25"/>
    <mergeCell ref="E25:F25"/>
    <mergeCell ref="G25:H25"/>
    <mergeCell ref="I25:J25"/>
    <mergeCell ref="A29:B30"/>
    <mergeCell ref="C29:D30"/>
    <mergeCell ref="E29:J29"/>
    <mergeCell ref="E30:F30"/>
    <mergeCell ref="G30:H30"/>
    <mergeCell ref="I30:J30"/>
    <mergeCell ref="A31:A32"/>
    <mergeCell ref="A24:B24"/>
    <mergeCell ref="C24:D24"/>
    <mergeCell ref="E24:F24"/>
    <mergeCell ref="G24:H24"/>
    <mergeCell ref="I24:J24"/>
    <mergeCell ref="A23:B23"/>
    <mergeCell ref="C23:D23"/>
    <mergeCell ref="E23:F23"/>
    <mergeCell ref="G23:H23"/>
    <mergeCell ref="I23:J23"/>
    <mergeCell ref="B15:B17"/>
    <mergeCell ref="F15:G15"/>
    <mergeCell ref="H15:K15"/>
    <mergeCell ref="F16:G16"/>
    <mergeCell ref="F17:G17"/>
    <mergeCell ref="A2:K2"/>
    <mergeCell ref="B4:G4"/>
    <mergeCell ref="A6:C6"/>
    <mergeCell ref="D6:F6"/>
    <mergeCell ref="G6:K6"/>
    <mergeCell ref="H13:K13"/>
    <mergeCell ref="B13:F13"/>
    <mergeCell ref="A21:B22"/>
    <mergeCell ref="A7:C7"/>
    <mergeCell ref="D7:F7"/>
    <mergeCell ref="G7:K7"/>
    <mergeCell ref="A11:A12"/>
    <mergeCell ref="B11:F11"/>
    <mergeCell ref="G11:K11"/>
    <mergeCell ref="C21:D22"/>
    <mergeCell ref="E21:F22"/>
    <mergeCell ref="G21:H22"/>
    <mergeCell ref="I21:J22"/>
    <mergeCell ref="K21:K22"/>
    <mergeCell ref="A14:A17"/>
    <mergeCell ref="C14:K14"/>
  </mergeCells>
  <phoneticPr fontId="5"/>
  <conditionalFormatting sqref="C12 F12 H12 K12 B13:F13 B15:B17 C16:G17 I16:I17 K17 C23:J25 E31:J32 E34:J34 A40:K43">
    <cfRule type="containsBlanks" dxfId="22" priority="4">
      <formula>LEN(TRIM(A12))=0</formula>
    </cfRule>
  </conditionalFormatting>
  <conditionalFormatting sqref="E36:J36">
    <cfRule type="containsBlanks" dxfId="21" priority="3">
      <formula>LEN(TRIM(E36))=0</formula>
    </cfRule>
  </conditionalFormatting>
  <conditionalFormatting sqref="H13">
    <cfRule type="containsBlanks" dxfId="20" priority="2">
      <formula>LEN(TRIM(H13))=0</formula>
    </cfRule>
  </conditionalFormatting>
  <conditionalFormatting sqref="K16">
    <cfRule type="containsBlanks" dxfId="19" priority="1">
      <formula>LEN(TRIM(K16))=0</formula>
    </cfRule>
  </conditionalFormatting>
  <dataValidations count="5">
    <dataValidation type="list" allowBlank="1" showInputMessage="1" showErrorMessage="1" sqref="K16:K17" xr:uid="{A917895D-E5EB-43FF-9669-4EF0480CC18A}">
      <formula1>"転用,譲渡,交換,貸付,取壊し"</formula1>
    </dataValidation>
    <dataValidation type="list" allowBlank="1" showInputMessage="1" showErrorMessage="1" sqref="I16:I17" xr:uid="{D6A6AE16-FA7C-47A9-A409-8A7AC20C261F}">
      <formula1>"有（承認済）,有（申請済）,有（申請予定）,無"</formula1>
    </dataValidation>
    <dataValidation type="list" allowBlank="1" showInputMessage="1" showErrorMessage="1" sqref="B15:B17" xr:uid="{77E8B2E7-4252-45CD-9BEC-A8C3C894B2FA}">
      <formula1>"有,無"</formula1>
    </dataValidation>
    <dataValidation type="list" allowBlank="1" showInputMessage="1" showErrorMessage="1" sqref="B13:F13" xr:uid="{B47B4C32-8B15-47EA-8BF8-345FF07FBED3}">
      <formula1>"新築,移転新築,増築,改修,改築"</formula1>
    </dataValidation>
    <dataValidation type="list" allowBlank="1" showInputMessage="1" showErrorMessage="1" sqref="H13:K13" xr:uid="{5791781D-A998-41F3-8924-B0D2DCEC3413}">
      <formula1>"鉄骨鉄筋コンクリート造,鉄筋コンクリート造,鉄骨造（鉄筋コンクリート造と同等の強度）,鉄骨造（ブロック造と同等の強度）,ブロック造,木造,プレハブ造,その他"</formula1>
    </dataValidation>
  </dataValidations>
  <printOptions horizontalCentered="1"/>
  <pageMargins left="0.70866141732283472" right="0.70866141732283472" top="0.74803149606299213" bottom="0.74803149606299213" header="0.31496062992125984" footer="0.31496062992125984"/>
  <pageSetup paperSize="9" scale="80" orientation="portrait" cellComments="asDisplayed" r:id="rId1"/>
  <ignoredErrors>
    <ignoredError sqref="C33"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974BC-8AC7-42D5-9D0F-2E93C1C5742B}">
  <sheetPr codeName="Sheet11">
    <tabColor theme="6" tint="0.39997558519241921"/>
    <pageSetUpPr fitToPage="1"/>
  </sheetPr>
  <dimension ref="A1:L43"/>
  <sheetViews>
    <sheetView view="pageBreakPreview" zoomScaleNormal="100" zoomScaleSheetLayoutView="100" workbookViewId="0">
      <selection activeCell="C12" sqref="C12"/>
    </sheetView>
  </sheetViews>
  <sheetFormatPr defaultColWidth="9" defaultRowHeight="12"/>
  <cols>
    <col min="1" max="1" width="11.26953125" style="105" customWidth="1"/>
    <col min="2" max="18" width="10" style="105" customWidth="1"/>
    <col min="19" max="16384" width="9" style="105"/>
  </cols>
  <sheetData>
    <row r="1" spans="1:12">
      <c r="A1" s="105" t="s">
        <v>450</v>
      </c>
    </row>
    <row r="2" spans="1:12" ht="18" customHeight="1">
      <c r="A2" s="754" t="s">
        <v>398</v>
      </c>
      <c r="B2" s="754"/>
      <c r="C2" s="754"/>
      <c r="D2" s="754"/>
      <c r="E2" s="754"/>
      <c r="F2" s="754"/>
      <c r="G2" s="754"/>
      <c r="H2" s="754"/>
      <c r="I2" s="754"/>
      <c r="J2" s="754"/>
      <c r="K2" s="754"/>
    </row>
    <row r="4" spans="1:12" ht="30" customHeight="1">
      <c r="A4" s="203" t="s">
        <v>19</v>
      </c>
      <c r="B4" s="719" t="s">
        <v>317</v>
      </c>
      <c r="C4" s="720"/>
      <c r="D4" s="720"/>
      <c r="E4" s="720"/>
      <c r="F4" s="720"/>
      <c r="G4" s="721"/>
    </row>
    <row r="5" spans="1:12" ht="12" customHeight="1">
      <c r="A5" s="103"/>
      <c r="B5" s="76"/>
      <c r="C5" s="76"/>
      <c r="D5" s="76"/>
      <c r="E5" s="76"/>
      <c r="F5" s="76"/>
    </row>
    <row r="6" spans="1:12" ht="20.149999999999999" customHeight="1">
      <c r="A6" s="755" t="s">
        <v>382</v>
      </c>
      <c r="B6" s="755"/>
      <c r="C6" s="755"/>
      <c r="D6" s="755" t="s">
        <v>337</v>
      </c>
      <c r="E6" s="755"/>
      <c r="F6" s="755"/>
      <c r="G6" s="755" t="s">
        <v>169</v>
      </c>
      <c r="H6" s="755"/>
      <c r="I6" s="755"/>
      <c r="J6" s="755"/>
      <c r="K6" s="755"/>
    </row>
    <row r="7" spans="1:12" ht="30" customHeight="1">
      <c r="A7" s="706" t="str">
        <f>IF(基本情報入力シート!$C$6="","",基本情報入力シート!$C$6)</f>
        <v/>
      </c>
      <c r="B7" s="706"/>
      <c r="C7" s="706"/>
      <c r="D7" s="706" t="str">
        <f>IF(基本情報入力シート!$C$8="","",基本情報入力シート!$C$8)</f>
        <v/>
      </c>
      <c r="E7" s="706"/>
      <c r="F7" s="706"/>
      <c r="G7" s="706" t="str">
        <f>IF(基本情報入力シート!$C$5="","",基本情報入力シート!$C$5)</f>
        <v/>
      </c>
      <c r="H7" s="706"/>
      <c r="I7" s="706"/>
      <c r="J7" s="706"/>
      <c r="K7" s="706"/>
      <c r="L7" s="236"/>
    </row>
    <row r="8" spans="1:12" ht="12" customHeight="1">
      <c r="A8" s="106"/>
      <c r="B8" s="106"/>
      <c r="C8" s="106"/>
      <c r="D8" s="106"/>
      <c r="E8" s="106"/>
      <c r="F8" s="106"/>
      <c r="G8" s="106"/>
      <c r="H8" s="106"/>
      <c r="I8" s="106"/>
      <c r="J8" s="106"/>
      <c r="K8" s="106"/>
    </row>
    <row r="9" spans="1:12" ht="30" customHeight="1">
      <c r="A9" s="161" t="s">
        <v>194</v>
      </c>
    </row>
    <row r="10" spans="1:12" ht="3.75" customHeight="1"/>
    <row r="11" spans="1:12" ht="20.149999999999999" customHeight="1">
      <c r="A11" s="756" t="s">
        <v>170</v>
      </c>
      <c r="B11" s="746" t="s">
        <v>172</v>
      </c>
      <c r="C11" s="746"/>
      <c r="D11" s="746"/>
      <c r="E11" s="746"/>
      <c r="F11" s="746"/>
      <c r="G11" s="746" t="s">
        <v>173</v>
      </c>
      <c r="H11" s="746"/>
      <c r="I11" s="746"/>
      <c r="J11" s="746"/>
      <c r="K11" s="746"/>
    </row>
    <row r="12" spans="1:12" ht="30" customHeight="1">
      <c r="A12" s="749"/>
      <c r="B12" s="205" t="s">
        <v>248</v>
      </c>
      <c r="C12" s="249"/>
      <c r="D12" s="206" t="s">
        <v>249</v>
      </c>
      <c r="E12" s="206" t="s">
        <v>250</v>
      </c>
      <c r="F12" s="250"/>
      <c r="G12" s="205" t="s">
        <v>248</v>
      </c>
      <c r="H12" s="249"/>
      <c r="I12" s="206" t="s">
        <v>249</v>
      </c>
      <c r="J12" s="206" t="s">
        <v>250</v>
      </c>
      <c r="K12" s="250"/>
    </row>
    <row r="13" spans="1:12" ht="30" customHeight="1">
      <c r="A13" s="203" t="s">
        <v>184</v>
      </c>
      <c r="B13" s="660"/>
      <c r="C13" s="660"/>
      <c r="D13" s="660"/>
      <c r="E13" s="660"/>
      <c r="F13" s="660"/>
      <c r="G13" s="299" t="s">
        <v>565</v>
      </c>
      <c r="H13" s="629"/>
      <c r="I13" s="630"/>
      <c r="J13" s="630"/>
      <c r="K13" s="631"/>
    </row>
    <row r="14" spans="1:12" ht="20.149999999999999" customHeight="1">
      <c r="A14" s="758" t="s">
        <v>175</v>
      </c>
      <c r="B14" s="203" t="s">
        <v>176</v>
      </c>
      <c r="C14" s="755" t="s">
        <v>177</v>
      </c>
      <c r="D14" s="755"/>
      <c r="E14" s="755"/>
      <c r="F14" s="755"/>
      <c r="G14" s="755"/>
      <c r="H14" s="755"/>
      <c r="I14" s="755"/>
      <c r="J14" s="755"/>
      <c r="K14" s="755"/>
    </row>
    <row r="15" spans="1:12" ht="20.149999999999999" customHeight="1">
      <c r="A15" s="758"/>
      <c r="B15" s="660"/>
      <c r="C15" s="203" t="s">
        <v>178</v>
      </c>
      <c r="D15" s="203" t="s">
        <v>179</v>
      </c>
      <c r="E15" s="203" t="s">
        <v>180</v>
      </c>
      <c r="F15" s="753" t="s">
        <v>174</v>
      </c>
      <c r="G15" s="759"/>
      <c r="H15" s="746" t="s">
        <v>181</v>
      </c>
      <c r="I15" s="746"/>
      <c r="J15" s="746"/>
      <c r="K15" s="746"/>
    </row>
    <row r="16" spans="1:12" ht="30" customHeight="1">
      <c r="A16" s="758"/>
      <c r="B16" s="660"/>
      <c r="C16" s="251"/>
      <c r="D16" s="256"/>
      <c r="E16" s="253"/>
      <c r="F16" s="668"/>
      <c r="G16" s="668"/>
      <c r="H16" s="104" t="s">
        <v>182</v>
      </c>
      <c r="I16" s="254"/>
      <c r="J16" s="104" t="s">
        <v>183</v>
      </c>
      <c r="K16" s="464"/>
    </row>
    <row r="17" spans="1:11" ht="30" customHeight="1">
      <c r="A17" s="758"/>
      <c r="B17" s="660"/>
      <c r="C17" s="251"/>
      <c r="D17" s="256"/>
      <c r="E17" s="253"/>
      <c r="F17" s="668"/>
      <c r="G17" s="668"/>
      <c r="H17" s="104" t="s">
        <v>182</v>
      </c>
      <c r="I17" s="254"/>
      <c r="J17" s="104" t="s">
        <v>183</v>
      </c>
      <c r="K17" s="255"/>
    </row>
    <row r="19" spans="1:11" ht="30" customHeight="1">
      <c r="A19" s="161" t="s">
        <v>195</v>
      </c>
    </row>
    <row r="20" spans="1:11" ht="3.75" customHeight="1"/>
    <row r="21" spans="1:11" ht="19.5" customHeight="1">
      <c r="A21" s="757" t="s">
        <v>18</v>
      </c>
      <c r="B21" s="757"/>
      <c r="C21" s="760" t="s">
        <v>383</v>
      </c>
      <c r="D21" s="760"/>
      <c r="E21" s="760" t="s">
        <v>384</v>
      </c>
      <c r="F21" s="760"/>
      <c r="G21" s="760" t="s">
        <v>385</v>
      </c>
      <c r="H21" s="760"/>
      <c r="I21" s="760" t="s">
        <v>386</v>
      </c>
      <c r="J21" s="760"/>
      <c r="K21" s="757" t="s">
        <v>171</v>
      </c>
    </row>
    <row r="22" spans="1:11" ht="24" customHeight="1">
      <c r="A22" s="757"/>
      <c r="B22" s="757"/>
      <c r="C22" s="760"/>
      <c r="D22" s="760"/>
      <c r="E22" s="760"/>
      <c r="F22" s="760"/>
      <c r="G22" s="760"/>
      <c r="H22" s="760"/>
      <c r="I22" s="760"/>
      <c r="J22" s="760"/>
      <c r="K22" s="757"/>
    </row>
    <row r="23" spans="1:11" ht="30" customHeight="1">
      <c r="A23" s="758" t="s">
        <v>358</v>
      </c>
      <c r="B23" s="758"/>
      <c r="C23" s="761"/>
      <c r="D23" s="761"/>
      <c r="E23" s="761"/>
      <c r="F23" s="761"/>
      <c r="G23" s="761"/>
      <c r="H23" s="761"/>
      <c r="I23" s="761"/>
      <c r="J23" s="761"/>
      <c r="K23" s="77" t="str">
        <f t="shared" ref="K23:K24" si="0">IF(SUM(C23+E23+G23+I23)=0,"",SUM(C23+E23+G23+I23))</f>
        <v/>
      </c>
    </row>
    <row r="24" spans="1:11" ht="30" customHeight="1">
      <c r="A24" s="758" t="s">
        <v>359</v>
      </c>
      <c r="B24" s="758"/>
      <c r="C24" s="761"/>
      <c r="D24" s="761"/>
      <c r="E24" s="761"/>
      <c r="F24" s="761"/>
      <c r="G24" s="761"/>
      <c r="H24" s="761"/>
      <c r="I24" s="761"/>
      <c r="J24" s="761"/>
      <c r="K24" s="77" t="str">
        <f t="shared" si="0"/>
        <v/>
      </c>
    </row>
    <row r="25" spans="1:11" ht="30" customHeight="1">
      <c r="A25" s="758" t="s">
        <v>381</v>
      </c>
      <c r="B25" s="758"/>
      <c r="C25" s="761"/>
      <c r="D25" s="761"/>
      <c r="E25" s="761"/>
      <c r="F25" s="761"/>
      <c r="G25" s="761"/>
      <c r="H25" s="761"/>
      <c r="I25" s="761"/>
      <c r="J25" s="761"/>
      <c r="K25" s="77" t="str">
        <f>IF(SUM(C25+E25+G25+I25)=0,"",SUM(C25+E25+G25+I25))</f>
        <v/>
      </c>
    </row>
    <row r="27" spans="1:11" ht="30" customHeight="1">
      <c r="A27" s="161" t="s">
        <v>396</v>
      </c>
    </row>
    <row r="28" spans="1:11" ht="3.75" customHeight="1"/>
    <row r="29" spans="1:11" ht="20.149999999999999" customHeight="1" thickBot="1">
      <c r="A29" s="746" t="s">
        <v>387</v>
      </c>
      <c r="B29" s="753"/>
      <c r="C29" s="746" t="s">
        <v>394</v>
      </c>
      <c r="D29" s="746"/>
      <c r="E29" s="762" t="s">
        <v>395</v>
      </c>
      <c r="F29" s="756"/>
      <c r="G29" s="746"/>
      <c r="H29" s="746"/>
      <c r="I29" s="746"/>
      <c r="J29" s="746"/>
    </row>
    <row r="30" spans="1:11" ht="20.149999999999999" customHeight="1">
      <c r="A30" s="746"/>
      <c r="B30" s="753"/>
      <c r="C30" s="746"/>
      <c r="D30" s="753"/>
      <c r="E30" s="680" t="str">
        <f>IF(基本情報入力シート!$C$3="","令和○年度",EDATE(基本情報入力シート!$C$3,-3))</f>
        <v>令和○年度</v>
      </c>
      <c r="F30" s="681"/>
      <c r="G30" s="634" t="str">
        <f>IF(基本情報入力シート!$C$3="","令和○年度",EDATE(基本情報入力シート!$C$3,9))</f>
        <v>令和○年度</v>
      </c>
      <c r="H30" s="635"/>
      <c r="I30" s="635" t="str">
        <f>IF(基本情報入力シート!$C$3="","令和○年度",EDATE(基本情報入力シート!$C$3,21))</f>
        <v>令和○年度</v>
      </c>
      <c r="J30" s="635"/>
    </row>
    <row r="31" spans="1:11" ht="30" customHeight="1">
      <c r="A31" s="758" t="s">
        <v>392</v>
      </c>
      <c r="B31" s="163" t="s">
        <v>390</v>
      </c>
      <c r="C31" s="730" t="str">
        <f>IF(E31="","",SUM(E31:J31))</f>
        <v/>
      </c>
      <c r="D31" s="731"/>
      <c r="E31" s="648"/>
      <c r="F31" s="649"/>
      <c r="G31" s="640"/>
      <c r="H31" s="641"/>
      <c r="I31" s="641"/>
      <c r="J31" s="641"/>
    </row>
    <row r="32" spans="1:11" ht="30" customHeight="1">
      <c r="A32" s="746"/>
      <c r="B32" s="163" t="s">
        <v>391</v>
      </c>
      <c r="C32" s="730" t="str">
        <f>IF(E32="","",SUM(E32:J32))</f>
        <v/>
      </c>
      <c r="D32" s="731"/>
      <c r="E32" s="648"/>
      <c r="F32" s="649"/>
      <c r="G32" s="640"/>
      <c r="H32" s="641"/>
      <c r="I32" s="641"/>
      <c r="J32" s="641"/>
    </row>
    <row r="33" spans="1:11" ht="30" customHeight="1">
      <c r="A33" s="746" t="s">
        <v>388</v>
      </c>
      <c r="B33" s="753"/>
      <c r="C33" s="730" t="str">
        <f>IF(C31="","",SUM(C31:D32))</f>
        <v/>
      </c>
      <c r="D33" s="731"/>
      <c r="E33" s="733" t="str">
        <f t="shared" ref="E33" si="1">IF(E31="","",SUM(E31:F32))</f>
        <v/>
      </c>
      <c r="F33" s="734"/>
      <c r="G33" s="735" t="str">
        <f t="shared" ref="G33" si="2">IF(G31="","",SUM(G31:H32))</f>
        <v/>
      </c>
      <c r="H33" s="730"/>
      <c r="I33" s="730" t="str">
        <f t="shared" ref="I33" si="3">IF(I31="","",SUM(I31:J32))</f>
        <v/>
      </c>
      <c r="J33" s="730"/>
    </row>
    <row r="34" spans="1:11" ht="30" customHeight="1" thickBot="1">
      <c r="A34" s="751" t="s">
        <v>393</v>
      </c>
      <c r="B34" s="752"/>
      <c r="C34" s="743" t="str">
        <f>IF(E34="","",SUM(E34:J34))</f>
        <v/>
      </c>
      <c r="D34" s="744"/>
      <c r="E34" s="688"/>
      <c r="F34" s="689"/>
      <c r="G34" s="632"/>
      <c r="H34" s="633"/>
      <c r="I34" s="633"/>
      <c r="J34" s="633"/>
    </row>
    <row r="35" spans="1:11" ht="30" customHeight="1" thickTop="1">
      <c r="A35" s="749" t="s">
        <v>389</v>
      </c>
      <c r="B35" s="750"/>
      <c r="C35" s="737" t="str">
        <f>IF(C31="","",SUM(C33,C34))</f>
        <v/>
      </c>
      <c r="D35" s="738"/>
      <c r="E35" s="739" t="str">
        <f t="shared" ref="E35" si="4">IF(E31="","",SUM(E33,E34))</f>
        <v/>
      </c>
      <c r="F35" s="740"/>
      <c r="G35" s="745" t="str">
        <f t="shared" ref="G35" si="5">IF(G31="","",SUM(G33,G34))</f>
        <v/>
      </c>
      <c r="H35" s="737"/>
      <c r="I35" s="737" t="str">
        <f t="shared" ref="I35" si="6">IF(I31="","",SUM(I33,I34))</f>
        <v/>
      </c>
      <c r="J35" s="737"/>
    </row>
    <row r="36" spans="1:11" ht="20.149999999999999" customHeight="1" thickBot="1">
      <c r="A36" s="746" t="s">
        <v>507</v>
      </c>
      <c r="B36" s="746"/>
      <c r="C36" s="730" t="str">
        <f>IF(SUM(E36:J36)=0,"",SUM(E36:J36))</f>
        <v/>
      </c>
      <c r="D36" s="731"/>
      <c r="E36" s="747"/>
      <c r="F36" s="748"/>
      <c r="G36" s="640"/>
      <c r="H36" s="641"/>
      <c r="I36" s="641"/>
      <c r="J36" s="641"/>
    </row>
    <row r="38" spans="1:11" ht="30" customHeight="1">
      <c r="A38" s="161" t="s">
        <v>397</v>
      </c>
    </row>
    <row r="39" spans="1:11" ht="3.75" customHeight="1"/>
    <row r="40" spans="1:11" ht="30" customHeight="1">
      <c r="A40" s="671"/>
      <c r="B40" s="672"/>
      <c r="C40" s="672"/>
      <c r="D40" s="672"/>
      <c r="E40" s="672"/>
      <c r="F40" s="672"/>
      <c r="G40" s="672"/>
      <c r="H40" s="672"/>
      <c r="I40" s="672"/>
      <c r="J40" s="672"/>
      <c r="K40" s="673"/>
    </row>
    <row r="41" spans="1:11" ht="30" customHeight="1">
      <c r="A41" s="674"/>
      <c r="B41" s="675"/>
      <c r="C41" s="675"/>
      <c r="D41" s="675"/>
      <c r="E41" s="675"/>
      <c r="F41" s="675"/>
      <c r="G41" s="675"/>
      <c r="H41" s="675"/>
      <c r="I41" s="675"/>
      <c r="J41" s="675"/>
      <c r="K41" s="676"/>
    </row>
    <row r="42" spans="1:11" ht="30" customHeight="1">
      <c r="A42" s="674"/>
      <c r="B42" s="675"/>
      <c r="C42" s="675"/>
      <c r="D42" s="675"/>
      <c r="E42" s="675"/>
      <c r="F42" s="675"/>
      <c r="G42" s="675"/>
      <c r="H42" s="675"/>
      <c r="I42" s="675"/>
      <c r="J42" s="675"/>
      <c r="K42" s="676"/>
    </row>
    <row r="43" spans="1:11" ht="30" customHeight="1">
      <c r="A43" s="677"/>
      <c r="B43" s="678"/>
      <c r="C43" s="678"/>
      <c r="D43" s="678"/>
      <c r="E43" s="678"/>
      <c r="F43" s="678"/>
      <c r="G43" s="678"/>
      <c r="H43" s="678"/>
      <c r="I43" s="678"/>
      <c r="J43" s="678"/>
      <c r="K43" s="679"/>
    </row>
  </sheetData>
  <sheetProtection sheet="1" formatRows="0"/>
  <mergeCells count="77">
    <mergeCell ref="A36:B36"/>
    <mergeCell ref="C36:D36"/>
    <mergeCell ref="E36:F36"/>
    <mergeCell ref="G36:H36"/>
    <mergeCell ref="I36:J36"/>
    <mergeCell ref="A25:B25"/>
    <mergeCell ref="C25:D25"/>
    <mergeCell ref="E25:F25"/>
    <mergeCell ref="A40:K43"/>
    <mergeCell ref="G25:H25"/>
    <mergeCell ref="I25:J25"/>
    <mergeCell ref="A29:B30"/>
    <mergeCell ref="C29:D30"/>
    <mergeCell ref="E29:J29"/>
    <mergeCell ref="E30:F30"/>
    <mergeCell ref="G30:H30"/>
    <mergeCell ref="I30:J30"/>
    <mergeCell ref="A31:A32"/>
    <mergeCell ref="C31:D31"/>
    <mergeCell ref="E31:F31"/>
    <mergeCell ref="G31:H31"/>
    <mergeCell ref="A23:B23"/>
    <mergeCell ref="C23:D23"/>
    <mergeCell ref="E23:F23"/>
    <mergeCell ref="G23:H23"/>
    <mergeCell ref="I23:J23"/>
    <mergeCell ref="A24:B24"/>
    <mergeCell ref="C24:D24"/>
    <mergeCell ref="E24:F24"/>
    <mergeCell ref="G24:H24"/>
    <mergeCell ref="I24:J24"/>
    <mergeCell ref="K21:K22"/>
    <mergeCell ref="A14:A17"/>
    <mergeCell ref="C14:K14"/>
    <mergeCell ref="B15:B17"/>
    <mergeCell ref="F15:G15"/>
    <mergeCell ref="H15:K15"/>
    <mergeCell ref="F16:G16"/>
    <mergeCell ref="F17:G17"/>
    <mergeCell ref="A21:B22"/>
    <mergeCell ref="C21:D22"/>
    <mergeCell ref="E21:F22"/>
    <mergeCell ref="G21:H22"/>
    <mergeCell ref="I21:J22"/>
    <mergeCell ref="A11:A12"/>
    <mergeCell ref="B11:F11"/>
    <mergeCell ref="G11:K11"/>
    <mergeCell ref="B13:F13"/>
    <mergeCell ref="H13:K13"/>
    <mergeCell ref="A7:C7"/>
    <mergeCell ref="D7:F7"/>
    <mergeCell ref="G7:K7"/>
    <mergeCell ref="A2:K2"/>
    <mergeCell ref="B4:G4"/>
    <mergeCell ref="A6:C6"/>
    <mergeCell ref="D6:F6"/>
    <mergeCell ref="G6:K6"/>
    <mergeCell ref="I31:J31"/>
    <mergeCell ref="C32:D32"/>
    <mergeCell ref="E32:F32"/>
    <mergeCell ref="G32:H32"/>
    <mergeCell ref="I32:J32"/>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 ref="I35:J35"/>
  </mergeCells>
  <phoneticPr fontId="5"/>
  <conditionalFormatting sqref="C12 F12 H12 K12 B13:F13 B15:B17 C16:G17 I16:I17 K17 C23:J25 E31:J32 E34:J34 A40:K43">
    <cfRule type="containsBlanks" dxfId="18" priority="6">
      <formula>LEN(TRIM(A12))=0</formula>
    </cfRule>
  </conditionalFormatting>
  <conditionalFormatting sqref="E36:F36">
    <cfRule type="containsBlanks" dxfId="17" priority="4">
      <formula>LEN(TRIM(E36))=0</formula>
    </cfRule>
  </conditionalFormatting>
  <conditionalFormatting sqref="H13">
    <cfRule type="containsBlanks" dxfId="16" priority="3">
      <formula>LEN(TRIM(H13))=0</formula>
    </cfRule>
  </conditionalFormatting>
  <conditionalFormatting sqref="K16">
    <cfRule type="containsBlanks" dxfId="15" priority="1">
      <formula>LEN(TRIM(K16))=0</formula>
    </cfRule>
  </conditionalFormatting>
  <dataValidations count="5">
    <dataValidation type="list" allowBlank="1" showInputMessage="1" showErrorMessage="1" sqref="K16:K17" xr:uid="{406138F2-C1C2-4425-9ADD-B410216E3AD1}">
      <formula1>"転用,譲渡,交換,貸付,取壊し"</formula1>
    </dataValidation>
    <dataValidation type="list" allowBlank="1" showInputMessage="1" showErrorMessage="1" sqref="I16:I17" xr:uid="{7909AA5D-1E5C-4F26-A0EB-8A75FF07214B}">
      <formula1>"有（承認済）,有（申請済）,有（申請予定）,無"</formula1>
    </dataValidation>
    <dataValidation type="list" allowBlank="1" showInputMessage="1" showErrorMessage="1" sqref="B15:B17" xr:uid="{BB7C5F6C-A8FB-4B49-BE42-4B52C3B5A432}">
      <formula1>"有,無"</formula1>
    </dataValidation>
    <dataValidation type="list" allowBlank="1" showInputMessage="1" showErrorMessage="1" sqref="B13:F13" xr:uid="{5979046B-4907-4499-A500-6AD33655786A}">
      <formula1>"新築,移転新築,増築,改修,改築"</formula1>
    </dataValidation>
    <dataValidation type="list" allowBlank="1" showInputMessage="1" showErrorMessage="1" sqref="H13:K13" xr:uid="{73ED2E7B-3807-4340-90D2-B5881B554CA9}">
      <formula1>"鉄骨鉄筋コンクリート造,鉄筋コンクリート造,鉄骨造（鉄筋コンクリート造と同等の強度）,鉄骨造（ブロック造と同等の強度）,ブロック造,木造,プレハブ造,その他"</formula1>
    </dataValidation>
  </dataValidations>
  <pageMargins left="0.70866141732283472" right="0.70866141732283472" top="0.74803149606299213" bottom="0.74803149606299213" header="0.31496062992125984" footer="0.31496062992125984"/>
  <pageSetup paperSize="9" scale="80" fitToHeight="0" orientation="portrait" cellComments="asDisplayed" r:id="rId1"/>
  <legacyDrawing r:id="rId2"/>
  <extLst>
    <ext xmlns:x14="http://schemas.microsoft.com/office/spreadsheetml/2009/9/main" uri="{78C0D931-6437-407d-A8EE-F0AAD7539E65}">
      <x14:conditionalFormattings>
        <x14:conditionalFormatting xmlns:xm="http://schemas.microsoft.com/office/excel/2006/main">
          <x14:cfRule type="containsBlanks" priority="5" id="{EC1CA31C-7689-4B0E-B935-7814726CDEBA}">
            <xm:f>LEN(TRIM('【申請】計画書（病室）'!E36))=0</xm:f>
            <x14:dxf>
              <fill>
                <patternFill>
                  <bgColor theme="9" tint="0.59996337778862885"/>
                </patternFill>
              </fill>
            </x14:dxf>
          </x14:cfRule>
          <xm:sqref>E36:J36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6C01-FB94-4B10-BF51-C9C927DEBB59}">
  <sheetPr>
    <tabColor theme="6" tint="0.39997558519241921"/>
    <pageSetUpPr fitToPage="1"/>
  </sheetPr>
  <dimension ref="A1:M36"/>
  <sheetViews>
    <sheetView view="pageBreakPreview" zoomScaleNormal="100" zoomScaleSheetLayoutView="100" workbookViewId="0">
      <selection activeCell="H5" sqref="H5:K5"/>
    </sheetView>
  </sheetViews>
  <sheetFormatPr defaultColWidth="9" defaultRowHeight="13"/>
  <cols>
    <col min="1" max="8" width="9" style="454"/>
    <col min="9" max="9" width="6.453125" style="454" customWidth="1"/>
    <col min="10" max="13" width="5.6328125" style="454" customWidth="1"/>
    <col min="14" max="14" width="1.36328125" style="454" customWidth="1"/>
    <col min="15" max="16384" width="9" style="454"/>
  </cols>
  <sheetData>
    <row r="1" spans="1:13" ht="14.25" customHeight="1">
      <c r="A1" s="768"/>
      <c r="B1" s="769"/>
      <c r="C1" s="769"/>
      <c r="D1" s="769"/>
      <c r="E1" s="769"/>
      <c r="F1" s="769"/>
      <c r="G1" s="769"/>
      <c r="H1" s="769"/>
      <c r="I1" s="769"/>
      <c r="J1" s="769"/>
      <c r="K1" s="769"/>
      <c r="L1" s="769"/>
      <c r="M1" s="769"/>
    </row>
    <row r="2" spans="1:13" ht="14">
      <c r="A2" s="455"/>
    </row>
    <row r="3" spans="1:13" ht="14.25" customHeight="1">
      <c r="A3" s="770" t="s">
        <v>674</v>
      </c>
      <c r="B3" s="770"/>
      <c r="C3" s="770"/>
      <c r="D3" s="770"/>
      <c r="E3" s="770"/>
      <c r="F3" s="770"/>
      <c r="G3" s="770"/>
      <c r="H3" s="770"/>
      <c r="I3" s="770"/>
      <c r="J3" s="770"/>
      <c r="K3" s="770"/>
    </row>
    <row r="4" spans="1:13" ht="14.25" customHeight="1">
      <c r="A4" s="456"/>
      <c r="B4" s="456"/>
      <c r="C4" s="456"/>
      <c r="D4" s="456"/>
      <c r="E4" s="456"/>
      <c r="F4" s="456"/>
      <c r="G4" s="456"/>
      <c r="H4" s="456"/>
      <c r="I4" s="456"/>
      <c r="J4" s="456"/>
      <c r="K4" s="456"/>
    </row>
    <row r="5" spans="1:13" ht="14.25" customHeight="1">
      <c r="A5" s="457"/>
      <c r="B5" s="457"/>
      <c r="C5" s="457"/>
      <c r="D5" s="457"/>
      <c r="E5" s="457"/>
      <c r="F5" s="457"/>
      <c r="G5" s="457"/>
      <c r="H5" s="771"/>
      <c r="I5" s="771"/>
      <c r="J5" s="771"/>
      <c r="K5" s="771"/>
    </row>
    <row r="6" spans="1:13" ht="14">
      <c r="A6" s="455"/>
    </row>
    <row r="7" spans="1:13" ht="14">
      <c r="A7" s="455"/>
    </row>
    <row r="8" spans="1:13" ht="14.25" customHeight="1">
      <c r="A8" s="768" t="s">
        <v>675</v>
      </c>
      <c r="B8" s="769"/>
      <c r="C8" s="769"/>
      <c r="D8" s="769"/>
      <c r="E8" s="769"/>
      <c r="F8" s="769"/>
      <c r="G8" s="769"/>
      <c r="H8" s="769"/>
      <c r="I8" s="769"/>
      <c r="J8" s="769"/>
      <c r="K8" s="769"/>
      <c r="L8" s="769"/>
      <c r="M8" s="769"/>
    </row>
    <row r="9" spans="1:13" ht="14.25" customHeight="1">
      <c r="A9" s="768" t="s">
        <v>676</v>
      </c>
      <c r="B9" s="769"/>
      <c r="C9" s="769"/>
      <c r="D9" s="769"/>
      <c r="E9" s="769"/>
      <c r="F9" s="769"/>
      <c r="G9" s="769"/>
      <c r="H9" s="769"/>
      <c r="I9" s="769"/>
      <c r="J9" s="769"/>
      <c r="K9" s="769"/>
      <c r="L9" s="769"/>
      <c r="M9" s="769"/>
    </row>
    <row r="10" spans="1:13" ht="14">
      <c r="A10" s="455"/>
    </row>
    <row r="11" spans="1:13" ht="27" customHeight="1">
      <c r="A11" s="457"/>
      <c r="C11" s="764" t="s">
        <v>677</v>
      </c>
      <c r="D11" s="764"/>
      <c r="E11" s="764" t="s">
        <v>678</v>
      </c>
      <c r="F11" s="764"/>
      <c r="G11" s="772"/>
      <c r="H11" s="772"/>
      <c r="I11" s="772"/>
      <c r="J11" s="772"/>
      <c r="K11" s="772"/>
    </row>
    <row r="12" spans="1:13" ht="27" customHeight="1">
      <c r="A12" s="457"/>
      <c r="E12" s="764" t="s">
        <v>679</v>
      </c>
      <c r="F12" s="764"/>
      <c r="G12" s="765"/>
      <c r="H12" s="765"/>
      <c r="I12" s="765"/>
      <c r="J12" s="765"/>
      <c r="K12" s="765"/>
    </row>
    <row r="13" spans="1:13" ht="27.75" customHeight="1">
      <c r="A13" s="458"/>
      <c r="E13" s="764" t="s">
        <v>680</v>
      </c>
      <c r="F13" s="764"/>
      <c r="G13" s="765"/>
      <c r="H13" s="765"/>
      <c r="I13" s="765"/>
      <c r="J13" s="765"/>
      <c r="K13" s="765"/>
    </row>
    <row r="14" spans="1:13" ht="27.75" customHeight="1">
      <c r="A14" s="458"/>
      <c r="E14" s="764" t="s">
        <v>681</v>
      </c>
      <c r="F14" s="764"/>
      <c r="G14" s="765"/>
      <c r="H14" s="765"/>
      <c r="I14" s="765"/>
      <c r="J14" s="765"/>
      <c r="K14" s="765"/>
    </row>
    <row r="15" spans="1:13" ht="14">
      <c r="A15" s="455"/>
    </row>
    <row r="16" spans="1:13" ht="14">
      <c r="A16" s="455"/>
    </row>
    <row r="17" spans="1:11" ht="16.5" customHeight="1">
      <c r="A17" s="763" t="s">
        <v>682</v>
      </c>
      <c r="B17" s="763"/>
      <c r="C17" s="763"/>
      <c r="D17" s="763"/>
      <c r="E17" s="763"/>
      <c r="F17" s="763"/>
      <c r="G17" s="763"/>
      <c r="H17" s="763"/>
      <c r="I17" s="763"/>
      <c r="J17" s="763"/>
      <c r="K17" s="763"/>
    </row>
    <row r="18" spans="1:11" ht="16.5" customHeight="1">
      <c r="A18" s="766" t="s">
        <v>683</v>
      </c>
      <c r="B18" s="766"/>
      <c r="C18" s="766"/>
      <c r="D18" s="766"/>
      <c r="E18" s="766"/>
      <c r="F18" s="766"/>
      <c r="G18" s="766"/>
      <c r="H18" s="766"/>
      <c r="I18" s="766"/>
      <c r="J18" s="766"/>
      <c r="K18" s="766"/>
    </row>
    <row r="19" spans="1:11" ht="16.5" customHeight="1">
      <c r="A19" s="763" t="s">
        <v>684</v>
      </c>
      <c r="B19" s="763"/>
      <c r="C19" s="763"/>
      <c r="D19" s="763"/>
      <c r="E19" s="763"/>
      <c r="F19" s="763"/>
      <c r="G19" s="763"/>
      <c r="H19" s="763"/>
      <c r="I19" s="763"/>
      <c r="J19" s="763"/>
      <c r="K19" s="763"/>
    </row>
    <row r="20" spans="1:11" ht="16.5" customHeight="1">
      <c r="A20" s="763" t="s">
        <v>685</v>
      </c>
      <c r="B20" s="763"/>
      <c r="C20" s="763"/>
      <c r="D20" s="763"/>
      <c r="E20" s="763"/>
      <c r="F20" s="763"/>
      <c r="G20" s="763"/>
      <c r="H20" s="763"/>
      <c r="I20" s="763"/>
      <c r="J20" s="763"/>
      <c r="K20" s="763"/>
    </row>
    <row r="21" spans="1:11" ht="16.5" customHeight="1">
      <c r="A21" s="763" t="s">
        <v>686</v>
      </c>
      <c r="B21" s="763"/>
      <c r="C21" s="763"/>
      <c r="D21" s="763"/>
      <c r="E21" s="763"/>
      <c r="F21" s="763"/>
      <c r="G21" s="763"/>
      <c r="H21" s="763"/>
      <c r="I21" s="763"/>
      <c r="J21" s="763"/>
      <c r="K21" s="763"/>
    </row>
    <row r="22" spans="1:11" ht="16.5" customHeight="1">
      <c r="A22" s="763" t="s">
        <v>687</v>
      </c>
      <c r="B22" s="763"/>
      <c r="C22" s="763"/>
      <c r="D22" s="763"/>
      <c r="E22" s="763"/>
      <c r="F22" s="763"/>
      <c r="G22" s="763"/>
      <c r="H22" s="763"/>
      <c r="I22" s="763"/>
      <c r="J22" s="763"/>
      <c r="K22" s="763"/>
    </row>
    <row r="23" spans="1:11" ht="16.5" customHeight="1">
      <c r="A23" s="459"/>
      <c r="B23" s="459"/>
      <c r="C23" s="459"/>
      <c r="D23" s="459"/>
      <c r="E23" s="459"/>
      <c r="F23" s="459"/>
      <c r="G23" s="459"/>
      <c r="H23" s="459"/>
      <c r="I23" s="459"/>
      <c r="J23" s="459"/>
      <c r="K23" s="459"/>
    </row>
    <row r="24" spans="1:11" ht="16.5" customHeight="1">
      <c r="A24" s="767" t="s">
        <v>688</v>
      </c>
      <c r="B24" s="767"/>
      <c r="C24" s="767"/>
      <c r="D24" s="767"/>
      <c r="E24" s="767"/>
      <c r="F24" s="767"/>
      <c r="G24" s="767"/>
      <c r="H24" s="767"/>
      <c r="I24" s="767"/>
      <c r="J24" s="767"/>
      <c r="K24" s="767"/>
    </row>
    <row r="25" spans="1:11" ht="16.5" customHeight="1">
      <c r="A25" s="763" t="s">
        <v>689</v>
      </c>
      <c r="B25" s="763"/>
      <c r="C25" s="763"/>
      <c r="D25" s="763"/>
      <c r="E25" s="763"/>
      <c r="F25" s="763"/>
      <c r="G25" s="763"/>
      <c r="H25" s="763"/>
      <c r="I25" s="763"/>
      <c r="J25" s="763"/>
      <c r="K25" s="763"/>
    </row>
    <row r="26" spans="1:11" ht="16.5" customHeight="1">
      <c r="A26" s="766" t="s">
        <v>690</v>
      </c>
      <c r="B26" s="766"/>
      <c r="C26" s="766"/>
      <c r="D26" s="766"/>
      <c r="E26" s="766"/>
      <c r="F26" s="766"/>
      <c r="G26" s="766"/>
      <c r="H26" s="766"/>
      <c r="I26" s="766"/>
      <c r="J26" s="766"/>
      <c r="K26" s="766"/>
    </row>
    <row r="27" spans="1:11" ht="16.5" customHeight="1">
      <c r="A27" s="763" t="s">
        <v>691</v>
      </c>
      <c r="B27" s="763"/>
      <c r="C27" s="763"/>
      <c r="D27" s="763"/>
      <c r="E27" s="763"/>
      <c r="F27" s="763"/>
      <c r="G27" s="763"/>
      <c r="H27" s="763"/>
      <c r="I27" s="763"/>
      <c r="J27" s="763"/>
      <c r="K27" s="763"/>
    </row>
    <row r="28" spans="1:11" ht="16.5" customHeight="1">
      <c r="A28" s="763" t="s">
        <v>692</v>
      </c>
      <c r="B28" s="763"/>
      <c r="C28" s="763"/>
      <c r="D28" s="763"/>
      <c r="E28" s="763"/>
      <c r="F28" s="763"/>
      <c r="G28" s="763"/>
      <c r="H28" s="763"/>
      <c r="I28" s="763"/>
      <c r="J28" s="763"/>
      <c r="K28" s="763"/>
    </row>
    <row r="29" spans="1:11" ht="16.5" customHeight="1">
      <c r="A29" s="763" t="s">
        <v>693</v>
      </c>
      <c r="B29" s="763"/>
      <c r="C29" s="763"/>
      <c r="D29" s="763"/>
      <c r="E29" s="763"/>
      <c r="F29" s="763"/>
      <c r="G29" s="763"/>
      <c r="H29" s="763"/>
      <c r="I29" s="763"/>
      <c r="J29" s="763"/>
      <c r="K29" s="763"/>
    </row>
    <row r="30" spans="1:11" ht="16.5" customHeight="1">
      <c r="A30" s="763" t="s">
        <v>694</v>
      </c>
      <c r="B30" s="763"/>
      <c r="C30" s="763"/>
      <c r="D30" s="763"/>
      <c r="E30" s="763"/>
      <c r="F30" s="763"/>
      <c r="G30" s="763"/>
      <c r="H30" s="763"/>
      <c r="I30" s="763"/>
      <c r="J30" s="763"/>
      <c r="K30" s="763"/>
    </row>
    <row r="31" spans="1:11" ht="16.5" customHeight="1">
      <c r="A31" s="763" t="s">
        <v>695</v>
      </c>
      <c r="B31" s="763"/>
      <c r="C31" s="763"/>
      <c r="D31" s="763"/>
      <c r="E31" s="763"/>
      <c r="F31" s="763"/>
      <c r="G31" s="763"/>
      <c r="H31" s="763"/>
      <c r="I31" s="763"/>
      <c r="J31" s="763"/>
      <c r="K31" s="763"/>
    </row>
    <row r="32" spans="1:11" ht="16.5" customHeight="1">
      <c r="A32" s="763" t="s">
        <v>696</v>
      </c>
      <c r="B32" s="763"/>
      <c r="C32" s="763"/>
      <c r="D32" s="763"/>
      <c r="E32" s="763"/>
      <c r="F32" s="763"/>
      <c r="G32" s="763"/>
      <c r="H32" s="763"/>
      <c r="I32" s="763"/>
      <c r="J32" s="763"/>
      <c r="K32" s="763"/>
    </row>
    <row r="33" spans="1:11" ht="16.5" customHeight="1">
      <c r="A33" s="763" t="s">
        <v>697</v>
      </c>
      <c r="B33" s="763"/>
      <c r="C33" s="763"/>
      <c r="D33" s="763"/>
      <c r="E33" s="763"/>
      <c r="F33" s="763"/>
      <c r="G33" s="763"/>
      <c r="H33" s="763"/>
      <c r="I33" s="763"/>
      <c r="J33" s="763"/>
      <c r="K33" s="763"/>
    </row>
    <row r="34" spans="1:11" ht="16.5" customHeight="1">
      <c r="A34" s="763" t="s">
        <v>698</v>
      </c>
      <c r="B34" s="763"/>
      <c r="C34" s="763"/>
      <c r="D34" s="763"/>
      <c r="E34" s="763"/>
      <c r="F34" s="763"/>
      <c r="G34" s="763"/>
      <c r="H34" s="763"/>
      <c r="I34" s="763"/>
      <c r="J34" s="763"/>
      <c r="K34" s="763"/>
    </row>
    <row r="35" spans="1:11" ht="16.5" customHeight="1">
      <c r="A35" s="763" t="s">
        <v>699</v>
      </c>
      <c r="B35" s="763"/>
      <c r="C35" s="763"/>
      <c r="D35" s="763"/>
      <c r="E35" s="763"/>
      <c r="F35" s="763"/>
      <c r="G35" s="763"/>
      <c r="H35" s="763"/>
      <c r="I35" s="763"/>
      <c r="J35" s="763"/>
      <c r="K35" s="763"/>
    </row>
    <row r="36" spans="1:11" ht="16.5" customHeight="1">
      <c r="A36" s="460"/>
      <c r="B36" s="460"/>
      <c r="C36" s="460"/>
      <c r="D36" s="460"/>
      <c r="E36" s="460"/>
      <c r="F36" s="460"/>
      <c r="G36" s="460"/>
      <c r="H36" s="460"/>
      <c r="I36" s="460"/>
      <c r="J36" s="460"/>
      <c r="K36" s="460"/>
    </row>
  </sheetData>
  <sheetProtection sheet="1" objects="1" scenarios="1"/>
  <mergeCells count="32">
    <mergeCell ref="E13:F13"/>
    <mergeCell ref="G13:K13"/>
    <mergeCell ref="A1:M1"/>
    <mergeCell ref="A3:K3"/>
    <mergeCell ref="H5:K5"/>
    <mergeCell ref="A8:M8"/>
    <mergeCell ref="A9:M9"/>
    <mergeCell ref="G11:K11"/>
    <mergeCell ref="C11:D11"/>
    <mergeCell ref="E11:F11"/>
    <mergeCell ref="E12:F12"/>
    <mergeCell ref="G12:K12"/>
    <mergeCell ref="A27:K27"/>
    <mergeCell ref="E14:F14"/>
    <mergeCell ref="G14:K14"/>
    <mergeCell ref="A17:K17"/>
    <mergeCell ref="A18:K18"/>
    <mergeCell ref="A19:K19"/>
    <mergeCell ref="A20:K20"/>
    <mergeCell ref="A21:K21"/>
    <mergeCell ref="A22:K22"/>
    <mergeCell ref="A24:K24"/>
    <mergeCell ref="A25:K25"/>
    <mergeCell ref="A26:K26"/>
    <mergeCell ref="A34:K34"/>
    <mergeCell ref="A35:K35"/>
    <mergeCell ref="A28:K28"/>
    <mergeCell ref="A29:K29"/>
    <mergeCell ref="A30:K30"/>
    <mergeCell ref="A31:K31"/>
    <mergeCell ref="A32:K32"/>
    <mergeCell ref="A33:K33"/>
  </mergeCells>
  <phoneticPr fontId="5"/>
  <conditionalFormatting sqref="H5:K5 G11:K14">
    <cfRule type="containsBlanks" dxfId="13" priority="1">
      <formula>LEN(TRIM(G5))=0</formula>
    </cfRule>
  </conditionalFormatting>
  <pageMargins left="0.75" right="0.75" top="1" bottom="1" header="0.5" footer="0.5"/>
  <pageSetup paperSize="9" scale="9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A42A-CE6F-4103-B0B0-00687CF76F83}">
  <sheetPr codeName="Sheet12">
    <tabColor theme="8" tint="0.39997558519241921"/>
    <pageSetUpPr fitToPage="1"/>
  </sheetPr>
  <dimension ref="A1:J42"/>
  <sheetViews>
    <sheetView view="pageBreakPreview" topLeftCell="A14" zoomScaleNormal="70" zoomScaleSheetLayoutView="100" workbookViewId="0">
      <selection activeCell="F7" sqref="F7:G7"/>
    </sheetView>
  </sheetViews>
  <sheetFormatPr defaultColWidth="9" defaultRowHeight="13"/>
  <cols>
    <col min="1" max="1" width="9" style="213"/>
    <col min="2" max="2" width="10.6328125" style="213" customWidth="1"/>
    <col min="3" max="3" width="15.6328125" style="213" customWidth="1"/>
    <col min="4" max="4" width="12.6328125" style="213" customWidth="1"/>
    <col min="5" max="5" width="13.90625" style="213" bestFit="1" customWidth="1"/>
    <col min="6" max="6" width="9.453125" style="213" customWidth="1"/>
    <col min="7" max="7" width="14.08984375" style="213" customWidth="1"/>
    <col min="8" max="8" width="2.6328125" style="213" customWidth="1"/>
    <col min="9" max="9" width="1.6328125" style="213" customWidth="1"/>
    <col min="10" max="10" width="2.90625" style="213" customWidth="1"/>
    <col min="11" max="16384" width="9" style="213"/>
  </cols>
  <sheetData>
    <row r="1" spans="1:10" ht="18" customHeight="1">
      <c r="A1" s="213" t="s">
        <v>430</v>
      </c>
    </row>
    <row r="2" spans="1:10" ht="14">
      <c r="A2" s="214"/>
      <c r="B2" s="215"/>
      <c r="C2" s="215"/>
      <c r="D2" s="215"/>
      <c r="E2" s="215"/>
      <c r="F2" s="215"/>
      <c r="G2" s="215"/>
      <c r="H2" s="215"/>
    </row>
    <row r="3" spans="1:10" ht="14">
      <c r="A3" s="215"/>
      <c r="B3" s="215"/>
      <c r="C3" s="215"/>
      <c r="D3" s="215"/>
      <c r="E3" s="215"/>
      <c r="F3" s="215"/>
      <c r="G3" s="215"/>
      <c r="H3" s="215"/>
    </row>
    <row r="4" spans="1:10" ht="14">
      <c r="A4" s="216" t="s">
        <v>422</v>
      </c>
      <c r="B4" s="217"/>
      <c r="C4" s="217"/>
      <c r="D4" s="217"/>
      <c r="E4" s="217"/>
      <c r="F4" s="217"/>
      <c r="G4" s="217"/>
      <c r="H4" s="217"/>
    </row>
    <row r="5" spans="1:10" ht="14">
      <c r="A5" s="216"/>
      <c r="B5" s="216"/>
      <c r="C5" s="218"/>
      <c r="D5" s="217"/>
      <c r="E5" s="217"/>
      <c r="F5" s="217"/>
      <c r="G5" s="217"/>
      <c r="H5" s="217"/>
    </row>
    <row r="6" spans="1:10" ht="14">
      <c r="A6" s="215"/>
      <c r="B6" s="215"/>
      <c r="C6" s="215"/>
      <c r="D6" s="215"/>
      <c r="E6" s="215"/>
      <c r="F6" s="215"/>
      <c r="G6" s="215"/>
      <c r="H6" s="215"/>
    </row>
    <row r="7" spans="1:10" ht="14">
      <c r="A7" s="215"/>
      <c r="B7" s="215"/>
      <c r="C7" s="215"/>
      <c r="D7" s="215"/>
      <c r="E7" s="215"/>
      <c r="F7" s="471" t="s">
        <v>329</v>
      </c>
      <c r="G7" s="471"/>
      <c r="H7" s="219" t="s">
        <v>330</v>
      </c>
    </row>
    <row r="8" spans="1:10" ht="14">
      <c r="A8" s="215"/>
      <c r="B8" s="215"/>
      <c r="C8" s="215"/>
      <c r="D8" s="215"/>
      <c r="E8" s="215"/>
      <c r="F8" s="472" t="str">
        <f>IF(基本情報入力シート!$C$3="","令和　年　月　日",IF(基本情報入力シート!$C$4="実績報告",基本情報入力シート!$C$3,"令和　年　月　日"))</f>
        <v>令和　年　月　日</v>
      </c>
      <c r="G8" s="472"/>
      <c r="H8" s="472"/>
    </row>
    <row r="9" spans="1:10" ht="14">
      <c r="A9" s="215"/>
      <c r="B9" s="215"/>
      <c r="C9" s="215"/>
      <c r="D9" s="215"/>
      <c r="E9" s="215"/>
      <c r="F9" s="215"/>
      <c r="G9" s="215"/>
      <c r="H9" s="215"/>
    </row>
    <row r="10" spans="1:10" ht="14">
      <c r="A10" s="215"/>
      <c r="B10" s="215"/>
      <c r="C10" s="215"/>
      <c r="D10" s="215"/>
      <c r="E10" s="215"/>
      <c r="F10" s="215"/>
      <c r="G10" s="215"/>
      <c r="H10" s="215"/>
    </row>
    <row r="11" spans="1:10" ht="14">
      <c r="A11" s="214" t="s">
        <v>331</v>
      </c>
      <c r="B11" s="215"/>
      <c r="C11" s="215"/>
      <c r="D11" s="215"/>
      <c r="E11" s="215"/>
      <c r="F11" s="215"/>
      <c r="G11" s="215"/>
      <c r="H11" s="215"/>
    </row>
    <row r="12" spans="1:10" ht="14">
      <c r="A12" s="214" t="s">
        <v>332</v>
      </c>
      <c r="B12" s="220"/>
      <c r="C12" s="215"/>
      <c r="D12" s="215"/>
      <c r="E12" s="215"/>
      <c r="F12" s="215"/>
      <c r="G12" s="215"/>
      <c r="H12" s="215"/>
    </row>
    <row r="13" spans="1:10" ht="14">
      <c r="A13" s="215"/>
      <c r="B13" s="215"/>
      <c r="C13" s="215"/>
      <c r="D13" s="215"/>
      <c r="E13" s="215"/>
      <c r="F13" s="215"/>
      <c r="G13" s="215"/>
      <c r="H13" s="215"/>
    </row>
    <row r="14" spans="1:10" ht="14">
      <c r="A14" s="215"/>
      <c r="B14" s="215"/>
      <c r="C14" s="215"/>
      <c r="D14" s="215"/>
      <c r="E14" s="215"/>
      <c r="F14" s="215"/>
      <c r="G14" s="215"/>
      <c r="H14" s="215"/>
    </row>
    <row r="15" spans="1:10" ht="14">
      <c r="A15" s="215"/>
      <c r="B15" s="215"/>
      <c r="C15" s="215"/>
      <c r="D15" s="215"/>
      <c r="E15" s="214" t="s">
        <v>333</v>
      </c>
      <c r="F15" s="214"/>
      <c r="G15" s="214"/>
      <c r="H15" s="214"/>
    </row>
    <row r="16" spans="1:10" ht="14">
      <c r="A16" s="215"/>
      <c r="B16" s="215"/>
      <c r="C16" s="215"/>
      <c r="D16" s="215"/>
      <c r="E16" s="221" t="s">
        <v>334</v>
      </c>
      <c r="F16" s="473" t="str">
        <f>IF(基本情報入力シート!C5="","",基本情報入力シート!C5)</f>
        <v/>
      </c>
      <c r="G16" s="473"/>
      <c r="H16" s="473"/>
    </row>
    <row r="17" spans="1:9" ht="14">
      <c r="A17" s="215"/>
      <c r="B17" s="215"/>
      <c r="C17" s="215"/>
      <c r="D17" s="215"/>
      <c r="E17" s="222"/>
      <c r="F17" s="474"/>
      <c r="G17" s="474"/>
      <c r="H17" s="474"/>
    </row>
    <row r="18" spans="1:9" ht="14">
      <c r="A18" s="215"/>
      <c r="B18" s="215"/>
      <c r="C18" s="215"/>
      <c r="D18" s="215"/>
      <c r="E18" s="223" t="s">
        <v>335</v>
      </c>
      <c r="F18" s="470" t="str">
        <f>IF(基本情報入力シート!C6="","",基本情報入力シート!C6)</f>
        <v/>
      </c>
      <c r="G18" s="470"/>
      <c r="H18" s="470"/>
    </row>
    <row r="19" spans="1:9" ht="14">
      <c r="A19" s="215"/>
      <c r="B19" s="215"/>
      <c r="C19" s="215"/>
      <c r="D19" s="215"/>
      <c r="E19" s="223" t="s">
        <v>336</v>
      </c>
      <c r="F19" s="470" t="str">
        <f>IF(基本情報入力シート!C7="","",基本情報入力シート!C7)</f>
        <v/>
      </c>
      <c r="G19" s="470"/>
      <c r="H19" s="470"/>
    </row>
    <row r="20" spans="1:9" ht="14">
      <c r="A20" s="215"/>
      <c r="B20" s="215"/>
      <c r="C20" s="215"/>
      <c r="D20" s="215"/>
      <c r="E20" s="223" t="s">
        <v>337</v>
      </c>
      <c r="F20" s="470" t="str">
        <f>IF(基本情報入力シート!C8="","",基本情報入力シート!C8)</f>
        <v/>
      </c>
      <c r="G20" s="470"/>
      <c r="H20" s="470"/>
    </row>
    <row r="21" spans="1:9" ht="14">
      <c r="A21" s="215"/>
      <c r="B21" s="215"/>
      <c r="C21" s="215"/>
      <c r="D21" s="215"/>
      <c r="E21" s="215"/>
      <c r="F21" s="215"/>
      <c r="G21" s="215"/>
      <c r="H21" s="215"/>
    </row>
    <row r="22" spans="1:9" ht="14">
      <c r="A22" s="215"/>
      <c r="B22" s="215"/>
      <c r="C22" s="215"/>
      <c r="D22" s="215"/>
      <c r="E22" s="215"/>
      <c r="F22" s="215"/>
      <c r="G22" s="215"/>
      <c r="H22" s="215"/>
    </row>
    <row r="23" spans="1:9" ht="14">
      <c r="A23" s="475" t="s">
        <v>714</v>
      </c>
      <c r="B23" s="475"/>
      <c r="C23" s="475"/>
      <c r="D23" s="475"/>
      <c r="E23" s="475"/>
      <c r="F23" s="475"/>
      <c r="G23" s="475"/>
      <c r="H23" s="475"/>
      <c r="I23" s="214"/>
    </row>
    <row r="24" spans="1:9" ht="14">
      <c r="A24" s="469" t="s">
        <v>715</v>
      </c>
      <c r="B24" s="469"/>
      <c r="C24" s="469"/>
      <c r="D24" s="469"/>
      <c r="E24" s="469"/>
      <c r="F24" s="469"/>
      <c r="G24" s="469"/>
      <c r="H24" s="469"/>
    </row>
    <row r="25" spans="1:9" ht="14">
      <c r="A25" s="469" t="s">
        <v>716</v>
      </c>
      <c r="B25" s="469"/>
      <c r="C25" s="469"/>
      <c r="D25" s="469"/>
      <c r="E25" s="469"/>
      <c r="F25" s="469"/>
      <c r="G25" s="469"/>
      <c r="H25" s="469"/>
    </row>
    <row r="26" spans="1:9" ht="14">
      <c r="A26" s="214"/>
      <c r="B26" s="215"/>
      <c r="C26" s="215"/>
      <c r="D26" s="215"/>
      <c r="E26" s="215"/>
      <c r="F26" s="215"/>
      <c r="G26" s="215"/>
      <c r="H26" s="215"/>
    </row>
    <row r="27" spans="1:9" ht="14">
      <c r="A27" s="217" t="s">
        <v>338</v>
      </c>
      <c r="B27" s="217"/>
      <c r="C27" s="217"/>
      <c r="D27" s="217"/>
      <c r="E27" s="217"/>
      <c r="F27" s="217"/>
      <c r="G27" s="217"/>
      <c r="H27" s="217"/>
    </row>
    <row r="28" spans="1:9" ht="14">
      <c r="A28" s="216"/>
      <c r="B28" s="217"/>
      <c r="C28" s="217"/>
      <c r="D28" s="217"/>
      <c r="E28" s="217"/>
      <c r="F28" s="217"/>
      <c r="G28" s="217"/>
      <c r="H28" s="217"/>
    </row>
    <row r="29" spans="1:9" ht="14">
      <c r="A29" s="224" t="s">
        <v>429</v>
      </c>
      <c r="B29" s="215"/>
      <c r="C29" s="225" t="s">
        <v>461</v>
      </c>
      <c r="D29" s="438" t="str">
        <f>IF(基本情報入力シート!C4="実績報告",【実績】所要額精算書!Q11,"")</f>
        <v/>
      </c>
      <c r="E29" s="215" t="s">
        <v>416</v>
      </c>
      <c r="G29" s="215"/>
      <c r="H29" s="215"/>
    </row>
    <row r="30" spans="1:9" ht="14">
      <c r="A30" s="224" t="s">
        <v>423</v>
      </c>
      <c r="B30" s="215"/>
      <c r="C30" s="225"/>
      <c r="D30" s="225"/>
      <c r="E30" s="215"/>
      <c r="F30" s="215"/>
      <c r="G30" s="215"/>
      <c r="H30" s="215"/>
    </row>
    <row r="31" spans="1:9" ht="14">
      <c r="A31" s="224" t="s">
        <v>504</v>
      </c>
      <c r="B31" s="214"/>
      <c r="C31" s="214"/>
      <c r="D31" s="219"/>
      <c r="E31" s="226"/>
      <c r="F31" s="226"/>
      <c r="G31" s="214"/>
      <c r="H31" s="215"/>
    </row>
    <row r="32" spans="1:9" ht="14">
      <c r="A32" s="224" t="s">
        <v>409</v>
      </c>
      <c r="B32" s="214"/>
      <c r="C32" s="214"/>
      <c r="D32" s="219"/>
      <c r="E32" s="226"/>
      <c r="F32" s="226"/>
      <c r="G32" s="214"/>
      <c r="H32" s="215"/>
    </row>
    <row r="33" spans="1:8" ht="14">
      <c r="A33" s="224" t="s">
        <v>718</v>
      </c>
      <c r="B33" s="214"/>
      <c r="C33" s="214"/>
      <c r="D33" s="219"/>
      <c r="E33" s="226"/>
      <c r="F33" s="226"/>
      <c r="G33" s="214"/>
      <c r="H33" s="215"/>
    </row>
    <row r="34" spans="1:8" ht="14">
      <c r="A34" s="224" t="s">
        <v>424</v>
      </c>
      <c r="B34" s="214"/>
      <c r="C34" s="214"/>
      <c r="D34" s="219"/>
      <c r="E34" s="226"/>
      <c r="F34" s="226"/>
      <c r="G34" s="214"/>
      <c r="H34" s="215"/>
    </row>
    <row r="35" spans="1:8" ht="14">
      <c r="A35" s="224" t="s">
        <v>425</v>
      </c>
      <c r="B35" s="214"/>
      <c r="C35" s="214"/>
      <c r="D35" s="219"/>
      <c r="E35" s="226"/>
      <c r="F35" s="226"/>
      <c r="G35" s="214"/>
      <c r="H35" s="215"/>
    </row>
    <row r="36" spans="1:8" ht="14">
      <c r="A36" s="224" t="s">
        <v>426</v>
      </c>
      <c r="B36" s="214"/>
      <c r="C36" s="214"/>
      <c r="D36" s="214"/>
      <c r="E36" s="214"/>
      <c r="F36" s="214"/>
      <c r="G36" s="214"/>
      <c r="H36" s="215"/>
    </row>
    <row r="37" spans="1:8" ht="14">
      <c r="A37" s="224" t="s">
        <v>427</v>
      </c>
      <c r="B37" s="214"/>
      <c r="C37" s="214"/>
      <c r="D37" s="214"/>
      <c r="E37" s="214"/>
      <c r="F37" s="214"/>
      <c r="G37" s="214"/>
      <c r="H37" s="215"/>
    </row>
    <row r="38" spans="1:8" ht="14">
      <c r="A38" s="224" t="s">
        <v>428</v>
      </c>
      <c r="B38" s="214"/>
      <c r="C38" s="214"/>
      <c r="D38" s="214"/>
      <c r="E38" s="214"/>
      <c r="F38" s="214"/>
      <c r="G38" s="214"/>
      <c r="H38" s="215"/>
    </row>
    <row r="39" spans="1:8" ht="14">
      <c r="A39" s="224"/>
      <c r="B39" s="214"/>
      <c r="C39" s="214"/>
      <c r="D39" s="214"/>
      <c r="E39" s="214"/>
      <c r="F39" s="214"/>
      <c r="G39" s="214"/>
      <c r="H39" s="215"/>
    </row>
    <row r="40" spans="1:8" ht="14">
      <c r="A40" s="214"/>
      <c r="B40" s="214"/>
      <c r="C40" s="214"/>
      <c r="D40" s="214"/>
      <c r="E40" s="214"/>
      <c r="F40" s="214"/>
      <c r="G40" s="214"/>
      <c r="H40" s="215"/>
    </row>
    <row r="41" spans="1:8" ht="14">
      <c r="A41" s="214"/>
      <c r="B41" s="214"/>
      <c r="C41" s="214"/>
      <c r="D41" s="214"/>
      <c r="E41" s="214"/>
      <c r="F41" s="214"/>
      <c r="G41" s="214"/>
      <c r="H41" s="215"/>
    </row>
    <row r="42" spans="1:8" ht="14">
      <c r="A42" s="214"/>
      <c r="B42" s="214"/>
      <c r="C42" s="214"/>
      <c r="D42" s="214"/>
      <c r="E42" s="214"/>
      <c r="F42" s="214"/>
      <c r="G42" s="214"/>
      <c r="H42" s="215"/>
    </row>
  </sheetData>
  <sheetProtection sheet="1" objects="1" scenarios="1"/>
  <mergeCells count="9">
    <mergeCell ref="A24:H24"/>
    <mergeCell ref="A25:H25"/>
    <mergeCell ref="F7:G7"/>
    <mergeCell ref="F8:H8"/>
    <mergeCell ref="F16:H17"/>
    <mergeCell ref="F18:H18"/>
    <mergeCell ref="F19:H19"/>
    <mergeCell ref="F20:H20"/>
    <mergeCell ref="A23:H23"/>
  </mergeCells>
  <phoneticPr fontId="5"/>
  <pageMargins left="0.70866141732283472" right="0.70866141732283472" top="0.74803149606299213" bottom="0.74803149606299213" header="0.31496062992125984" footer="0.31496062992125984"/>
  <pageSetup paperSize="9" scale="99" fitToHeight="0" orientation="portrait" cellComments="asDisplayed"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BD09D-766D-448C-896C-6B64F073AE1B}">
  <sheetPr codeName="Sheet13">
    <tabColor theme="8" tint="0.39997558519241921"/>
  </sheetPr>
  <dimension ref="A1:F22"/>
  <sheetViews>
    <sheetView view="pageBreakPreview" zoomScaleNormal="100" zoomScaleSheetLayoutView="100" workbookViewId="0">
      <selection activeCell="D9" sqref="D9"/>
    </sheetView>
  </sheetViews>
  <sheetFormatPr defaultColWidth="9" defaultRowHeight="13"/>
  <cols>
    <col min="1" max="1" width="2.08984375" style="229" customWidth="1"/>
    <col min="2" max="2" width="15.90625" style="229" customWidth="1"/>
    <col min="3" max="3" width="17" style="229" customWidth="1"/>
    <col min="4" max="5" width="20.6328125" style="229" customWidth="1"/>
    <col min="6" max="16384" width="9" style="229"/>
  </cols>
  <sheetData>
    <row r="1" spans="1:6" ht="24" customHeight="1"/>
    <row r="2" spans="1:6" ht="24" customHeight="1">
      <c r="A2" s="479" t="s">
        <v>472</v>
      </c>
      <c r="B2" s="479"/>
      <c r="C2" s="479"/>
      <c r="D2" s="479"/>
      <c r="E2" s="479"/>
    </row>
    <row r="3" spans="1:6" ht="24" customHeight="1">
      <c r="B3" s="230"/>
      <c r="C3" s="230"/>
      <c r="D3" s="230"/>
      <c r="E3" s="230"/>
    </row>
    <row r="4" spans="1:6" ht="24" customHeight="1">
      <c r="B4" s="230"/>
      <c r="C4" s="230"/>
      <c r="D4" s="480" t="str">
        <f>IF(基本情報入力シート!C8="","","医療機関名："&amp;基本情報入力シート!C8)</f>
        <v/>
      </c>
      <c r="E4" s="480"/>
    </row>
    <row r="5" spans="1:6" ht="24" customHeight="1">
      <c r="B5" s="481" t="s">
        <v>462</v>
      </c>
      <c r="C5" s="481"/>
    </row>
    <row r="6" spans="1:6" ht="24" customHeight="1">
      <c r="E6" s="231" t="s">
        <v>463</v>
      </c>
    </row>
    <row r="7" spans="1:6" ht="24" customHeight="1">
      <c r="B7" s="482" t="s">
        <v>464</v>
      </c>
      <c r="C7" s="482"/>
      <c r="D7" s="232" t="s">
        <v>465</v>
      </c>
      <c r="E7" s="232" t="s">
        <v>509</v>
      </c>
    </row>
    <row r="8" spans="1:6" ht="24" customHeight="1">
      <c r="B8" s="483" t="s">
        <v>466</v>
      </c>
      <c r="C8" s="483"/>
      <c r="D8" s="233" t="str">
        <f>IF(基本情報入力シート!C4="実績報告",【実績】所要額精算書!Q11,"")</f>
        <v/>
      </c>
      <c r="E8" s="234"/>
    </row>
    <row r="9" spans="1:6" ht="24" customHeight="1">
      <c r="B9" s="483" t="s">
        <v>467</v>
      </c>
      <c r="C9" s="483"/>
      <c r="D9" s="197"/>
      <c r="E9" s="192"/>
    </row>
    <row r="10" spans="1:6" ht="24" customHeight="1">
      <c r="B10" s="483" t="s">
        <v>468</v>
      </c>
      <c r="C10" s="483"/>
      <c r="D10" s="197"/>
      <c r="E10" s="192"/>
    </row>
    <row r="11" spans="1:6" ht="24" customHeight="1">
      <c r="B11" s="478" t="s">
        <v>469</v>
      </c>
      <c r="C11" s="478"/>
      <c r="D11" s="235">
        <f>SUM(D8:D10)</f>
        <v>0</v>
      </c>
      <c r="E11" s="235"/>
    </row>
    <row r="12" spans="1:6" ht="24" customHeight="1"/>
    <row r="13" spans="1:6" ht="24" customHeight="1">
      <c r="B13" s="481" t="s">
        <v>470</v>
      </c>
      <c r="C13" s="481"/>
    </row>
    <row r="14" spans="1:6" ht="24" customHeight="1"/>
    <row r="15" spans="1:6" ht="24" customHeight="1">
      <c r="B15" s="482" t="s">
        <v>464</v>
      </c>
      <c r="C15" s="482"/>
      <c r="D15" s="232" t="s">
        <v>465</v>
      </c>
      <c r="E15" s="232" t="s">
        <v>509</v>
      </c>
    </row>
    <row r="16" spans="1:6" ht="24" customHeight="1">
      <c r="B16" s="773" t="s">
        <v>710</v>
      </c>
      <c r="C16" s="774"/>
      <c r="D16" s="193"/>
      <c r="E16" s="194"/>
    </row>
    <row r="17" spans="2:5" ht="24" customHeight="1">
      <c r="B17" s="777" t="s">
        <v>709</v>
      </c>
      <c r="C17" s="778"/>
      <c r="D17" s="192"/>
      <c r="E17" s="195"/>
    </row>
    <row r="18" spans="2:5" ht="24" customHeight="1">
      <c r="B18" s="777" t="s">
        <v>708</v>
      </c>
      <c r="C18" s="778"/>
      <c r="D18" s="192"/>
      <c r="E18" s="195"/>
    </row>
    <row r="19" spans="2:5" ht="24" customHeight="1">
      <c r="B19" s="777"/>
      <c r="C19" s="778"/>
      <c r="D19" s="192"/>
      <c r="E19" s="195"/>
    </row>
    <row r="20" spans="2:5" ht="24" customHeight="1">
      <c r="B20" s="775"/>
      <c r="C20" s="776"/>
      <c r="D20" s="449"/>
      <c r="E20" s="195"/>
    </row>
    <row r="21" spans="2:5" ht="24" customHeight="1">
      <c r="B21" s="478" t="s">
        <v>171</v>
      </c>
      <c r="C21" s="478"/>
      <c r="D21" s="235">
        <f>SUM(D16:D20)</f>
        <v>0</v>
      </c>
      <c r="E21" s="235"/>
    </row>
    <row r="22" spans="2:5" ht="24" customHeight="1">
      <c r="D22" s="196" t="str">
        <f>IF(D11=D21," ","↑「１　収入」と「２　支出」が一致していません")</f>
        <v xml:space="preserve"> </v>
      </c>
    </row>
  </sheetData>
  <sheetProtection sheet="1" objects="1" scenarios="1"/>
  <mergeCells count="16">
    <mergeCell ref="B16:C16"/>
    <mergeCell ref="B21:C21"/>
    <mergeCell ref="A2:E2"/>
    <mergeCell ref="D4:E4"/>
    <mergeCell ref="B5:C5"/>
    <mergeCell ref="B7:C7"/>
    <mergeCell ref="B8:C8"/>
    <mergeCell ref="B9:C9"/>
    <mergeCell ref="B10:C10"/>
    <mergeCell ref="B11:C11"/>
    <mergeCell ref="B13:C13"/>
    <mergeCell ref="B15:C15"/>
    <mergeCell ref="B20:C20"/>
    <mergeCell ref="B19:C19"/>
    <mergeCell ref="B18:C18"/>
    <mergeCell ref="B17:C17"/>
  </mergeCells>
  <phoneticPr fontId="5"/>
  <conditionalFormatting sqref="D9:D10 D16:D20">
    <cfRule type="containsBlanks" dxfId="12" priority="2">
      <formula>LEN(TRIM(D9))=0</formula>
    </cfRule>
  </conditionalFormatting>
  <conditionalFormatting sqref="B16:C20">
    <cfRule type="containsBlanks" dxfId="11" priority="1">
      <formula>LEN(TRIM(B16))=0</formula>
    </cfRule>
  </conditionalFormatting>
  <printOptions horizontalCentered="1"/>
  <pageMargins left="0.31496062992125984" right="0.31496062992125984" top="0.55118110236220474" bottom="0.55118110236220474" header="0.31496062992125984" footer="0.31496062992125984"/>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54089-88A3-427F-A628-78C5C329EF0A}">
  <sheetPr codeName="Sheet14">
    <tabColor theme="8" tint="0.39997558519241921"/>
  </sheetPr>
  <dimension ref="A1:AB23"/>
  <sheetViews>
    <sheetView showGridLines="0" view="pageBreakPreview" zoomScaleNormal="75" zoomScaleSheetLayoutView="100" workbookViewId="0">
      <selection activeCell="R8" sqref="R8"/>
    </sheetView>
  </sheetViews>
  <sheetFormatPr defaultColWidth="9" defaultRowHeight="13"/>
  <cols>
    <col min="1" max="1" width="3.26953125" style="111" customWidth="1"/>
    <col min="2" max="2" width="0" style="111" hidden="1" customWidth="1"/>
    <col min="3" max="3" width="12.7265625" style="111" customWidth="1"/>
    <col min="4" max="4" width="16.6328125" style="111" customWidth="1"/>
    <col min="5" max="5" width="12.08984375" style="111" customWidth="1"/>
    <col min="6" max="6" width="12.6328125" style="111" customWidth="1"/>
    <col min="7" max="7" width="8.6328125" style="111" customWidth="1"/>
    <col min="8" max="8" width="12.6328125" style="111" customWidth="1"/>
    <col min="9" max="9" width="9.6328125" style="111" customWidth="1"/>
    <col min="10" max="10" width="8.6328125" style="111" hidden="1" customWidth="1"/>
    <col min="11" max="11" width="12.6328125" style="111" customWidth="1"/>
    <col min="12" max="12" width="9.6328125" style="111" customWidth="1"/>
    <col min="13" max="13" width="8.6328125" style="111" customWidth="1"/>
    <col min="14" max="16" width="12.6328125" style="111" customWidth="1"/>
    <col min="17" max="19" width="13.26953125" style="111" customWidth="1"/>
    <col min="20" max="20" width="12.6328125" style="111" hidden="1" customWidth="1"/>
    <col min="21" max="21" width="12.6328125" style="111" customWidth="1"/>
    <col min="22" max="22" width="8.6328125" style="111" customWidth="1"/>
    <col min="23" max="16384" width="9" style="111"/>
  </cols>
  <sheetData>
    <row r="1" spans="1:28" ht="18.75" customHeight="1">
      <c r="B1" s="112"/>
      <c r="C1" s="199" t="s">
        <v>477</v>
      </c>
    </row>
    <row r="2" spans="1:28">
      <c r="B2" s="113"/>
    </row>
    <row r="3" spans="1:28" s="114" customFormat="1" ht="27.75" customHeight="1">
      <c r="C3" s="115" t="s">
        <v>506</v>
      </c>
      <c r="D3" s="116"/>
      <c r="E3" s="116"/>
      <c r="F3" s="116"/>
      <c r="G3" s="116"/>
      <c r="H3" s="116"/>
      <c r="I3" s="116"/>
      <c r="J3" s="116"/>
      <c r="K3" s="116"/>
      <c r="L3" s="116"/>
      <c r="M3" s="116"/>
      <c r="N3" s="116"/>
      <c r="O3" s="116"/>
      <c r="P3" s="116"/>
      <c r="Q3" s="116"/>
      <c r="R3" s="116"/>
      <c r="S3" s="116"/>
      <c r="T3" s="116"/>
      <c r="U3" s="116"/>
      <c r="V3" s="439" t="str">
        <f>IF(基本情報入力シート!C8="","","医療機関名："&amp;基本情報入力シート!C8)</f>
        <v/>
      </c>
    </row>
    <row r="4" spans="1:28" s="117" customFormat="1" ht="14.15" customHeight="1">
      <c r="B4" s="118"/>
      <c r="C4" s="119"/>
      <c r="D4" s="120"/>
      <c r="E4" s="121"/>
      <c r="F4" s="122" t="s">
        <v>0</v>
      </c>
      <c r="G4" s="122" t="s">
        <v>1</v>
      </c>
      <c r="H4" s="122" t="s">
        <v>452</v>
      </c>
      <c r="I4" s="123"/>
      <c r="J4" s="124"/>
      <c r="K4" s="451" t="s">
        <v>3</v>
      </c>
      <c r="L4" s="123"/>
      <c r="M4" s="124"/>
      <c r="N4" s="451" t="s">
        <v>4</v>
      </c>
      <c r="O4" s="122" t="s">
        <v>5</v>
      </c>
      <c r="P4" s="122" t="s">
        <v>453</v>
      </c>
      <c r="Q4" s="122" t="s">
        <v>454</v>
      </c>
      <c r="R4" s="122" t="s">
        <v>455</v>
      </c>
      <c r="S4" s="122" t="s">
        <v>672</v>
      </c>
      <c r="T4" s="122"/>
      <c r="U4" s="122" t="s">
        <v>481</v>
      </c>
      <c r="V4" s="125"/>
    </row>
    <row r="5" spans="1:28" s="117" customFormat="1" ht="50.15" customHeight="1">
      <c r="A5" s="126"/>
      <c r="B5" s="127" t="s">
        <v>344</v>
      </c>
      <c r="C5" s="129" t="s">
        <v>19</v>
      </c>
      <c r="D5" s="128" t="s">
        <v>508</v>
      </c>
      <c r="E5" s="130" t="s">
        <v>345</v>
      </c>
      <c r="F5" s="131" t="s">
        <v>9</v>
      </c>
      <c r="G5" s="132" t="s">
        <v>10</v>
      </c>
      <c r="H5" s="131" t="s">
        <v>11</v>
      </c>
      <c r="I5" s="488" t="s">
        <v>478</v>
      </c>
      <c r="J5" s="489"/>
      <c r="K5" s="490"/>
      <c r="L5" s="488" t="s">
        <v>12</v>
      </c>
      <c r="M5" s="489"/>
      <c r="N5" s="490"/>
      <c r="O5" s="131" t="s">
        <v>17</v>
      </c>
      <c r="P5" s="450" t="s">
        <v>670</v>
      </c>
      <c r="Q5" s="132" t="s">
        <v>671</v>
      </c>
      <c r="R5" s="132" t="s">
        <v>479</v>
      </c>
      <c r="S5" s="132" t="s">
        <v>668</v>
      </c>
      <c r="T5" s="132" t="s">
        <v>346</v>
      </c>
      <c r="U5" s="132" t="s">
        <v>669</v>
      </c>
      <c r="V5" s="129" t="s">
        <v>645</v>
      </c>
    </row>
    <row r="6" spans="1:28" s="133" customFormat="1" ht="14.15" customHeight="1">
      <c r="B6" s="134"/>
      <c r="C6" s="135"/>
      <c r="D6" s="136"/>
      <c r="E6" s="135"/>
      <c r="F6" s="136"/>
      <c r="G6" s="136"/>
      <c r="H6" s="137"/>
      <c r="I6" s="158" t="s">
        <v>348</v>
      </c>
      <c r="J6" s="138" t="s">
        <v>14</v>
      </c>
      <c r="K6" s="138" t="s">
        <v>15</v>
      </c>
      <c r="L6" s="158" t="s">
        <v>348</v>
      </c>
      <c r="M6" s="138" t="s">
        <v>14</v>
      </c>
      <c r="N6" s="138" t="s">
        <v>15</v>
      </c>
      <c r="O6" s="136"/>
      <c r="P6" s="136"/>
      <c r="Q6" s="136"/>
      <c r="R6" s="136"/>
      <c r="S6" s="136"/>
      <c r="T6" s="136"/>
      <c r="U6" s="136"/>
      <c r="V6" s="139"/>
    </row>
    <row r="7" spans="1:28" s="140" customFormat="1" ht="19.5" customHeight="1">
      <c r="B7" s="141"/>
      <c r="C7" s="142"/>
      <c r="D7" s="143"/>
      <c r="E7" s="144"/>
      <c r="F7" s="145" t="s">
        <v>16</v>
      </c>
      <c r="G7" s="145" t="s">
        <v>16</v>
      </c>
      <c r="H7" s="145" t="s">
        <v>16</v>
      </c>
      <c r="I7" s="145" t="s">
        <v>349</v>
      </c>
      <c r="J7" s="145" t="s">
        <v>16</v>
      </c>
      <c r="K7" s="145" t="s">
        <v>16</v>
      </c>
      <c r="L7" s="145" t="s">
        <v>349</v>
      </c>
      <c r="M7" s="145" t="s">
        <v>16</v>
      </c>
      <c r="N7" s="145" t="s">
        <v>16</v>
      </c>
      <c r="O7" s="145" t="s">
        <v>16</v>
      </c>
      <c r="P7" s="145" t="s">
        <v>350</v>
      </c>
      <c r="Q7" s="145" t="s">
        <v>16</v>
      </c>
      <c r="R7" s="145" t="s">
        <v>480</v>
      </c>
      <c r="S7" s="145" t="s">
        <v>480</v>
      </c>
      <c r="T7" s="145" t="s">
        <v>16</v>
      </c>
      <c r="U7" s="145" t="s">
        <v>16</v>
      </c>
      <c r="V7" s="146"/>
    </row>
    <row r="8" spans="1:28" s="147" customFormat="1" ht="54.75" customHeight="1">
      <c r="B8" s="164" t="s">
        <v>347</v>
      </c>
      <c r="C8" s="165" t="s">
        <v>341</v>
      </c>
      <c r="D8" s="154" t="str">
        <f>IF(基本情報入力シート!$C$8="","",基本情報入力シート!$C$8)</f>
        <v/>
      </c>
      <c r="E8" s="155" t="str">
        <f>IF(基本情報入力シート!$C$6="","",基本情報入力シート!$C$6)</f>
        <v/>
      </c>
      <c r="F8" s="148" t="str">
        <f>IF('【実績】事業実績（病室）'!E42="","",'【実績】事業実績（病室）'!E42)</f>
        <v/>
      </c>
      <c r="G8" s="148" t="str">
        <f>IF('【実績】事業実績（病室）'!E43="","",'【実績】事業実績（病室）'!E43)</f>
        <v/>
      </c>
      <c r="H8" s="148" t="str">
        <f>IF(F8="","",IF(G8="",F8,(F8-G8)))</f>
        <v/>
      </c>
      <c r="I8" s="148" t="str">
        <f>IF(COUNTA('【実績】事業実績（病室）'!C24,'【実績】事業実績（病室）'!D24,'【実績】事業実績（病室）'!E24,'【実績】事業実績（病室）'!F24,'【実績】事業実績（病室）'!G24,'【実績】事業実績（病室）'!H24,'【実績】事業実績（病室）'!I24,'【実績】事業実績（病室）'!J24,'【実績】事業実績（病室）'!C28,'【実績】事業実績（病室）'!D28,'【実績】事業実績（病室）'!E28,'【実績】事業実績（病室）'!F28,'【実績】事業実績（病室）'!G28,'【実績】事業実績（病室）'!H28,'【実績】事業実績（病室）'!I28,'【実績】事業実績（病室）'!J28,'【実績】事業実績（病室）'!C32,'【実績】事業実績（病室）'!D32,'【実績】事業実績（病室）'!E32,'【実績】事業実績（病室）'!F32,'【実績】事業実績（病室）'!G32,'【実績】事業実績（病室）'!H32,'【実績】事業実績（病室）'!I32,'【実績】事業実績（病室）'!J32)=0,"",COUNTA('【実績】事業実績（病室）'!C24,'【実績】事業実績（病室）'!D24,'【実績】事業実績（病室）'!E24,'【実績】事業実績（病室）'!F24,'【実績】事業実績（病室）'!G24,'【実績】事業実績（病室）'!H24,'【実績】事業実績（病室）'!I24,'【実績】事業実績（病室）'!J24,'【実績】事業実績（病室）'!C28,'【実績】事業実績（病室）'!D28,'【実績】事業実績（病室）'!E28,'【実績】事業実績（病室）'!F28,'【実績】事業実績（病室）'!G28,'【実績】事業実績（病室）'!H28,'【実績】事業実績（病室）'!I28,'【実績】事業実績（病室）'!J28,'【実績】事業実績（病室）'!C32,'【実績】事業実績（病室）'!D32,'【実績】事業実績（病室）'!E32,'【実績】事業実績（病室）'!F32,'【実績】事業実績（病室）'!G32,'【実績】事業実績（病室）'!H32,'【実績】事業実績（病室）'!I32,'【実績】事業実績（病室）'!J32))</f>
        <v/>
      </c>
      <c r="J8" s="148" t="str">
        <f>IF(K8="","",IF(I8="","",K8/I8))</f>
        <v/>
      </c>
      <c r="K8" s="148" t="str">
        <f>IF('【実績】事業実績（病室）'!E38="","",'【実績】事業実績（病室）'!E38)</f>
        <v/>
      </c>
      <c r="L8" s="148" t="str">
        <f>IF(I8="","",I8-'【申請】計画書（病室）'!D16-'【申請】計画書（病室）'!D17)</f>
        <v/>
      </c>
      <c r="M8" s="148">
        <v>29420000</v>
      </c>
      <c r="N8" s="148" t="str">
        <f>IF(M8="","",IF(L8="","",L8*M8))</f>
        <v/>
      </c>
      <c r="O8" s="149" t="str">
        <f>IF(N8="","",MIN(K8,N8))</f>
        <v/>
      </c>
      <c r="P8" s="149" t="str">
        <f>IF(【申請】所要額計算書!Q8="","",【申請】所要額計算書!Q8)</f>
        <v/>
      </c>
      <c r="Q8" s="166" t="str">
        <f>IF(N8="","",ROUNDDOWN(MIN(MIN(H8,O8)/3*2,P8),-3))</f>
        <v/>
      </c>
      <c r="R8" s="272"/>
      <c r="S8" s="200" t="str">
        <f>IF(P8="","",IF(R8="",Q8,(Q8-R8)))</f>
        <v/>
      </c>
      <c r="T8" s="150" t="str">
        <f>IF(F8="","",IF(Q8="-",MIN(H8,O8),IF(X8="a",MIN(H8,O8,Q8),IF(X8="b",MIN(MIN(H8,O8)*Y8),Q8))))</f>
        <v/>
      </c>
      <c r="U8" s="149" t="str">
        <f>IF(P8="","",MIN(MIN(H8,O8)*2/3,Q8)/2)</f>
        <v/>
      </c>
      <c r="V8" s="443" t="s">
        <v>646</v>
      </c>
      <c r="Y8" s="151"/>
      <c r="AA8" s="151"/>
      <c r="AB8" s="151"/>
    </row>
    <row r="9" spans="1:28" s="147" customFormat="1" ht="54.75" customHeight="1">
      <c r="B9" s="164" t="s">
        <v>347</v>
      </c>
      <c r="C9" s="165" t="s">
        <v>342</v>
      </c>
      <c r="D9" s="154" t="str">
        <f>IF(基本情報入力シート!$C$8="","",基本情報入力シート!$C$8)</f>
        <v/>
      </c>
      <c r="E9" s="155" t="str">
        <f>IF(基本情報入力シート!$C$6="","",基本情報入力シート!$C$6)</f>
        <v/>
      </c>
      <c r="F9" s="148" t="str">
        <f>IF('【実績】事業実績（病棟）'!E35=0,"",'【実績】事業実績（病棟）'!E35)</f>
        <v/>
      </c>
      <c r="G9" s="148" t="str">
        <f>IF('【実績】事業実績（病棟）'!E36=0,"",'【実績】事業実績（病棟）'!E36)</f>
        <v/>
      </c>
      <c r="H9" s="148" t="str">
        <f>IF(F9="","",IF(G9="",F9,(F9-G9)))</f>
        <v/>
      </c>
      <c r="I9" s="156" t="str">
        <f>IF('【実績】事業実績（病棟）'!K25="","",'【実績】事業実績（病棟）'!K25)</f>
        <v/>
      </c>
      <c r="J9" s="148" t="str">
        <f t="shared" ref="J9:J10" si="0">IF(K9="","",IF(I9="","",K9/I9))</f>
        <v/>
      </c>
      <c r="K9" s="148" t="str">
        <f>IF('【実績】事業実績（病棟）'!E31="","",'【実績】事業実績（病棟）'!E31)</f>
        <v/>
      </c>
      <c r="L9" s="156" t="str">
        <f>IF(I9="","",I9-'【申請】計画書（病棟）'!D16-'【申請】計画書（病棟）'!D17)</f>
        <v/>
      </c>
      <c r="M9" s="148">
        <v>484000</v>
      </c>
      <c r="N9" s="148" t="str">
        <f>IF(M9="","",IF(L9="","",L9*M9))</f>
        <v/>
      </c>
      <c r="O9" s="149" t="str">
        <f>IF(N9="","",MIN(K9,N9))</f>
        <v/>
      </c>
      <c r="P9" s="149" t="str">
        <f>IF(【申請】所要額計算書!Q9="","",【申請】所要額計算書!Q9)</f>
        <v/>
      </c>
      <c r="Q9" s="166" t="str">
        <f>IF(N9="","",ROUNDDOWN(MIN(H9,O9,P9),-3))</f>
        <v/>
      </c>
      <c r="R9" s="272"/>
      <c r="S9" s="200" t="str">
        <f>IF(P9="","",IF(R9="",Q9,(Q9-R9)))</f>
        <v/>
      </c>
      <c r="T9" s="150" t="str">
        <f>IF(F9="","",IF(Q9="-",MIN(H9,O9),IF(X9="a",MIN(H9,O9,Q9),IF(X9="b",MIN(MIN(H9,O9)*Y9),Q9))))</f>
        <v/>
      </c>
      <c r="U9" s="149" t="str">
        <f>IF(P9="","",MIN(MIN(H9,O9)*1/1,Q9)/2)</f>
        <v/>
      </c>
      <c r="V9" s="444" t="s">
        <v>647</v>
      </c>
      <c r="Y9" s="151"/>
      <c r="AA9" s="151"/>
      <c r="AB9" s="151"/>
    </row>
    <row r="10" spans="1:28" s="147" customFormat="1" ht="54.75" customHeight="1" thickBot="1">
      <c r="B10" s="164" t="s">
        <v>347</v>
      </c>
      <c r="C10" s="178" t="s">
        <v>343</v>
      </c>
      <c r="D10" s="179" t="str">
        <f>IF(基本情報入力シート!$C$8="","",基本情報入力シート!$C$8)</f>
        <v/>
      </c>
      <c r="E10" s="180" t="str">
        <f>IF(基本情報入力シート!$C$6="","",基本情報入力シート!$C$6)</f>
        <v/>
      </c>
      <c r="F10" s="181" t="str">
        <f>IF('【実績】事業実績（保管施設）'!E35=0,"",'【実績】事業実績（保管施設）'!E35)</f>
        <v/>
      </c>
      <c r="G10" s="181" t="str">
        <f>IF('【実績】事業実績（保管施設）'!E36=0,"",'【実績】事業実績（保管施設）'!E36)</f>
        <v/>
      </c>
      <c r="H10" s="181" t="str">
        <f>IF(F10="","",IF(G10="",F10,(F10-G10)))</f>
        <v/>
      </c>
      <c r="I10" s="182" t="str">
        <f>IF('【実績】事業実績（保管施設）'!K25="","",'【実績】事業実績（保管施設）'!K25)</f>
        <v/>
      </c>
      <c r="J10" s="181" t="str">
        <f t="shared" si="0"/>
        <v/>
      </c>
      <c r="K10" s="181" t="str">
        <f>IF('【実績】事業実績（保管施設）'!E31="","",'【実績】事業実績（保管施設）'!E31)</f>
        <v/>
      </c>
      <c r="L10" s="182" t="str">
        <f>IF(I10="","",I10-'【申請】計画書（保管施設）'!D16-'【申請】計画書（保管施設）'!D17)</f>
        <v/>
      </c>
      <c r="M10" s="181">
        <v>484000</v>
      </c>
      <c r="N10" s="181" t="str">
        <f>IF(M10="","",IF(L10="","",L10*M10))</f>
        <v/>
      </c>
      <c r="O10" s="183" t="str">
        <f>IF(N10="","",MIN(K10,N10))</f>
        <v/>
      </c>
      <c r="P10" s="183" t="str">
        <f>IF(【申請】所要額計算書!Q10="","",【申請】所要額計算書!Q10)</f>
        <v/>
      </c>
      <c r="Q10" s="184" t="str">
        <f>IF(N10="","",ROUNDDOWN(MIN(H10,O10,P10),-3))</f>
        <v/>
      </c>
      <c r="R10" s="273"/>
      <c r="S10" s="201" t="str">
        <f>IF(P10="","",IF(R10="",Q10,(Q10-R10)))</f>
        <v/>
      </c>
      <c r="T10" s="185" t="str">
        <f>IF(F10="","",IF(Q10="-",MIN(H10,O10),IF(X10="a",MIN(H10,O10,Q10),IF(X10="b",MIN(MIN(H10,O10)*Y10),Q10))))</f>
        <v/>
      </c>
      <c r="U10" s="183" t="str">
        <f>IF(P10="","",MIN(MIN(H10,O10)*1/1,Q10)/2)</f>
        <v/>
      </c>
      <c r="V10" s="445" t="s">
        <v>647</v>
      </c>
      <c r="Y10" s="151"/>
      <c r="AA10" s="151"/>
      <c r="AB10" s="151"/>
    </row>
    <row r="11" spans="1:28" s="147" customFormat="1" ht="39.75" customHeight="1" thickTop="1">
      <c r="B11" s="152"/>
      <c r="C11" s="153" t="s">
        <v>460</v>
      </c>
      <c r="D11" s="186"/>
      <c r="E11" s="187"/>
      <c r="F11" s="188"/>
      <c r="G11" s="188"/>
      <c r="H11" s="188"/>
      <c r="I11" s="189"/>
      <c r="J11" s="188"/>
      <c r="K11" s="188"/>
      <c r="L11" s="189"/>
      <c r="M11" s="188"/>
      <c r="N11" s="188"/>
      <c r="O11" s="190"/>
      <c r="P11" s="190"/>
      <c r="Q11" s="148" t="str">
        <f>IF(SUM(Q8:Q10)=0,"",SUM(Q8:Q10))</f>
        <v/>
      </c>
      <c r="R11" s="148" t="str">
        <f t="shared" ref="R11:U11" si="1">IF(SUM(R8:R10)=0,"",SUM(R8:R10))</f>
        <v/>
      </c>
      <c r="S11" s="148" t="str">
        <f t="shared" si="1"/>
        <v/>
      </c>
      <c r="T11" s="148" t="str">
        <f t="shared" si="1"/>
        <v/>
      </c>
      <c r="U11" s="148" t="str">
        <f t="shared" si="1"/>
        <v/>
      </c>
      <c r="V11" s="191"/>
      <c r="Y11" s="151"/>
      <c r="AA11" s="151"/>
      <c r="AB11" s="151"/>
    </row>
    <row r="13" spans="1:28" ht="16.5">
      <c r="B13" s="157"/>
      <c r="C13" s="111" t="s">
        <v>457</v>
      </c>
    </row>
    <row r="14" spans="1:28">
      <c r="C14" s="111" t="s">
        <v>456</v>
      </c>
    </row>
    <row r="15" spans="1:28">
      <c r="B15"/>
      <c r="C15" s="199" t="s">
        <v>482</v>
      </c>
    </row>
    <row r="16" spans="1:28">
      <c r="B16"/>
    </row>
    <row r="22" spans="2:2">
      <c r="B22"/>
    </row>
    <row r="23" spans="2:2">
      <c r="B23"/>
    </row>
  </sheetData>
  <sheetProtection sheet="1" objects="1" scenarios="1"/>
  <mergeCells count="2">
    <mergeCell ref="I5:K5"/>
    <mergeCell ref="L5:N5"/>
  </mergeCells>
  <phoneticPr fontId="5"/>
  <conditionalFormatting sqref="R8:R10">
    <cfRule type="containsBlanks" dxfId="10" priority="1">
      <formula>LEN(TRIM(R8))=0</formula>
    </cfRule>
  </conditionalFormatting>
  <printOptions horizont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E5C4-4C30-42FB-8775-90F38A7F970F}">
  <sheetPr codeName="Sheet15">
    <tabColor theme="8" tint="0.39997558519241921"/>
    <pageSetUpPr fitToPage="1"/>
  </sheetPr>
  <dimension ref="A1:L50"/>
  <sheetViews>
    <sheetView view="pageBreakPreview" zoomScaleNormal="100" zoomScaleSheetLayoutView="100" workbookViewId="0">
      <selection activeCell="C12" sqref="C12"/>
    </sheetView>
  </sheetViews>
  <sheetFormatPr defaultColWidth="9" defaultRowHeight="12"/>
  <cols>
    <col min="1" max="1" width="11.26953125" style="105" customWidth="1"/>
    <col min="2" max="18" width="10" style="105" customWidth="1"/>
    <col min="19" max="16384" width="9" style="105"/>
  </cols>
  <sheetData>
    <row r="1" spans="1:12">
      <c r="A1" s="105" t="s">
        <v>451</v>
      </c>
    </row>
    <row r="2" spans="1:12" ht="18" customHeight="1">
      <c r="A2" s="754" t="s">
        <v>474</v>
      </c>
      <c r="B2" s="754"/>
      <c r="C2" s="754"/>
      <c r="D2" s="754"/>
      <c r="E2" s="754"/>
      <c r="F2" s="754"/>
      <c r="G2" s="754"/>
      <c r="H2" s="754"/>
      <c r="I2" s="754"/>
      <c r="J2" s="754"/>
      <c r="K2" s="754"/>
    </row>
    <row r="4" spans="1:12" ht="30" customHeight="1">
      <c r="A4" s="203" t="s">
        <v>19</v>
      </c>
      <c r="B4" s="719" t="s">
        <v>353</v>
      </c>
      <c r="C4" s="720"/>
      <c r="D4" s="720"/>
      <c r="E4" s="720"/>
      <c r="F4" s="720"/>
      <c r="G4" s="721"/>
    </row>
    <row r="5" spans="1:12" ht="12" customHeight="1">
      <c r="A5" s="103"/>
      <c r="B5" s="76"/>
      <c r="C5" s="76"/>
      <c r="D5" s="76"/>
      <c r="E5" s="76"/>
      <c r="F5" s="76"/>
    </row>
    <row r="6" spans="1:12" ht="20.149999999999999" customHeight="1">
      <c r="A6" s="755" t="s">
        <v>382</v>
      </c>
      <c r="B6" s="755"/>
      <c r="C6" s="755"/>
      <c r="D6" s="755" t="s">
        <v>337</v>
      </c>
      <c r="E6" s="755"/>
      <c r="F6" s="755"/>
      <c r="G6" s="755" t="s">
        <v>169</v>
      </c>
      <c r="H6" s="755"/>
      <c r="I6" s="755"/>
      <c r="J6" s="755"/>
      <c r="K6" s="755"/>
    </row>
    <row r="7" spans="1:12" ht="30" customHeight="1">
      <c r="A7" s="706" t="str">
        <f>IF(基本情報入力シート!$C$6="","",基本情報入力シート!$C$6)</f>
        <v/>
      </c>
      <c r="B7" s="706"/>
      <c r="C7" s="706"/>
      <c r="D7" s="706" t="str">
        <f>IF(基本情報入力シート!$C$8="","",基本情報入力シート!$C$8)</f>
        <v/>
      </c>
      <c r="E7" s="706"/>
      <c r="F7" s="706"/>
      <c r="G7" s="706" t="str">
        <f>IF(基本情報入力シート!$C$5="","",基本情報入力シート!$C$5)</f>
        <v/>
      </c>
      <c r="H7" s="706"/>
      <c r="I7" s="706"/>
      <c r="J7" s="706"/>
      <c r="K7" s="706"/>
      <c r="L7" s="236"/>
    </row>
    <row r="8" spans="1:12" ht="12" customHeight="1">
      <c r="A8" s="106"/>
      <c r="B8" s="106"/>
      <c r="C8" s="106"/>
      <c r="D8" s="106"/>
      <c r="E8" s="106"/>
      <c r="F8" s="106"/>
      <c r="G8" s="106"/>
      <c r="H8" s="106"/>
      <c r="I8" s="106"/>
      <c r="J8" s="106"/>
      <c r="K8" s="106"/>
    </row>
    <row r="9" spans="1:12" ht="30" customHeight="1">
      <c r="A9" s="161" t="s">
        <v>194</v>
      </c>
    </row>
    <row r="10" spans="1:12" ht="3.75" customHeight="1"/>
    <row r="11" spans="1:12" ht="20.149999999999999" customHeight="1">
      <c r="A11" s="756" t="s">
        <v>170</v>
      </c>
      <c r="B11" s="746" t="s">
        <v>172</v>
      </c>
      <c r="C11" s="746"/>
      <c r="D11" s="746"/>
      <c r="E11" s="746"/>
      <c r="F11" s="746"/>
      <c r="G11" s="746" t="s">
        <v>473</v>
      </c>
      <c r="H11" s="746"/>
      <c r="I11" s="746"/>
      <c r="J11" s="746"/>
      <c r="K11" s="746"/>
    </row>
    <row r="12" spans="1:12" ht="30" customHeight="1">
      <c r="A12" s="749"/>
      <c r="B12" s="205" t="s">
        <v>248</v>
      </c>
      <c r="C12" s="249"/>
      <c r="D12" s="206" t="s">
        <v>249</v>
      </c>
      <c r="E12" s="206" t="s">
        <v>250</v>
      </c>
      <c r="F12" s="250"/>
      <c r="G12" s="205" t="s">
        <v>248</v>
      </c>
      <c r="H12" s="249"/>
      <c r="I12" s="206" t="s">
        <v>249</v>
      </c>
      <c r="J12" s="206" t="s">
        <v>250</v>
      </c>
      <c r="K12" s="250"/>
    </row>
    <row r="13" spans="1:12" ht="30" customHeight="1">
      <c r="A13" s="203" t="s">
        <v>184</v>
      </c>
      <c r="B13" s="709" t="str">
        <f>IF('【申請】計画書（病室）'!$B$13="","",'【申請】計画書（病室）'!$B$13)</f>
        <v/>
      </c>
      <c r="C13" s="709"/>
      <c r="D13" s="709"/>
      <c r="E13" s="709"/>
      <c r="F13" s="709"/>
      <c r="G13" s="299" t="s">
        <v>565</v>
      </c>
      <c r="H13" s="753" t="str">
        <f>IF('【申請】計画書（病室）'!$H$13="","",'【申請】計画書（病室）'!$H$13)</f>
        <v/>
      </c>
      <c r="I13" s="779"/>
      <c r="J13" s="779"/>
      <c r="K13" s="759"/>
    </row>
    <row r="14" spans="1:12" ht="20.149999999999999" customHeight="1">
      <c r="A14" s="758" t="s">
        <v>175</v>
      </c>
      <c r="B14" s="203" t="s">
        <v>176</v>
      </c>
      <c r="C14" s="755" t="s">
        <v>177</v>
      </c>
      <c r="D14" s="755"/>
      <c r="E14" s="755"/>
      <c r="F14" s="755"/>
      <c r="G14" s="755"/>
      <c r="H14" s="755"/>
      <c r="I14" s="755"/>
      <c r="J14" s="755"/>
      <c r="K14" s="755"/>
    </row>
    <row r="15" spans="1:12" ht="20.149999999999999" customHeight="1">
      <c r="A15" s="758"/>
      <c r="B15" s="709" t="str">
        <f>IF('【申請】計画書（病室）'!$B$15="","",'【申請】計画書（病室）'!$B$15)</f>
        <v/>
      </c>
      <c r="C15" s="203" t="s">
        <v>178</v>
      </c>
      <c r="D15" s="203" t="s">
        <v>476</v>
      </c>
      <c r="E15" s="203" t="s">
        <v>180</v>
      </c>
      <c r="F15" s="753" t="s">
        <v>174</v>
      </c>
      <c r="G15" s="759"/>
      <c r="H15" s="746" t="s">
        <v>181</v>
      </c>
      <c r="I15" s="746"/>
      <c r="J15" s="746"/>
      <c r="K15" s="746"/>
    </row>
    <row r="16" spans="1:12" ht="30" customHeight="1">
      <c r="A16" s="758"/>
      <c r="B16" s="709"/>
      <c r="C16" s="274" t="str">
        <f>IF('【申請】計画書（病室）'!$C$16="","",TEXT('【申請】計画書（病室）'!$C$16,"@")&amp;"年度")</f>
        <v/>
      </c>
      <c r="D16" s="198" t="str">
        <f>IF('【申請】計画書（病室）'!D16="","",'【申請】計画書（病室）'!D16)</f>
        <v/>
      </c>
      <c r="E16" s="168" t="str">
        <f>IF('【申請】計画書（病室）'!E16="","",'【申請】計画書（病室）'!E16)</f>
        <v/>
      </c>
      <c r="F16" s="815" t="str">
        <f>IF('【申請】計画書（病室）'!F16="","",'【申請】計画書（病室）'!F16)</f>
        <v/>
      </c>
      <c r="G16" s="815"/>
      <c r="H16" s="104" t="s">
        <v>182</v>
      </c>
      <c r="I16" s="169" t="str">
        <f>IF('【申請】計画書（病室）'!I16="","",'【申請】計画書（病室）'!I16)</f>
        <v/>
      </c>
      <c r="J16" s="104" t="s">
        <v>183</v>
      </c>
      <c r="K16" s="204" t="str">
        <f>IF('【申請】計画書（病室）'!K16="","",'【申請】計画書（病室）'!K16)</f>
        <v/>
      </c>
    </row>
    <row r="17" spans="1:12" ht="30" customHeight="1">
      <c r="A17" s="758"/>
      <c r="B17" s="709"/>
      <c r="C17" s="274" t="str">
        <f>IF('【申請】計画書（病室）'!$C$17="","",TEXT('【申請】計画書（病室）'!$C$17,"@")&amp;"年度")</f>
        <v/>
      </c>
      <c r="D17" s="198" t="str">
        <f>IF('【申請】計画書（病室）'!D17="","",'【申請】計画書（病室）'!D17)</f>
        <v/>
      </c>
      <c r="E17" s="168" t="str">
        <f>IF('【申請】計画書（病室）'!E17="","",'【申請】計画書（病室）'!E17)</f>
        <v/>
      </c>
      <c r="F17" s="815" t="str">
        <f>IF('【申請】計画書（病室）'!F17="","",'【申請】計画書（病室）'!F17)</f>
        <v/>
      </c>
      <c r="G17" s="815"/>
      <c r="H17" s="104" t="s">
        <v>182</v>
      </c>
      <c r="I17" s="169" t="str">
        <f>IF('【申請】計画書（病室）'!I17="","",'【申請】計画書（病室）'!I17)</f>
        <v/>
      </c>
      <c r="J17" s="104" t="s">
        <v>183</v>
      </c>
      <c r="K17" s="204" t="str">
        <f>IF('【申請】計画書（病室）'!K17="","",'【申請】計画書（病室）'!K17)</f>
        <v/>
      </c>
    </row>
    <row r="19" spans="1:12" ht="30" customHeight="1">
      <c r="A19" s="161" t="s">
        <v>195</v>
      </c>
    </row>
    <row r="20" spans="1:12" ht="3.75" customHeight="1"/>
    <row r="21" spans="1:12" ht="19.5" customHeight="1">
      <c r="A21" s="809" t="s">
        <v>18</v>
      </c>
      <c r="B21" s="810"/>
      <c r="C21" s="789" t="s">
        <v>354</v>
      </c>
      <c r="D21" s="789" t="s">
        <v>355</v>
      </c>
      <c r="E21" s="789" t="s">
        <v>356</v>
      </c>
      <c r="F21" s="789" t="s">
        <v>357</v>
      </c>
      <c r="G21" s="789" t="s">
        <v>360</v>
      </c>
      <c r="H21" s="789" t="s">
        <v>361</v>
      </c>
      <c r="I21" s="789" t="s">
        <v>362</v>
      </c>
      <c r="J21" s="789" t="s">
        <v>363</v>
      </c>
      <c r="K21" s="805" t="s">
        <v>171</v>
      </c>
    </row>
    <row r="22" spans="1:12" ht="24" customHeight="1">
      <c r="A22" s="811"/>
      <c r="B22" s="812"/>
      <c r="C22" s="790"/>
      <c r="D22" s="790"/>
      <c r="E22" s="790"/>
      <c r="F22" s="790"/>
      <c r="G22" s="790"/>
      <c r="H22" s="790"/>
      <c r="I22" s="790"/>
      <c r="J22" s="790"/>
      <c r="K22" s="806"/>
    </row>
    <row r="23" spans="1:12" ht="30" customHeight="1">
      <c r="A23" s="807" t="s">
        <v>358</v>
      </c>
      <c r="B23" s="808"/>
      <c r="C23" s="256"/>
      <c r="D23" s="256"/>
      <c r="E23" s="257"/>
      <c r="F23" s="256"/>
      <c r="G23" s="257"/>
      <c r="H23" s="256"/>
      <c r="I23" s="257"/>
      <c r="J23" s="256"/>
      <c r="K23" s="77">
        <f>SUM(C23:J23,C27:J27,C31:J31)</f>
        <v>0</v>
      </c>
    </row>
    <row r="24" spans="1:12" ht="30" customHeight="1">
      <c r="A24" s="807" t="s">
        <v>380</v>
      </c>
      <c r="B24" s="808"/>
      <c r="C24" s="256"/>
      <c r="D24" s="256"/>
      <c r="E24" s="257"/>
      <c r="F24" s="256"/>
      <c r="G24" s="257"/>
      <c r="H24" s="256"/>
      <c r="I24" s="257"/>
      <c r="J24" s="256"/>
      <c r="K24" s="77">
        <f>SUM(C24:J24,C28:J28,C32:J32)</f>
        <v>0</v>
      </c>
    </row>
    <row r="25" spans="1:12" ht="19.5" customHeight="1">
      <c r="A25" s="809" t="s">
        <v>18</v>
      </c>
      <c r="B25" s="810"/>
      <c r="C25" s="789" t="s">
        <v>364</v>
      </c>
      <c r="D25" s="789" t="s">
        <v>365</v>
      </c>
      <c r="E25" s="789" t="s">
        <v>366</v>
      </c>
      <c r="F25" s="789" t="s">
        <v>367</v>
      </c>
      <c r="G25" s="789" t="s">
        <v>368</v>
      </c>
      <c r="H25" s="789" t="s">
        <v>369</v>
      </c>
      <c r="I25" s="789" t="s">
        <v>370</v>
      </c>
      <c r="J25" s="789" t="s">
        <v>371</v>
      </c>
      <c r="K25" s="805" t="s">
        <v>171</v>
      </c>
    </row>
    <row r="26" spans="1:12" ht="24" customHeight="1">
      <c r="A26" s="811"/>
      <c r="B26" s="812"/>
      <c r="C26" s="790"/>
      <c r="D26" s="790"/>
      <c r="E26" s="790"/>
      <c r="F26" s="790"/>
      <c r="G26" s="790"/>
      <c r="H26" s="790"/>
      <c r="I26" s="790"/>
      <c r="J26" s="790"/>
      <c r="K26" s="806"/>
    </row>
    <row r="27" spans="1:12" ht="30" customHeight="1">
      <c r="A27" s="807" t="s">
        <v>358</v>
      </c>
      <c r="B27" s="808"/>
      <c r="C27" s="256"/>
      <c r="D27" s="256"/>
      <c r="E27" s="257"/>
      <c r="F27" s="256"/>
      <c r="G27" s="257"/>
      <c r="H27" s="256"/>
      <c r="I27" s="257"/>
      <c r="J27" s="256"/>
      <c r="K27" s="159"/>
    </row>
    <row r="28" spans="1:12" ht="30" customHeight="1">
      <c r="A28" s="807" t="s">
        <v>380</v>
      </c>
      <c r="B28" s="808"/>
      <c r="C28" s="256"/>
      <c r="D28" s="256"/>
      <c r="E28" s="257"/>
      <c r="F28" s="256"/>
      <c r="G28" s="257"/>
      <c r="H28" s="256"/>
      <c r="I28" s="257"/>
      <c r="J28" s="256"/>
      <c r="K28" s="160"/>
    </row>
    <row r="29" spans="1:12" ht="19.5" hidden="1" customHeight="1">
      <c r="A29" s="809" t="s">
        <v>18</v>
      </c>
      <c r="B29" s="810"/>
      <c r="C29" s="789" t="s">
        <v>372</v>
      </c>
      <c r="D29" s="789" t="s">
        <v>373</v>
      </c>
      <c r="E29" s="789" t="s">
        <v>374</v>
      </c>
      <c r="F29" s="789" t="s">
        <v>375</v>
      </c>
      <c r="G29" s="789" t="s">
        <v>376</v>
      </c>
      <c r="H29" s="789" t="s">
        <v>377</v>
      </c>
      <c r="I29" s="789" t="s">
        <v>378</v>
      </c>
      <c r="J29" s="789" t="s">
        <v>379</v>
      </c>
      <c r="K29" s="805" t="s">
        <v>171</v>
      </c>
      <c r="L29" s="105" t="s">
        <v>651</v>
      </c>
    </row>
    <row r="30" spans="1:12" ht="24" hidden="1" customHeight="1">
      <c r="A30" s="811"/>
      <c r="B30" s="812"/>
      <c r="C30" s="790"/>
      <c r="D30" s="790"/>
      <c r="E30" s="790"/>
      <c r="F30" s="790"/>
      <c r="G30" s="790"/>
      <c r="H30" s="790"/>
      <c r="I30" s="790"/>
      <c r="J30" s="790"/>
      <c r="K30" s="806"/>
    </row>
    <row r="31" spans="1:12" ht="30" hidden="1" customHeight="1">
      <c r="A31" s="807" t="s">
        <v>358</v>
      </c>
      <c r="B31" s="808"/>
      <c r="C31" s="256"/>
      <c r="D31" s="256"/>
      <c r="E31" s="257"/>
      <c r="F31" s="256"/>
      <c r="G31" s="257"/>
      <c r="H31" s="256"/>
      <c r="I31" s="257"/>
      <c r="J31" s="256"/>
      <c r="K31" s="159"/>
    </row>
    <row r="32" spans="1:12" ht="30" hidden="1" customHeight="1">
      <c r="A32" s="807" t="s">
        <v>380</v>
      </c>
      <c r="B32" s="808"/>
      <c r="C32" s="256"/>
      <c r="D32" s="256"/>
      <c r="E32" s="257"/>
      <c r="F32" s="256"/>
      <c r="G32" s="257"/>
      <c r="H32" s="256"/>
      <c r="I32" s="257"/>
      <c r="J32" s="256"/>
      <c r="K32" s="160"/>
      <c r="L32" s="105" t="s">
        <v>649</v>
      </c>
    </row>
    <row r="34" spans="1:11" ht="30" customHeight="1">
      <c r="A34" s="161" t="s">
        <v>396</v>
      </c>
    </row>
    <row r="35" spans="1:11" ht="3.75" customHeight="1"/>
    <row r="36" spans="1:11" ht="20.149999999999999" customHeight="1" thickBot="1">
      <c r="A36" s="746" t="s">
        <v>18</v>
      </c>
      <c r="B36" s="753"/>
      <c r="C36" s="746" t="s">
        <v>394</v>
      </c>
      <c r="D36" s="746"/>
      <c r="E36" s="762" t="s">
        <v>395</v>
      </c>
      <c r="F36" s="756"/>
      <c r="G36" s="746"/>
      <c r="H36" s="746"/>
      <c r="I36" s="746"/>
      <c r="J36" s="746"/>
    </row>
    <row r="37" spans="1:11" ht="20.149999999999999" customHeight="1">
      <c r="A37" s="746"/>
      <c r="B37" s="753"/>
      <c r="C37" s="746"/>
      <c r="D37" s="753"/>
      <c r="E37" s="680" t="str">
        <f>IF(基本情報入力シート!$C$3="","令和○年度",EDATE(基本情報入力シート!$C$3,-3))</f>
        <v>令和○年度</v>
      </c>
      <c r="F37" s="681"/>
      <c r="G37" s="634" t="str">
        <f>IF(基本情報入力シート!$C$3="","令和○年度",EDATE(基本情報入力シート!$C$3,9))</f>
        <v>令和○年度</v>
      </c>
      <c r="H37" s="635"/>
      <c r="I37" s="635" t="str">
        <f>IF(基本情報入力シート!$C$3="","令和○年度",EDATE(基本情報入力シート!$C$3,21))</f>
        <v>令和○年度</v>
      </c>
      <c r="J37" s="635"/>
    </row>
    <row r="38" spans="1:11" ht="30" customHeight="1">
      <c r="A38" s="800" t="s">
        <v>392</v>
      </c>
      <c r="B38" s="163" t="s">
        <v>390</v>
      </c>
      <c r="C38" s="787" t="str">
        <f>IF(E38="","",SUM(E38:J38))</f>
        <v/>
      </c>
      <c r="D38" s="788"/>
      <c r="E38" s="803"/>
      <c r="F38" s="804"/>
      <c r="G38" s="785"/>
      <c r="H38" s="786"/>
      <c r="I38" s="786"/>
      <c r="J38" s="786"/>
    </row>
    <row r="39" spans="1:11" ht="30" customHeight="1">
      <c r="A39" s="801"/>
      <c r="B39" s="163" t="s">
        <v>391</v>
      </c>
      <c r="C39" s="787" t="str">
        <f>IF(E39="","",SUM(E39:J39))</f>
        <v/>
      </c>
      <c r="D39" s="788"/>
      <c r="E39" s="803"/>
      <c r="F39" s="804"/>
      <c r="G39" s="785"/>
      <c r="H39" s="786"/>
      <c r="I39" s="786"/>
      <c r="J39" s="786"/>
    </row>
    <row r="40" spans="1:11" ht="30" customHeight="1">
      <c r="A40" s="802"/>
      <c r="B40" s="162" t="s">
        <v>388</v>
      </c>
      <c r="C40" s="787" t="str">
        <f>IF(C38="","",SUM(C38:D39))</f>
        <v/>
      </c>
      <c r="D40" s="788"/>
      <c r="E40" s="791" t="str">
        <f t="shared" ref="E40" si="0">IF(E38="","",SUM(E38:F39))</f>
        <v/>
      </c>
      <c r="F40" s="792"/>
      <c r="G40" s="793" t="str">
        <f t="shared" ref="G40" si="1">IF(G38="","",SUM(G38:H39))</f>
        <v/>
      </c>
      <c r="H40" s="787"/>
      <c r="I40" s="787" t="str">
        <f t="shared" ref="I40" si="2">IF(I38="","",SUM(I38:J39))</f>
        <v/>
      </c>
      <c r="J40" s="787"/>
    </row>
    <row r="41" spans="1:11" ht="30" customHeight="1" thickBot="1">
      <c r="A41" s="751" t="s">
        <v>393</v>
      </c>
      <c r="B41" s="752"/>
      <c r="C41" s="794" t="str">
        <f>IF(E41="","",SUM(E41:J41))</f>
        <v/>
      </c>
      <c r="D41" s="795"/>
      <c r="E41" s="796"/>
      <c r="F41" s="797"/>
      <c r="G41" s="798"/>
      <c r="H41" s="799"/>
      <c r="I41" s="799"/>
      <c r="J41" s="799"/>
    </row>
    <row r="42" spans="1:11" ht="30" customHeight="1" thickTop="1">
      <c r="A42" s="749" t="s">
        <v>389</v>
      </c>
      <c r="B42" s="750"/>
      <c r="C42" s="780" t="str">
        <f>IF(C38="","",SUM(C40,C41))</f>
        <v/>
      </c>
      <c r="D42" s="781"/>
      <c r="E42" s="782" t="str">
        <f t="shared" ref="E42" si="3">IF(E38="","",SUM(E40,E41))</f>
        <v/>
      </c>
      <c r="F42" s="783"/>
      <c r="G42" s="784" t="str">
        <f t="shared" ref="G42" si="4">IF(G38="","",SUM(G40,G41))</f>
        <v/>
      </c>
      <c r="H42" s="780"/>
      <c r="I42" s="780" t="str">
        <f t="shared" ref="I42" si="5">IF(I38="","",SUM(I40,I41))</f>
        <v/>
      </c>
      <c r="J42" s="780"/>
    </row>
    <row r="43" spans="1:11" ht="20.149999999999999" customHeight="1" thickBot="1">
      <c r="A43" s="746" t="s">
        <v>507</v>
      </c>
      <c r="B43" s="746"/>
      <c r="C43" s="787" t="str">
        <f>IF(SUM(E43:J43)=0,"",SUM(E43:J43))</f>
        <v/>
      </c>
      <c r="D43" s="788"/>
      <c r="E43" s="813"/>
      <c r="F43" s="814"/>
      <c r="G43" s="785"/>
      <c r="H43" s="786"/>
      <c r="I43" s="786"/>
      <c r="J43" s="786"/>
    </row>
    <row r="45" spans="1:11" ht="30" customHeight="1">
      <c r="A45" s="161" t="s">
        <v>397</v>
      </c>
    </row>
    <row r="46" spans="1:11" ht="3.75" customHeight="1"/>
    <row r="47" spans="1:11" ht="30" customHeight="1">
      <c r="A47" s="671"/>
      <c r="B47" s="672"/>
      <c r="C47" s="672"/>
      <c r="D47" s="672"/>
      <c r="E47" s="672"/>
      <c r="F47" s="672"/>
      <c r="G47" s="672"/>
      <c r="H47" s="672"/>
      <c r="I47" s="672"/>
      <c r="J47" s="672"/>
      <c r="K47" s="673"/>
    </row>
    <row r="48" spans="1:11" ht="30" customHeight="1">
      <c r="A48" s="674"/>
      <c r="B48" s="675"/>
      <c r="C48" s="675"/>
      <c r="D48" s="675"/>
      <c r="E48" s="675"/>
      <c r="F48" s="675"/>
      <c r="G48" s="675"/>
      <c r="H48" s="675"/>
      <c r="I48" s="675"/>
      <c r="J48" s="675"/>
      <c r="K48" s="676"/>
    </row>
    <row r="49" spans="1:11" ht="30" customHeight="1">
      <c r="A49" s="674"/>
      <c r="B49" s="675"/>
      <c r="C49" s="675"/>
      <c r="D49" s="675"/>
      <c r="E49" s="675"/>
      <c r="F49" s="675"/>
      <c r="G49" s="675"/>
      <c r="H49" s="675"/>
      <c r="I49" s="675"/>
      <c r="J49" s="675"/>
      <c r="K49" s="676"/>
    </row>
    <row r="50" spans="1:11" ht="30" customHeight="1">
      <c r="A50" s="677"/>
      <c r="B50" s="678"/>
      <c r="C50" s="678"/>
      <c r="D50" s="678"/>
      <c r="E50" s="678"/>
      <c r="F50" s="678"/>
      <c r="G50" s="678"/>
      <c r="H50" s="678"/>
      <c r="I50" s="678"/>
      <c r="J50" s="678"/>
      <c r="K50" s="679"/>
    </row>
  </sheetData>
  <sheetProtection sheet="1" formatRows="0"/>
  <mergeCells count="91">
    <mergeCell ref="A7:C7"/>
    <mergeCell ref="D7:F7"/>
    <mergeCell ref="G7:K7"/>
    <mergeCell ref="I43:J43"/>
    <mergeCell ref="G43:H43"/>
    <mergeCell ref="E43:F43"/>
    <mergeCell ref="C43:D43"/>
    <mergeCell ref="A43:B43"/>
    <mergeCell ref="A11:A12"/>
    <mergeCell ref="B11:F11"/>
    <mergeCell ref="G11:K11"/>
    <mergeCell ref="B13:F13"/>
    <mergeCell ref="A24:B24"/>
    <mergeCell ref="F16:G16"/>
    <mergeCell ref="F17:G17"/>
    <mergeCell ref="G21:G22"/>
    <mergeCell ref="A2:K2"/>
    <mergeCell ref="B4:G4"/>
    <mergeCell ref="A6:C6"/>
    <mergeCell ref="D6:F6"/>
    <mergeCell ref="G6:K6"/>
    <mergeCell ref="A14:A17"/>
    <mergeCell ref="C14:K14"/>
    <mergeCell ref="B15:B17"/>
    <mergeCell ref="F15:G15"/>
    <mergeCell ref="H15:K15"/>
    <mergeCell ref="H21:H22"/>
    <mergeCell ref="I21:I22"/>
    <mergeCell ref="J21:J22"/>
    <mergeCell ref="K21:K22"/>
    <mergeCell ref="A21:B22"/>
    <mergeCell ref="C21:C22"/>
    <mergeCell ref="D21:D22"/>
    <mergeCell ref="E21:E22"/>
    <mergeCell ref="F21:F22"/>
    <mergeCell ref="A23:B23"/>
    <mergeCell ref="A28:B28"/>
    <mergeCell ref="A25:B26"/>
    <mergeCell ref="C25:C26"/>
    <mergeCell ref="D25:D26"/>
    <mergeCell ref="A27:B27"/>
    <mergeCell ref="E25:E26"/>
    <mergeCell ref="H25:H26"/>
    <mergeCell ref="I25:I26"/>
    <mergeCell ref="J25:J26"/>
    <mergeCell ref="K25:K26"/>
    <mergeCell ref="F25:F26"/>
    <mergeCell ref="G25:G26"/>
    <mergeCell ref="A32:B32"/>
    <mergeCell ref="A29:B30"/>
    <mergeCell ref="C29:C30"/>
    <mergeCell ref="D29:D30"/>
    <mergeCell ref="E29:E30"/>
    <mergeCell ref="I29:I30"/>
    <mergeCell ref="J29:J30"/>
    <mergeCell ref="K29:K30"/>
    <mergeCell ref="A31:B31"/>
    <mergeCell ref="F29:F30"/>
    <mergeCell ref="G29:G30"/>
    <mergeCell ref="A47:K50"/>
    <mergeCell ref="E40:F40"/>
    <mergeCell ref="G40:H40"/>
    <mergeCell ref="I40:J40"/>
    <mergeCell ref="A41:B41"/>
    <mergeCell ref="C41:D41"/>
    <mergeCell ref="E41:F41"/>
    <mergeCell ref="G41:H41"/>
    <mergeCell ref="I41:J41"/>
    <mergeCell ref="A38:A40"/>
    <mergeCell ref="C38:D38"/>
    <mergeCell ref="E38:F38"/>
    <mergeCell ref="G38:H38"/>
    <mergeCell ref="I38:J38"/>
    <mergeCell ref="C39:D39"/>
    <mergeCell ref="E39:F39"/>
    <mergeCell ref="H13:K13"/>
    <mergeCell ref="A42:B42"/>
    <mergeCell ref="C42:D42"/>
    <mergeCell ref="E42:F42"/>
    <mergeCell ref="G42:H42"/>
    <mergeCell ref="I42:J42"/>
    <mergeCell ref="G39:H39"/>
    <mergeCell ref="I39:J39"/>
    <mergeCell ref="C40:D40"/>
    <mergeCell ref="A36:B37"/>
    <mergeCell ref="C36:D37"/>
    <mergeCell ref="E36:J36"/>
    <mergeCell ref="E37:F37"/>
    <mergeCell ref="G37:H37"/>
    <mergeCell ref="I37:J37"/>
    <mergeCell ref="H29:H30"/>
  </mergeCells>
  <phoneticPr fontId="5"/>
  <conditionalFormatting sqref="C12 F12 H12 K12 C23:J24 C27:J28 C31:J32 E41:J41 E38:J39 A47:K50">
    <cfRule type="containsBlanks" dxfId="9" priority="2">
      <formula>LEN(TRIM(A12))=0</formula>
    </cfRule>
  </conditionalFormatting>
  <conditionalFormatting sqref="E43:J43">
    <cfRule type="containsBlanks" dxfId="8" priority="1">
      <formula>LEN(TRIM(E43))=0</formula>
    </cfRule>
  </conditionalFormatting>
  <printOptions horizontalCentered="1"/>
  <pageMargins left="0.70866141732283472" right="0.70866141732283472" top="0.74803149606299213" bottom="0.74803149606299213" header="0.31496062992125984" footer="0.31496062992125984"/>
  <pageSetup paperSize="9" scale="74" orientation="portrait" cellComments="asDisplayed" r:id="rId1"/>
  <ignoredErrors>
    <ignoredError sqref="C40" formula="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8749-FF18-4BD9-9D7D-7A3E5235836A}">
  <sheetPr codeName="Sheet16">
    <tabColor theme="8" tint="0.39997558519241921"/>
    <pageSetUpPr fitToPage="1"/>
  </sheetPr>
  <dimension ref="A1:L43"/>
  <sheetViews>
    <sheetView view="pageBreakPreview" zoomScaleNormal="100" zoomScaleSheetLayoutView="100" workbookViewId="0">
      <selection activeCell="C12" sqref="C12"/>
    </sheetView>
  </sheetViews>
  <sheetFormatPr defaultColWidth="9" defaultRowHeight="12"/>
  <cols>
    <col min="1" max="1" width="11.26953125" style="170" customWidth="1"/>
    <col min="2" max="18" width="10" style="170" customWidth="1"/>
    <col min="19" max="16384" width="9" style="170"/>
  </cols>
  <sheetData>
    <row r="1" spans="1:12">
      <c r="A1" s="170" t="s">
        <v>450</v>
      </c>
    </row>
    <row r="2" spans="1:12" ht="18" customHeight="1">
      <c r="A2" s="718" t="s">
        <v>475</v>
      </c>
      <c r="B2" s="718"/>
      <c r="C2" s="718"/>
      <c r="D2" s="718"/>
      <c r="E2" s="718"/>
      <c r="F2" s="718"/>
      <c r="G2" s="718"/>
      <c r="H2" s="718"/>
      <c r="I2" s="718"/>
      <c r="J2" s="718"/>
      <c r="K2" s="718"/>
    </row>
    <row r="4" spans="1:12" ht="30" customHeight="1">
      <c r="A4" s="204" t="s">
        <v>19</v>
      </c>
      <c r="B4" s="719" t="s">
        <v>317</v>
      </c>
      <c r="C4" s="720"/>
      <c r="D4" s="720"/>
      <c r="E4" s="720"/>
      <c r="F4" s="720"/>
      <c r="G4" s="721"/>
    </row>
    <row r="5" spans="1:12" ht="12" customHeight="1">
      <c r="A5" s="171"/>
      <c r="B5" s="172"/>
      <c r="C5" s="172"/>
      <c r="D5" s="172"/>
      <c r="E5" s="172"/>
      <c r="F5" s="172"/>
    </row>
    <row r="6" spans="1:12" ht="20.149999999999999" customHeight="1">
      <c r="A6" s="717" t="s">
        <v>382</v>
      </c>
      <c r="B6" s="717"/>
      <c r="C6" s="717"/>
      <c r="D6" s="717" t="s">
        <v>337</v>
      </c>
      <c r="E6" s="717"/>
      <c r="F6" s="717"/>
      <c r="G6" s="717" t="s">
        <v>169</v>
      </c>
      <c r="H6" s="717"/>
      <c r="I6" s="717"/>
      <c r="J6" s="717"/>
      <c r="K6" s="717"/>
    </row>
    <row r="7" spans="1:12" ht="30" customHeight="1">
      <c r="A7" s="706" t="str">
        <f>IF(基本情報入力シート!$C$6="","",基本情報入力シート!$C$6)</f>
        <v/>
      </c>
      <c r="B7" s="706"/>
      <c r="C7" s="706"/>
      <c r="D7" s="706" t="str">
        <f>IF(基本情報入力シート!$C$8="","",基本情報入力シート!$C$8)</f>
        <v/>
      </c>
      <c r="E7" s="706"/>
      <c r="F7" s="706"/>
      <c r="G7" s="706" t="str">
        <f>IF(基本情報入力シート!$C$5="","",基本情報入力シート!$C$5)</f>
        <v/>
      </c>
      <c r="H7" s="706"/>
      <c r="I7" s="706"/>
      <c r="J7" s="706"/>
      <c r="K7" s="706"/>
      <c r="L7" s="236"/>
    </row>
    <row r="8" spans="1:12" ht="12" customHeight="1">
      <c r="A8" s="173"/>
      <c r="B8" s="173"/>
      <c r="C8" s="173"/>
      <c r="D8" s="173"/>
      <c r="E8" s="173"/>
      <c r="F8" s="173"/>
      <c r="G8" s="173"/>
      <c r="H8" s="173"/>
      <c r="I8" s="173"/>
      <c r="J8" s="173"/>
      <c r="K8" s="173"/>
    </row>
    <row r="9" spans="1:12" ht="30" customHeight="1">
      <c r="A9" s="174" t="s">
        <v>194</v>
      </c>
    </row>
    <row r="10" spans="1:12" ht="3.75" customHeight="1"/>
    <row r="11" spans="1:12" ht="20.149999999999999" customHeight="1">
      <c r="A11" s="707" t="s">
        <v>170</v>
      </c>
      <c r="B11" s="709" t="s">
        <v>172</v>
      </c>
      <c r="C11" s="709"/>
      <c r="D11" s="709"/>
      <c r="E11" s="709"/>
      <c r="F11" s="709"/>
      <c r="G11" s="709" t="s">
        <v>473</v>
      </c>
      <c r="H11" s="709"/>
      <c r="I11" s="709"/>
      <c r="J11" s="709"/>
      <c r="K11" s="709"/>
    </row>
    <row r="12" spans="1:12" ht="30" customHeight="1">
      <c r="A12" s="708"/>
      <c r="B12" s="207" t="s">
        <v>248</v>
      </c>
      <c r="C12" s="249"/>
      <c r="D12" s="208" t="s">
        <v>249</v>
      </c>
      <c r="E12" s="208" t="s">
        <v>250</v>
      </c>
      <c r="F12" s="250"/>
      <c r="G12" s="207" t="s">
        <v>248</v>
      </c>
      <c r="H12" s="249"/>
      <c r="I12" s="208" t="s">
        <v>249</v>
      </c>
      <c r="J12" s="208" t="s">
        <v>250</v>
      </c>
      <c r="K12" s="250"/>
    </row>
    <row r="13" spans="1:12" ht="30" customHeight="1">
      <c r="A13" s="204" t="s">
        <v>184</v>
      </c>
      <c r="B13" s="709" t="str">
        <f>IF('【申請】計画書（病棟）'!$B$13="","",'【申請】計画書（病棟）'!$B$13)</f>
        <v/>
      </c>
      <c r="C13" s="709"/>
      <c r="D13" s="709"/>
      <c r="E13" s="709"/>
      <c r="F13" s="709"/>
      <c r="G13" s="298" t="s">
        <v>565</v>
      </c>
      <c r="H13" s="722" t="str">
        <f>IF('【申請】計画書（病棟）'!$H$13="","",'【申請】計画書（病棟）'!$H$13)</f>
        <v/>
      </c>
      <c r="I13" s="816"/>
      <c r="J13" s="816"/>
      <c r="K13" s="723"/>
    </row>
    <row r="14" spans="1:12" ht="20.149999999999999" customHeight="1">
      <c r="A14" s="716" t="s">
        <v>175</v>
      </c>
      <c r="B14" s="204" t="s">
        <v>176</v>
      </c>
      <c r="C14" s="717" t="s">
        <v>177</v>
      </c>
      <c r="D14" s="717"/>
      <c r="E14" s="717"/>
      <c r="F14" s="717"/>
      <c r="G14" s="717"/>
      <c r="H14" s="717"/>
      <c r="I14" s="717"/>
      <c r="J14" s="717"/>
      <c r="K14" s="717"/>
    </row>
    <row r="15" spans="1:12" ht="20.149999999999999" customHeight="1">
      <c r="A15" s="716"/>
      <c r="B15" s="709" t="str">
        <f>IF('【申請】計画書（病棟）'!$B$15="","",'【申請】計画書（病棟）'!$B$15)</f>
        <v/>
      </c>
      <c r="C15" s="204" t="s">
        <v>178</v>
      </c>
      <c r="D15" s="204" t="s">
        <v>179</v>
      </c>
      <c r="E15" s="204" t="s">
        <v>180</v>
      </c>
      <c r="F15" s="722" t="s">
        <v>174</v>
      </c>
      <c r="G15" s="723"/>
      <c r="H15" s="709" t="s">
        <v>181</v>
      </c>
      <c r="I15" s="709"/>
      <c r="J15" s="709"/>
      <c r="K15" s="709"/>
    </row>
    <row r="16" spans="1:12" ht="30" customHeight="1">
      <c r="A16" s="716"/>
      <c r="B16" s="709"/>
      <c r="C16" s="274" t="str">
        <f>IF('【申請】計画書（病棟）'!$C$16="","",TEXT('【申請】計画書（病棟）'!$C$16,"@")&amp;"年度")</f>
        <v/>
      </c>
      <c r="D16" s="167" t="str">
        <f>IF('【申請】計画書（病棟）'!D16="","",'【申請】計画書（病棟）'!D16)</f>
        <v/>
      </c>
      <c r="E16" s="168" t="str">
        <f>IF('【申請】計画書（病棟）'!E16="","",'【申請】計画書（病棟）'!E16)</f>
        <v/>
      </c>
      <c r="F16" s="815" t="str">
        <f>IF('【申請】計画書（病棟）'!F16="","",'【申請】計画書（病棟）'!F16)</f>
        <v/>
      </c>
      <c r="G16" s="815"/>
      <c r="H16" s="175" t="s">
        <v>182</v>
      </c>
      <c r="I16" s="169" t="str">
        <f>IF('【申請】計画書（病棟）'!I16="","",'【申請】計画書（病棟）'!I16)</f>
        <v/>
      </c>
      <c r="J16" s="175" t="s">
        <v>183</v>
      </c>
      <c r="K16" s="204" t="str">
        <f>IF('【申請】計画書（病棟）'!K16="","",'【申請】計画書（病棟）'!K16)</f>
        <v/>
      </c>
    </row>
    <row r="17" spans="1:11" ht="30" customHeight="1">
      <c r="A17" s="716"/>
      <c r="B17" s="709"/>
      <c r="C17" s="274" t="str">
        <f>IF('【申請】計画書（病棟）'!$C$17="","",TEXT('【申請】計画書（病棟）'!$C$17,"@")&amp;"年度")</f>
        <v/>
      </c>
      <c r="D17" s="167" t="str">
        <f>IF('【申請】計画書（病棟）'!D17="","",'【申請】計画書（病棟）'!D17)</f>
        <v/>
      </c>
      <c r="E17" s="168" t="str">
        <f>IF('【申請】計画書（病棟）'!E17="","",'【申請】計画書（病棟）'!E17)</f>
        <v/>
      </c>
      <c r="F17" s="815" t="str">
        <f>IF('【申請】計画書（病棟）'!F17="","",'【申請】計画書（病棟）'!F17)</f>
        <v/>
      </c>
      <c r="G17" s="815"/>
      <c r="H17" s="175" t="s">
        <v>182</v>
      </c>
      <c r="I17" s="169" t="str">
        <f>IF('【申請】計画書（病棟）'!I17="","",'【申請】計画書（病棟）'!I17)</f>
        <v/>
      </c>
      <c r="J17" s="175" t="s">
        <v>183</v>
      </c>
      <c r="K17" s="204" t="str">
        <f>IF('【申請】計画書（病棟）'!K17="","",'【申請】計画書（病棟）'!K17)</f>
        <v/>
      </c>
    </row>
    <row r="19" spans="1:11" ht="30" customHeight="1">
      <c r="A19" s="174" t="s">
        <v>195</v>
      </c>
    </row>
    <row r="20" spans="1:11" ht="3.75" customHeight="1"/>
    <row r="21" spans="1:11" ht="19.5" customHeight="1">
      <c r="A21" s="702" t="s">
        <v>18</v>
      </c>
      <c r="B21" s="703"/>
      <c r="C21" s="710" t="s">
        <v>399</v>
      </c>
      <c r="D21" s="711"/>
      <c r="E21" s="710" t="s">
        <v>400</v>
      </c>
      <c r="F21" s="711"/>
      <c r="G21" s="710" t="s">
        <v>401</v>
      </c>
      <c r="H21" s="711"/>
      <c r="I21" s="710" t="s">
        <v>402</v>
      </c>
      <c r="J21" s="711"/>
      <c r="K21" s="714" t="s">
        <v>171</v>
      </c>
    </row>
    <row r="22" spans="1:11" ht="24" customHeight="1">
      <c r="A22" s="704"/>
      <c r="B22" s="705"/>
      <c r="C22" s="712"/>
      <c r="D22" s="713"/>
      <c r="E22" s="712"/>
      <c r="F22" s="713"/>
      <c r="G22" s="712"/>
      <c r="H22" s="713"/>
      <c r="I22" s="712"/>
      <c r="J22" s="713"/>
      <c r="K22" s="715"/>
    </row>
    <row r="23" spans="1:11" ht="30" customHeight="1">
      <c r="A23" s="724" t="s">
        <v>358</v>
      </c>
      <c r="B23" s="725"/>
      <c r="C23" s="726"/>
      <c r="D23" s="727"/>
      <c r="E23" s="726"/>
      <c r="F23" s="727"/>
      <c r="G23" s="726"/>
      <c r="H23" s="727"/>
      <c r="I23" s="726"/>
      <c r="J23" s="727"/>
      <c r="K23" s="167" t="str">
        <f t="shared" ref="K23:K24" si="0">IF(SUM(C23+E23+G23+I23)=0,"",SUM(C23+E23+G23+I23))</f>
        <v/>
      </c>
    </row>
    <row r="24" spans="1:11" ht="30" customHeight="1">
      <c r="A24" s="728" t="s">
        <v>380</v>
      </c>
      <c r="B24" s="729"/>
      <c r="C24" s="726"/>
      <c r="D24" s="727"/>
      <c r="E24" s="726"/>
      <c r="F24" s="727"/>
      <c r="G24" s="726"/>
      <c r="H24" s="727"/>
      <c r="I24" s="726"/>
      <c r="J24" s="727"/>
      <c r="K24" s="167" t="str">
        <f t="shared" si="0"/>
        <v/>
      </c>
    </row>
    <row r="25" spans="1:11" ht="30" customHeight="1">
      <c r="A25" s="724" t="s">
        <v>381</v>
      </c>
      <c r="B25" s="725"/>
      <c r="C25" s="726"/>
      <c r="D25" s="727"/>
      <c r="E25" s="726"/>
      <c r="F25" s="727"/>
      <c r="G25" s="726"/>
      <c r="H25" s="727"/>
      <c r="I25" s="726"/>
      <c r="J25" s="727"/>
      <c r="K25" s="167" t="str">
        <f>IF(SUM(C25+E25+G25+I25)=0,"",SUM(C25+E25+G25+I25))</f>
        <v/>
      </c>
    </row>
    <row r="27" spans="1:11" ht="30" customHeight="1">
      <c r="A27" s="174" t="s">
        <v>396</v>
      </c>
    </row>
    <row r="28" spans="1:11" ht="3.75" customHeight="1"/>
    <row r="29" spans="1:11" ht="20.149999999999999" customHeight="1" thickBot="1">
      <c r="A29" s="709" t="s">
        <v>18</v>
      </c>
      <c r="B29" s="722"/>
      <c r="C29" s="709" t="s">
        <v>394</v>
      </c>
      <c r="D29" s="709"/>
      <c r="E29" s="732" t="s">
        <v>395</v>
      </c>
      <c r="F29" s="707"/>
      <c r="G29" s="709"/>
      <c r="H29" s="709"/>
      <c r="I29" s="709"/>
      <c r="J29" s="709"/>
    </row>
    <row r="30" spans="1:11" ht="20.149999999999999" customHeight="1">
      <c r="A30" s="709"/>
      <c r="B30" s="722"/>
      <c r="C30" s="709"/>
      <c r="D30" s="722"/>
      <c r="E30" s="680" t="str">
        <f>IF(基本情報入力シート!$C$3="","令和○年度",EDATE(基本情報入力シート!$C$3,-3))</f>
        <v>令和○年度</v>
      </c>
      <c r="F30" s="681"/>
      <c r="G30" s="634" t="str">
        <f>IF(基本情報入力シート!$C$3="","令和○年度",EDATE(基本情報入力シート!$C$3,9))</f>
        <v>令和○年度</v>
      </c>
      <c r="H30" s="635"/>
      <c r="I30" s="635" t="str">
        <f>IF(基本情報入力シート!$C$3="","令和○年度",EDATE(基本情報入力シート!$C$3,21))</f>
        <v>令和○年度</v>
      </c>
      <c r="J30" s="635"/>
    </row>
    <row r="31" spans="1:11" ht="30" customHeight="1">
      <c r="A31" s="716" t="s">
        <v>392</v>
      </c>
      <c r="B31" s="176" t="s">
        <v>390</v>
      </c>
      <c r="C31" s="787" t="str">
        <f>IF(E31="","",SUM(E31:J31))</f>
        <v/>
      </c>
      <c r="D31" s="788"/>
      <c r="E31" s="803"/>
      <c r="F31" s="804"/>
      <c r="G31" s="785"/>
      <c r="H31" s="786"/>
      <c r="I31" s="786"/>
      <c r="J31" s="786"/>
    </row>
    <row r="32" spans="1:11" ht="30" customHeight="1">
      <c r="A32" s="709"/>
      <c r="B32" s="176" t="s">
        <v>391</v>
      </c>
      <c r="C32" s="787" t="str">
        <f>IF(E32="","",SUM(E32:J32))</f>
        <v/>
      </c>
      <c r="D32" s="788"/>
      <c r="E32" s="803"/>
      <c r="F32" s="804"/>
      <c r="G32" s="785"/>
      <c r="H32" s="786"/>
      <c r="I32" s="786"/>
      <c r="J32" s="786"/>
    </row>
    <row r="33" spans="1:11" ht="30" customHeight="1">
      <c r="A33" s="709" t="s">
        <v>388</v>
      </c>
      <c r="B33" s="722"/>
      <c r="C33" s="787" t="str">
        <f>IF(C31="","",SUM(C31:D32))</f>
        <v/>
      </c>
      <c r="D33" s="788"/>
      <c r="E33" s="791" t="str">
        <f t="shared" ref="E33" si="1">IF(E31="","",SUM(E31:F32))</f>
        <v/>
      </c>
      <c r="F33" s="792"/>
      <c r="G33" s="793" t="str">
        <f t="shared" ref="G33" si="2">IF(G31="","",SUM(G31:H32))</f>
        <v/>
      </c>
      <c r="H33" s="787"/>
      <c r="I33" s="787" t="str">
        <f t="shared" ref="I33" si="3">IF(I31="","",SUM(I31:J32))</f>
        <v/>
      </c>
      <c r="J33" s="787"/>
    </row>
    <row r="34" spans="1:11" ht="30" customHeight="1" thickBot="1">
      <c r="A34" s="741" t="s">
        <v>393</v>
      </c>
      <c r="B34" s="742"/>
      <c r="C34" s="794" t="str">
        <f>IF(E34="","",SUM(E34:J34))</f>
        <v/>
      </c>
      <c r="D34" s="795"/>
      <c r="E34" s="796"/>
      <c r="F34" s="797"/>
      <c r="G34" s="798"/>
      <c r="H34" s="799"/>
      <c r="I34" s="799"/>
      <c r="J34" s="799"/>
    </row>
    <row r="35" spans="1:11" ht="30" customHeight="1" thickTop="1">
      <c r="A35" s="708" t="s">
        <v>389</v>
      </c>
      <c r="B35" s="736"/>
      <c r="C35" s="780" t="str">
        <f>IF(C31="","",SUM(C33,C34))</f>
        <v/>
      </c>
      <c r="D35" s="781"/>
      <c r="E35" s="782" t="str">
        <f t="shared" ref="E35" si="4">IF(E31="","",SUM(E33,E34))</f>
        <v/>
      </c>
      <c r="F35" s="783"/>
      <c r="G35" s="784" t="str">
        <f t="shared" ref="G35" si="5">IF(G31="","",SUM(G33,G34))</f>
        <v/>
      </c>
      <c r="H35" s="780"/>
      <c r="I35" s="780" t="str">
        <f t="shared" ref="I35" si="6">IF(I31="","",SUM(I33,I34))</f>
        <v/>
      </c>
      <c r="J35" s="780"/>
    </row>
    <row r="36" spans="1:11" s="105" customFormat="1" ht="20.149999999999999" customHeight="1" thickBot="1">
      <c r="A36" s="746" t="s">
        <v>507</v>
      </c>
      <c r="B36" s="746"/>
      <c r="C36" s="787" t="str">
        <f>IF(SUM(E36:J36)=0,"",SUM(E36:J36))</f>
        <v/>
      </c>
      <c r="D36" s="788"/>
      <c r="E36" s="817"/>
      <c r="F36" s="818"/>
      <c r="G36" s="785"/>
      <c r="H36" s="786"/>
      <c r="I36" s="786"/>
      <c r="J36" s="786"/>
    </row>
    <row r="38" spans="1:11" ht="30" customHeight="1">
      <c r="A38" s="174" t="s">
        <v>397</v>
      </c>
    </row>
    <row r="39" spans="1:11" ht="3.75" customHeight="1"/>
    <row r="40" spans="1:11" ht="30" customHeight="1">
      <c r="A40" s="671"/>
      <c r="B40" s="672"/>
      <c r="C40" s="672"/>
      <c r="D40" s="672"/>
      <c r="E40" s="672"/>
      <c r="F40" s="672"/>
      <c r="G40" s="672"/>
      <c r="H40" s="672"/>
      <c r="I40" s="672"/>
      <c r="J40" s="672"/>
      <c r="K40" s="673"/>
    </row>
    <row r="41" spans="1:11" ht="30" customHeight="1">
      <c r="A41" s="674"/>
      <c r="B41" s="675"/>
      <c r="C41" s="675"/>
      <c r="D41" s="675"/>
      <c r="E41" s="675"/>
      <c r="F41" s="675"/>
      <c r="G41" s="675"/>
      <c r="H41" s="675"/>
      <c r="I41" s="675"/>
      <c r="J41" s="675"/>
      <c r="K41" s="676"/>
    </row>
    <row r="42" spans="1:11" ht="30" customHeight="1">
      <c r="A42" s="674"/>
      <c r="B42" s="675"/>
      <c r="C42" s="675"/>
      <c r="D42" s="675"/>
      <c r="E42" s="675"/>
      <c r="F42" s="675"/>
      <c r="G42" s="675"/>
      <c r="H42" s="675"/>
      <c r="I42" s="675"/>
      <c r="J42" s="675"/>
      <c r="K42" s="676"/>
    </row>
    <row r="43" spans="1:11" ht="30" customHeight="1">
      <c r="A43" s="677"/>
      <c r="B43" s="678"/>
      <c r="C43" s="678"/>
      <c r="D43" s="678"/>
      <c r="E43" s="678"/>
      <c r="F43" s="678"/>
      <c r="G43" s="678"/>
      <c r="H43" s="678"/>
      <c r="I43" s="678"/>
      <c r="J43" s="678"/>
      <c r="K43" s="679"/>
    </row>
  </sheetData>
  <sheetProtection sheet="1" formatRows="0"/>
  <mergeCells count="77">
    <mergeCell ref="A7:C7"/>
    <mergeCell ref="D7:F7"/>
    <mergeCell ref="G7:K7"/>
    <mergeCell ref="A36:B36"/>
    <mergeCell ref="C36:D36"/>
    <mergeCell ref="E36:F36"/>
    <mergeCell ref="G36:H36"/>
    <mergeCell ref="I36:J36"/>
    <mergeCell ref="A11:A12"/>
    <mergeCell ref="B11:F11"/>
    <mergeCell ref="G11:K11"/>
    <mergeCell ref="B13:F13"/>
    <mergeCell ref="F16:G16"/>
    <mergeCell ref="F17:G17"/>
    <mergeCell ref="A21:B22"/>
    <mergeCell ref="C21:D22"/>
    <mergeCell ref="A2:K2"/>
    <mergeCell ref="B4:G4"/>
    <mergeCell ref="A6:C6"/>
    <mergeCell ref="D6:F6"/>
    <mergeCell ref="G6:K6"/>
    <mergeCell ref="E21:F22"/>
    <mergeCell ref="G21:H22"/>
    <mergeCell ref="A14:A17"/>
    <mergeCell ref="C14:K14"/>
    <mergeCell ref="B15:B17"/>
    <mergeCell ref="F15:G15"/>
    <mergeCell ref="H15:K15"/>
    <mergeCell ref="I21:J22"/>
    <mergeCell ref="K21:K22"/>
    <mergeCell ref="A23:B23"/>
    <mergeCell ref="C23:D23"/>
    <mergeCell ref="E23:F23"/>
    <mergeCell ref="G23:H23"/>
    <mergeCell ref="I23:J23"/>
    <mergeCell ref="A25:B25"/>
    <mergeCell ref="C25:D25"/>
    <mergeCell ref="E25:F25"/>
    <mergeCell ref="G25:H25"/>
    <mergeCell ref="I25:J25"/>
    <mergeCell ref="A24:B24"/>
    <mergeCell ref="C24:D24"/>
    <mergeCell ref="E24:F24"/>
    <mergeCell ref="G24:H24"/>
    <mergeCell ref="I24:J24"/>
    <mergeCell ref="A29:B30"/>
    <mergeCell ref="C29:D30"/>
    <mergeCell ref="E29:J29"/>
    <mergeCell ref="E30:F30"/>
    <mergeCell ref="G30:H30"/>
    <mergeCell ref="I30:J30"/>
    <mergeCell ref="I35:J35"/>
    <mergeCell ref="A31:A32"/>
    <mergeCell ref="C31:D31"/>
    <mergeCell ref="E31:F31"/>
    <mergeCell ref="G31:H31"/>
    <mergeCell ref="I31:J31"/>
    <mergeCell ref="C32:D32"/>
    <mergeCell ref="E32:F32"/>
    <mergeCell ref="G32:H32"/>
    <mergeCell ref="I32:J32"/>
    <mergeCell ref="H13:K13"/>
    <mergeCell ref="A40:K43"/>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s>
  <phoneticPr fontId="5"/>
  <conditionalFormatting sqref="C12 F12 H12 K12 C23:J25 E31:J32 E34:J34 A40:K43">
    <cfRule type="containsBlanks" dxfId="7" priority="6">
      <formula>LEN(TRIM(A12))=0</formula>
    </cfRule>
  </conditionalFormatting>
  <conditionalFormatting sqref="E36:F36">
    <cfRule type="containsBlanks" dxfId="6" priority="3">
      <formula>LEN(TRIM(E36))=0</formula>
    </cfRule>
  </conditionalFormatting>
  <conditionalFormatting sqref="G36:H36">
    <cfRule type="containsBlanks" dxfId="5" priority="2">
      <formula>LEN(TRIM(G36))=0</formula>
    </cfRule>
  </conditionalFormatting>
  <conditionalFormatting sqref="I36:J36">
    <cfRule type="containsBlanks" dxfId="4" priority="1">
      <formula>LEN(TRIM(I36))=0</formula>
    </cfRule>
  </conditionalFormatting>
  <printOptions horizontalCentered="1"/>
  <pageMargins left="0.70866141732283472" right="0.70866141732283472" top="0.74803149606299213" bottom="0.74803149606299213" header="0.31496062992125984" footer="0.31496062992125984"/>
  <pageSetup paperSize="9" scale="80" orientation="portrait" cellComments="asDisplayed" r:id="rId1"/>
  <ignoredErrors>
    <ignoredError sqref="C33" formula="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024FF-E0E1-45FF-8615-3B8E529577A5}">
  <sheetPr codeName="Sheet17">
    <tabColor theme="8" tint="0.39997558519241921"/>
    <pageSetUpPr fitToPage="1"/>
  </sheetPr>
  <dimension ref="A1:L43"/>
  <sheetViews>
    <sheetView view="pageBreakPreview" zoomScaleNormal="100" zoomScaleSheetLayoutView="100" workbookViewId="0">
      <selection activeCell="C12" sqref="C12"/>
    </sheetView>
  </sheetViews>
  <sheetFormatPr defaultColWidth="9" defaultRowHeight="12"/>
  <cols>
    <col min="1" max="1" width="11.26953125" style="105" customWidth="1"/>
    <col min="2" max="18" width="10" style="105" customWidth="1"/>
    <col min="19" max="16384" width="9" style="105"/>
  </cols>
  <sheetData>
    <row r="1" spans="1:12">
      <c r="A1" s="105" t="s">
        <v>450</v>
      </c>
    </row>
    <row r="2" spans="1:12" ht="18" customHeight="1">
      <c r="A2" s="754" t="s">
        <v>475</v>
      </c>
      <c r="B2" s="754"/>
      <c r="C2" s="754"/>
      <c r="D2" s="754"/>
      <c r="E2" s="754"/>
      <c r="F2" s="754"/>
      <c r="G2" s="754"/>
      <c r="H2" s="754"/>
      <c r="I2" s="754"/>
      <c r="J2" s="754"/>
      <c r="K2" s="754"/>
    </row>
    <row r="4" spans="1:12" ht="30" customHeight="1">
      <c r="A4" s="203" t="s">
        <v>19</v>
      </c>
      <c r="B4" s="719" t="s">
        <v>317</v>
      </c>
      <c r="C4" s="720"/>
      <c r="D4" s="720"/>
      <c r="E4" s="720"/>
      <c r="F4" s="720"/>
      <c r="G4" s="721"/>
    </row>
    <row r="5" spans="1:12" ht="12" customHeight="1">
      <c r="A5" s="103"/>
      <c r="B5" s="76"/>
      <c r="C5" s="76"/>
      <c r="D5" s="76"/>
      <c r="E5" s="76"/>
      <c r="F5" s="76"/>
    </row>
    <row r="6" spans="1:12" ht="20.149999999999999" customHeight="1">
      <c r="A6" s="755" t="s">
        <v>382</v>
      </c>
      <c r="B6" s="755"/>
      <c r="C6" s="755"/>
      <c r="D6" s="755" t="s">
        <v>337</v>
      </c>
      <c r="E6" s="755"/>
      <c r="F6" s="755"/>
      <c r="G6" s="755" t="s">
        <v>169</v>
      </c>
      <c r="H6" s="755"/>
      <c r="I6" s="755"/>
      <c r="J6" s="755"/>
      <c r="K6" s="755"/>
    </row>
    <row r="7" spans="1:12" ht="30" customHeight="1">
      <c r="A7" s="706" t="str">
        <f>IF(基本情報入力シート!$C$6="","",基本情報入力シート!$C$6)</f>
        <v/>
      </c>
      <c r="B7" s="706"/>
      <c r="C7" s="706"/>
      <c r="D7" s="706" t="str">
        <f>IF(基本情報入力シート!$C$8="","",基本情報入力シート!$C$8)</f>
        <v/>
      </c>
      <c r="E7" s="706"/>
      <c r="F7" s="706"/>
      <c r="G7" s="706" t="str">
        <f>IF(基本情報入力シート!$C$5="","",基本情報入力シート!$C$5)</f>
        <v/>
      </c>
      <c r="H7" s="706"/>
      <c r="I7" s="706"/>
      <c r="J7" s="706"/>
      <c r="K7" s="706"/>
      <c r="L7" s="236"/>
    </row>
    <row r="8" spans="1:12" ht="12" customHeight="1">
      <c r="A8" s="106"/>
      <c r="B8" s="106"/>
      <c r="C8" s="106"/>
      <c r="D8" s="106"/>
      <c r="E8" s="106"/>
      <c r="F8" s="106"/>
      <c r="G8" s="106"/>
      <c r="H8" s="106"/>
      <c r="I8" s="106"/>
      <c r="J8" s="106"/>
      <c r="K8" s="106"/>
    </row>
    <row r="9" spans="1:12" ht="30" customHeight="1">
      <c r="A9" s="161" t="s">
        <v>194</v>
      </c>
    </row>
    <row r="10" spans="1:12" ht="3.75" customHeight="1"/>
    <row r="11" spans="1:12" ht="20.149999999999999" customHeight="1">
      <c r="A11" s="756" t="s">
        <v>170</v>
      </c>
      <c r="B11" s="746" t="s">
        <v>172</v>
      </c>
      <c r="C11" s="746"/>
      <c r="D11" s="746"/>
      <c r="E11" s="746"/>
      <c r="F11" s="746"/>
      <c r="G11" s="746" t="s">
        <v>473</v>
      </c>
      <c r="H11" s="746"/>
      <c r="I11" s="746"/>
      <c r="J11" s="746"/>
      <c r="K11" s="746"/>
    </row>
    <row r="12" spans="1:12" ht="30" customHeight="1">
      <c r="A12" s="749"/>
      <c r="B12" s="205" t="s">
        <v>248</v>
      </c>
      <c r="C12" s="249"/>
      <c r="D12" s="206" t="s">
        <v>249</v>
      </c>
      <c r="E12" s="206" t="s">
        <v>250</v>
      </c>
      <c r="F12" s="250"/>
      <c r="G12" s="205" t="s">
        <v>248</v>
      </c>
      <c r="H12" s="249"/>
      <c r="I12" s="206" t="s">
        <v>249</v>
      </c>
      <c r="J12" s="206" t="s">
        <v>250</v>
      </c>
      <c r="K12" s="250"/>
    </row>
    <row r="13" spans="1:12" ht="30" customHeight="1">
      <c r="A13" s="203" t="s">
        <v>184</v>
      </c>
      <c r="B13" s="709" t="str">
        <f>IF('【申請】計画書（保管施設）'!$B$13="","",'【申請】計画書（保管施設）'!$B$13)</f>
        <v/>
      </c>
      <c r="C13" s="709"/>
      <c r="D13" s="709"/>
      <c r="E13" s="709"/>
      <c r="F13" s="709"/>
      <c r="G13" s="299" t="s">
        <v>565</v>
      </c>
      <c r="H13" s="753" t="str">
        <f>IF('【申請】計画書（保管施設）'!$H$13="","",'【申請】計画書（保管施設）'!$H$13)</f>
        <v/>
      </c>
      <c r="I13" s="779"/>
      <c r="J13" s="779"/>
      <c r="K13" s="759"/>
    </row>
    <row r="14" spans="1:12" ht="20.149999999999999" customHeight="1">
      <c r="A14" s="758" t="s">
        <v>175</v>
      </c>
      <c r="B14" s="203" t="s">
        <v>176</v>
      </c>
      <c r="C14" s="755" t="s">
        <v>177</v>
      </c>
      <c r="D14" s="755"/>
      <c r="E14" s="755"/>
      <c r="F14" s="755"/>
      <c r="G14" s="755"/>
      <c r="H14" s="755"/>
      <c r="I14" s="755"/>
      <c r="J14" s="755"/>
      <c r="K14" s="755"/>
    </row>
    <row r="15" spans="1:12" ht="20.149999999999999" customHeight="1">
      <c r="A15" s="758"/>
      <c r="B15" s="709" t="str">
        <f>IF('【申請】計画書（保管施設）'!$B$15="","",'【申請】計画書（保管施設）'!$B$15)</f>
        <v/>
      </c>
      <c r="C15" s="203" t="s">
        <v>178</v>
      </c>
      <c r="D15" s="203" t="s">
        <v>179</v>
      </c>
      <c r="E15" s="203" t="s">
        <v>180</v>
      </c>
      <c r="F15" s="753" t="s">
        <v>174</v>
      </c>
      <c r="G15" s="759"/>
      <c r="H15" s="746" t="s">
        <v>181</v>
      </c>
      <c r="I15" s="746"/>
      <c r="J15" s="746"/>
      <c r="K15" s="746"/>
    </row>
    <row r="16" spans="1:12" ht="30" customHeight="1">
      <c r="A16" s="758"/>
      <c r="B16" s="709"/>
      <c r="C16" s="274" t="str">
        <f>IF('【申請】計画書（保管施設）'!$C$16="","",TEXT('【申請】計画書（保管施設）'!$C$16,"@")&amp;"年度")</f>
        <v/>
      </c>
      <c r="D16" s="167" t="str">
        <f>IF('【申請】計画書（保管施設）'!D16="","",'【申請】計画書（保管施設）'!D16)</f>
        <v/>
      </c>
      <c r="E16" s="168" t="str">
        <f>IF('【申請】計画書（保管施設）'!E16="","",'【申請】計画書（保管施設）'!E16)</f>
        <v/>
      </c>
      <c r="F16" s="815" t="str">
        <f>IF('【申請】計画書（保管施設）'!F16="","",'【申請】計画書（保管施設）'!F16)</f>
        <v/>
      </c>
      <c r="G16" s="815"/>
      <c r="H16" s="104" t="s">
        <v>182</v>
      </c>
      <c r="I16" s="169" t="str">
        <f>IF('【申請】計画書（保管施設）'!I16="","",'【申請】計画書（保管施設）'!I16)</f>
        <v/>
      </c>
      <c r="J16" s="104" t="s">
        <v>183</v>
      </c>
      <c r="K16" s="204" t="str">
        <f>IF('【申請】計画書（保管施設）'!K16="","",'【申請】計画書（保管施設）'!K16)</f>
        <v/>
      </c>
    </row>
    <row r="17" spans="1:11" ht="30" customHeight="1">
      <c r="A17" s="758"/>
      <c r="B17" s="709"/>
      <c r="C17" s="274" t="str">
        <f>IF('【申請】計画書（保管施設）'!$C$17="","",TEXT('【申請】計画書（保管施設）'!$C$17,"@")&amp;"年度")</f>
        <v/>
      </c>
      <c r="D17" s="167" t="str">
        <f>IF('【申請】計画書（保管施設）'!D17="","",'【申請】計画書（保管施設）'!D17)</f>
        <v/>
      </c>
      <c r="E17" s="168" t="str">
        <f>IF('【申請】計画書（保管施設）'!E17="","",'【申請】計画書（保管施設）'!E17)</f>
        <v/>
      </c>
      <c r="F17" s="815" t="str">
        <f>IF('【申請】計画書（保管施設）'!F17="","",'【申請】計画書（保管施設）'!F17)</f>
        <v/>
      </c>
      <c r="G17" s="815"/>
      <c r="H17" s="104" t="s">
        <v>182</v>
      </c>
      <c r="I17" s="169" t="str">
        <f>IF('【申請】計画書（保管施設）'!I17="","",'【申請】計画書（保管施設）'!I17)</f>
        <v/>
      </c>
      <c r="J17" s="104" t="s">
        <v>183</v>
      </c>
      <c r="K17" s="204" t="str">
        <f>IF('【申請】計画書（保管施設）'!K17="","",'【申請】計画書（保管施設）'!K17)</f>
        <v/>
      </c>
    </row>
    <row r="19" spans="1:11" ht="30" customHeight="1">
      <c r="A19" s="161" t="s">
        <v>195</v>
      </c>
    </row>
    <row r="20" spans="1:11" ht="3.75" customHeight="1"/>
    <row r="21" spans="1:11" ht="19.5" customHeight="1">
      <c r="A21" s="757" t="s">
        <v>18</v>
      </c>
      <c r="B21" s="757"/>
      <c r="C21" s="760" t="s">
        <v>383</v>
      </c>
      <c r="D21" s="760"/>
      <c r="E21" s="760" t="s">
        <v>384</v>
      </c>
      <c r="F21" s="760"/>
      <c r="G21" s="760" t="s">
        <v>385</v>
      </c>
      <c r="H21" s="760"/>
      <c r="I21" s="760" t="s">
        <v>386</v>
      </c>
      <c r="J21" s="760"/>
      <c r="K21" s="757" t="s">
        <v>171</v>
      </c>
    </row>
    <row r="22" spans="1:11" ht="24" customHeight="1">
      <c r="A22" s="757"/>
      <c r="B22" s="757"/>
      <c r="C22" s="760"/>
      <c r="D22" s="760"/>
      <c r="E22" s="760"/>
      <c r="F22" s="760"/>
      <c r="G22" s="760"/>
      <c r="H22" s="760"/>
      <c r="I22" s="760"/>
      <c r="J22" s="760"/>
      <c r="K22" s="757"/>
    </row>
    <row r="23" spans="1:11" ht="30" customHeight="1">
      <c r="A23" s="758" t="s">
        <v>358</v>
      </c>
      <c r="B23" s="758"/>
      <c r="C23" s="761"/>
      <c r="D23" s="761"/>
      <c r="E23" s="761"/>
      <c r="F23" s="761"/>
      <c r="G23" s="761"/>
      <c r="H23" s="761"/>
      <c r="I23" s="761"/>
      <c r="J23" s="761"/>
      <c r="K23" s="77" t="str">
        <f t="shared" ref="K23:K24" si="0">IF(SUM(C23+E23+G23+I23)=0,"",SUM(C23+E23+G23+I23))</f>
        <v/>
      </c>
    </row>
    <row r="24" spans="1:11" ht="30" customHeight="1">
      <c r="A24" s="758" t="s">
        <v>359</v>
      </c>
      <c r="B24" s="758"/>
      <c r="C24" s="761"/>
      <c r="D24" s="761"/>
      <c r="E24" s="761"/>
      <c r="F24" s="761"/>
      <c r="G24" s="761"/>
      <c r="H24" s="761"/>
      <c r="I24" s="761"/>
      <c r="J24" s="761"/>
      <c r="K24" s="77" t="str">
        <f t="shared" si="0"/>
        <v/>
      </c>
    </row>
    <row r="25" spans="1:11" ht="30" customHeight="1">
      <c r="A25" s="758" t="s">
        <v>381</v>
      </c>
      <c r="B25" s="758"/>
      <c r="C25" s="761"/>
      <c r="D25" s="761"/>
      <c r="E25" s="761"/>
      <c r="F25" s="761"/>
      <c r="G25" s="761"/>
      <c r="H25" s="761"/>
      <c r="I25" s="761"/>
      <c r="J25" s="761"/>
      <c r="K25" s="77" t="str">
        <f>IF(SUM(C25+E25+G25+I25)=0,"",SUM(C25+E25+G25+I25))</f>
        <v/>
      </c>
    </row>
    <row r="27" spans="1:11" ht="30" customHeight="1">
      <c r="A27" s="161" t="s">
        <v>396</v>
      </c>
    </row>
    <row r="28" spans="1:11" ht="3.75" customHeight="1"/>
    <row r="29" spans="1:11" ht="20.149999999999999" customHeight="1" thickBot="1">
      <c r="A29" s="746" t="s">
        <v>18</v>
      </c>
      <c r="B29" s="753"/>
      <c r="C29" s="746" t="s">
        <v>394</v>
      </c>
      <c r="D29" s="746"/>
      <c r="E29" s="762" t="s">
        <v>395</v>
      </c>
      <c r="F29" s="756"/>
      <c r="G29" s="746"/>
      <c r="H29" s="746"/>
      <c r="I29" s="746"/>
      <c r="J29" s="746"/>
    </row>
    <row r="30" spans="1:11" ht="20.149999999999999" customHeight="1">
      <c r="A30" s="746"/>
      <c r="B30" s="753"/>
      <c r="C30" s="746"/>
      <c r="D30" s="753"/>
      <c r="E30" s="680" t="str">
        <f>IF(基本情報入力シート!$C$3="","令和○年度",EDATE(基本情報入力シート!$C$3,-3))</f>
        <v>令和○年度</v>
      </c>
      <c r="F30" s="681"/>
      <c r="G30" s="634" t="str">
        <f>IF(基本情報入力シート!$C$3="","令和○年度",EDATE(基本情報入力シート!$C$3,9))</f>
        <v>令和○年度</v>
      </c>
      <c r="H30" s="635"/>
      <c r="I30" s="635" t="str">
        <f>IF(基本情報入力シート!$C$3="","令和○年度",EDATE(基本情報入力シート!$C$3,21))</f>
        <v>令和○年度</v>
      </c>
      <c r="J30" s="635"/>
    </row>
    <row r="31" spans="1:11" ht="30" customHeight="1">
      <c r="A31" s="758" t="s">
        <v>392</v>
      </c>
      <c r="B31" s="163" t="s">
        <v>390</v>
      </c>
      <c r="C31" s="787" t="str">
        <f>IF(E31="","",SUM(E31:J31))</f>
        <v/>
      </c>
      <c r="D31" s="788"/>
      <c r="E31" s="803"/>
      <c r="F31" s="804"/>
      <c r="G31" s="785"/>
      <c r="H31" s="786"/>
      <c r="I31" s="786"/>
      <c r="J31" s="786"/>
    </row>
    <row r="32" spans="1:11" ht="30" customHeight="1">
      <c r="A32" s="746"/>
      <c r="B32" s="163" t="s">
        <v>391</v>
      </c>
      <c r="C32" s="787" t="str">
        <f>IF(E32="","",SUM(E32:J32))</f>
        <v/>
      </c>
      <c r="D32" s="788"/>
      <c r="E32" s="803"/>
      <c r="F32" s="804"/>
      <c r="G32" s="785"/>
      <c r="H32" s="786"/>
      <c r="I32" s="786"/>
      <c r="J32" s="786"/>
    </row>
    <row r="33" spans="1:11" ht="30" customHeight="1">
      <c r="A33" s="746" t="s">
        <v>388</v>
      </c>
      <c r="B33" s="753"/>
      <c r="C33" s="787" t="str">
        <f>IF(C31="","",SUM(C31:D32))</f>
        <v/>
      </c>
      <c r="D33" s="788"/>
      <c r="E33" s="791" t="str">
        <f t="shared" ref="E33" si="1">IF(E31="","",SUM(E31:F32))</f>
        <v/>
      </c>
      <c r="F33" s="792"/>
      <c r="G33" s="793" t="str">
        <f t="shared" ref="G33" si="2">IF(G31="","",SUM(G31:H32))</f>
        <v/>
      </c>
      <c r="H33" s="787"/>
      <c r="I33" s="787" t="str">
        <f t="shared" ref="I33" si="3">IF(I31="","",SUM(I31:J32))</f>
        <v/>
      </c>
      <c r="J33" s="787"/>
    </row>
    <row r="34" spans="1:11" ht="30" customHeight="1" thickBot="1">
      <c r="A34" s="751" t="s">
        <v>393</v>
      </c>
      <c r="B34" s="752"/>
      <c r="C34" s="794" t="str">
        <f>IF(E34="","",SUM(E34:J34))</f>
        <v/>
      </c>
      <c r="D34" s="795"/>
      <c r="E34" s="796"/>
      <c r="F34" s="797"/>
      <c r="G34" s="798"/>
      <c r="H34" s="799"/>
      <c r="I34" s="799"/>
      <c r="J34" s="799"/>
    </row>
    <row r="35" spans="1:11" ht="30" customHeight="1" thickTop="1">
      <c r="A35" s="749" t="s">
        <v>389</v>
      </c>
      <c r="B35" s="750"/>
      <c r="C35" s="780" t="str">
        <f>IF(C31="","",SUM(C33,C34))</f>
        <v/>
      </c>
      <c r="D35" s="781"/>
      <c r="E35" s="782" t="str">
        <f t="shared" ref="E35" si="4">IF(E31="","",SUM(E33,E34))</f>
        <v/>
      </c>
      <c r="F35" s="783"/>
      <c r="G35" s="784" t="str">
        <f t="shared" ref="G35" si="5">IF(G31="","",SUM(G33,G34))</f>
        <v/>
      </c>
      <c r="H35" s="780"/>
      <c r="I35" s="780" t="str">
        <f t="shared" ref="I35" si="6">IF(I31="","",SUM(I33,I34))</f>
        <v/>
      </c>
      <c r="J35" s="780"/>
    </row>
    <row r="36" spans="1:11" ht="20.149999999999999" customHeight="1" thickBot="1">
      <c r="A36" s="746" t="s">
        <v>507</v>
      </c>
      <c r="B36" s="746"/>
      <c r="C36" s="787" t="str">
        <f>IF(SUM(E36:J36)=0,"",SUM(E36:J36))</f>
        <v/>
      </c>
      <c r="D36" s="788"/>
      <c r="E36" s="817"/>
      <c r="F36" s="818"/>
      <c r="G36" s="785"/>
      <c r="H36" s="786"/>
      <c r="I36" s="786"/>
      <c r="J36" s="786"/>
    </row>
    <row r="38" spans="1:11" ht="30" customHeight="1">
      <c r="A38" s="161" t="s">
        <v>397</v>
      </c>
    </row>
    <row r="39" spans="1:11" ht="3.75" customHeight="1"/>
    <row r="40" spans="1:11" ht="30" customHeight="1">
      <c r="A40" s="671"/>
      <c r="B40" s="672"/>
      <c r="C40" s="672"/>
      <c r="D40" s="672"/>
      <c r="E40" s="672"/>
      <c r="F40" s="672"/>
      <c r="G40" s="672"/>
      <c r="H40" s="672"/>
      <c r="I40" s="672"/>
      <c r="J40" s="672"/>
      <c r="K40" s="673"/>
    </row>
    <row r="41" spans="1:11" ht="30" customHeight="1">
      <c r="A41" s="674"/>
      <c r="B41" s="675"/>
      <c r="C41" s="675"/>
      <c r="D41" s="675"/>
      <c r="E41" s="675"/>
      <c r="F41" s="675"/>
      <c r="G41" s="675"/>
      <c r="H41" s="675"/>
      <c r="I41" s="675"/>
      <c r="J41" s="675"/>
      <c r="K41" s="676"/>
    </row>
    <row r="42" spans="1:11" ht="30" customHeight="1">
      <c r="A42" s="674"/>
      <c r="B42" s="675"/>
      <c r="C42" s="675"/>
      <c r="D42" s="675"/>
      <c r="E42" s="675"/>
      <c r="F42" s="675"/>
      <c r="G42" s="675"/>
      <c r="H42" s="675"/>
      <c r="I42" s="675"/>
      <c r="J42" s="675"/>
      <c r="K42" s="676"/>
    </row>
    <row r="43" spans="1:11" ht="30" customHeight="1">
      <c r="A43" s="677"/>
      <c r="B43" s="678"/>
      <c r="C43" s="678"/>
      <c r="D43" s="678"/>
      <c r="E43" s="678"/>
      <c r="F43" s="678"/>
      <c r="G43" s="678"/>
      <c r="H43" s="678"/>
      <c r="I43" s="678"/>
      <c r="J43" s="678"/>
      <c r="K43" s="679"/>
    </row>
  </sheetData>
  <sheetProtection sheet="1" formatRows="0"/>
  <mergeCells count="77">
    <mergeCell ref="A7:C7"/>
    <mergeCell ref="D7:F7"/>
    <mergeCell ref="G7:K7"/>
    <mergeCell ref="A36:B36"/>
    <mergeCell ref="C36:D36"/>
    <mergeCell ref="E36:F36"/>
    <mergeCell ref="G36:H36"/>
    <mergeCell ref="I36:J36"/>
    <mergeCell ref="A11:A12"/>
    <mergeCell ref="B11:F11"/>
    <mergeCell ref="G11:K11"/>
    <mergeCell ref="B13:F13"/>
    <mergeCell ref="F16:G16"/>
    <mergeCell ref="F17:G17"/>
    <mergeCell ref="A21:B22"/>
    <mergeCell ref="C21:D22"/>
    <mergeCell ref="A2:K2"/>
    <mergeCell ref="B4:G4"/>
    <mergeCell ref="A6:C6"/>
    <mergeCell ref="D6:F6"/>
    <mergeCell ref="G6:K6"/>
    <mergeCell ref="E21:F22"/>
    <mergeCell ref="G21:H22"/>
    <mergeCell ref="A14:A17"/>
    <mergeCell ref="C14:K14"/>
    <mergeCell ref="B15:B17"/>
    <mergeCell ref="F15:G15"/>
    <mergeCell ref="H15:K15"/>
    <mergeCell ref="I21:J22"/>
    <mergeCell ref="K21:K22"/>
    <mergeCell ref="A23:B23"/>
    <mergeCell ref="C23:D23"/>
    <mergeCell ref="E23:F23"/>
    <mergeCell ref="G23:H23"/>
    <mergeCell ref="I23:J23"/>
    <mergeCell ref="A25:B25"/>
    <mergeCell ref="C25:D25"/>
    <mergeCell ref="E25:F25"/>
    <mergeCell ref="G25:H25"/>
    <mergeCell ref="I25:J25"/>
    <mergeCell ref="A24:B24"/>
    <mergeCell ref="C24:D24"/>
    <mergeCell ref="E24:F24"/>
    <mergeCell ref="G24:H24"/>
    <mergeCell ref="I24:J24"/>
    <mergeCell ref="A29:B30"/>
    <mergeCell ref="C29:D30"/>
    <mergeCell ref="E29:J29"/>
    <mergeCell ref="E30:F30"/>
    <mergeCell ref="G30:H30"/>
    <mergeCell ref="I30:J30"/>
    <mergeCell ref="I35:J35"/>
    <mergeCell ref="A31:A32"/>
    <mergeCell ref="C31:D31"/>
    <mergeCell ref="E31:F31"/>
    <mergeCell ref="G31:H31"/>
    <mergeCell ref="I31:J31"/>
    <mergeCell ref="C32:D32"/>
    <mergeCell ref="E32:F32"/>
    <mergeCell ref="G32:H32"/>
    <mergeCell ref="I32:J32"/>
    <mergeCell ref="H13:K13"/>
    <mergeCell ref="A40:K43"/>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s>
  <phoneticPr fontId="5"/>
  <conditionalFormatting sqref="C12 F12 H12 K12 C23:J25 E31:J32 E34:J34 A40:K43">
    <cfRule type="containsBlanks" dxfId="3" priority="6">
      <formula>LEN(TRIM(A12))=0</formula>
    </cfRule>
  </conditionalFormatting>
  <conditionalFormatting sqref="E36:F36">
    <cfRule type="containsBlanks" dxfId="2" priority="3">
      <formula>LEN(TRIM(E36))=0</formula>
    </cfRule>
  </conditionalFormatting>
  <conditionalFormatting sqref="G36:H36">
    <cfRule type="containsBlanks" dxfId="1" priority="2">
      <formula>LEN(TRIM(G36))=0</formula>
    </cfRule>
  </conditionalFormatting>
  <conditionalFormatting sqref="I36:J36">
    <cfRule type="containsBlanks" dxfId="0" priority="1">
      <formula>LEN(TRIM(I36))=0</formula>
    </cfRule>
  </conditionalFormatting>
  <pageMargins left="0.70866141732283472" right="0.70866141732283472" top="0.74803149606299213" bottom="0.74803149606299213" header="0.31496062992125984" footer="0.31496062992125984"/>
  <pageSetup paperSize="9" scale="80" fitToHeight="0" orientation="portrait" cellComments="asDisplayed" r:id="rId1"/>
  <ignoredErrors>
    <ignoredError sqref="C33" formula="1"/>
  </ignoredError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AC891-A9E5-414C-8533-1E13CCFD656B}">
  <sheetPr codeName="Sheet18"/>
  <dimension ref="A1:CL3"/>
  <sheetViews>
    <sheetView workbookViewId="0">
      <selection activeCell="A3" sqref="A3"/>
    </sheetView>
  </sheetViews>
  <sheetFormatPr defaultRowHeight="13"/>
  <cols>
    <col min="1" max="1" width="14" bestFit="1" customWidth="1"/>
    <col min="12" max="12" width="9.453125" bestFit="1" customWidth="1"/>
    <col min="18" max="19" width="9.453125" bestFit="1" customWidth="1"/>
  </cols>
  <sheetData>
    <row r="1" spans="1:90">
      <c r="A1" s="300" t="s">
        <v>513</v>
      </c>
      <c r="B1" s="300"/>
      <c r="C1" s="300"/>
      <c r="D1" s="300"/>
      <c r="E1" s="300"/>
      <c r="F1" s="300"/>
      <c r="G1" s="300"/>
      <c r="H1" s="300"/>
      <c r="I1" s="300"/>
      <c r="J1" s="276" t="s">
        <v>514</v>
      </c>
      <c r="K1" s="301" t="s">
        <v>491</v>
      </c>
      <c r="L1" s="302"/>
      <c r="M1" s="301" t="s">
        <v>493</v>
      </c>
      <c r="N1" s="302"/>
      <c r="O1" s="301" t="s">
        <v>495</v>
      </c>
      <c r="P1" s="302"/>
      <c r="Q1" s="301" t="s">
        <v>491</v>
      </c>
      <c r="R1" s="303"/>
      <c r="S1" s="303"/>
      <c r="T1" s="303"/>
      <c r="U1" s="302"/>
      <c r="V1" s="301" t="s">
        <v>493</v>
      </c>
      <c r="W1" s="303"/>
      <c r="X1" s="303"/>
      <c r="Y1" s="303"/>
      <c r="Z1" s="302"/>
      <c r="AA1" s="301" t="s">
        <v>495</v>
      </c>
      <c r="AB1" s="303"/>
      <c r="AC1" s="303"/>
      <c r="AD1" s="303"/>
      <c r="AE1" s="302"/>
      <c r="AF1" s="276" t="s">
        <v>491</v>
      </c>
      <c r="AG1" s="276" t="s">
        <v>493</v>
      </c>
      <c r="AH1" s="276" t="s">
        <v>495</v>
      </c>
      <c r="AI1" s="280" t="s">
        <v>515</v>
      </c>
      <c r="AJ1" s="304" t="s">
        <v>491</v>
      </c>
      <c r="AK1" s="305"/>
      <c r="AL1" s="304" t="s">
        <v>493</v>
      </c>
      <c r="AM1" s="305"/>
      <c r="AN1" s="304" t="s">
        <v>495</v>
      </c>
      <c r="AO1" s="305"/>
      <c r="AP1" s="304" t="s">
        <v>491</v>
      </c>
      <c r="AQ1" s="306"/>
      <c r="AR1" s="306"/>
      <c r="AS1" s="306"/>
      <c r="AT1" s="305"/>
      <c r="AU1" s="304" t="s">
        <v>493</v>
      </c>
      <c r="AV1" s="306"/>
      <c r="AW1" s="306"/>
      <c r="AX1" s="306"/>
      <c r="AY1" s="305"/>
      <c r="AZ1" s="304" t="s">
        <v>495</v>
      </c>
      <c r="BA1" s="306"/>
      <c r="BB1" s="306"/>
      <c r="BC1" s="306"/>
      <c r="BD1" s="305"/>
      <c r="BE1" s="280" t="s">
        <v>491</v>
      </c>
      <c r="BF1" s="280" t="s">
        <v>493</v>
      </c>
      <c r="BG1" s="280" t="s">
        <v>495</v>
      </c>
      <c r="BH1" s="277" t="s">
        <v>516</v>
      </c>
      <c r="BI1" s="307" t="s">
        <v>491</v>
      </c>
      <c r="BJ1" s="308"/>
      <c r="BK1" s="307" t="s">
        <v>511</v>
      </c>
      <c r="BL1" s="308"/>
      <c r="BM1" s="307" t="s">
        <v>512</v>
      </c>
      <c r="BN1" s="308"/>
      <c r="BO1" s="307" t="s">
        <v>491</v>
      </c>
      <c r="BP1" s="309"/>
      <c r="BQ1" s="309"/>
      <c r="BR1" s="309"/>
      <c r="BS1" s="308"/>
      <c r="BT1" s="307" t="s">
        <v>493</v>
      </c>
      <c r="BU1" s="309"/>
      <c r="BV1" s="309"/>
      <c r="BW1" s="309"/>
      <c r="BX1" s="308"/>
      <c r="BY1" s="307" t="s">
        <v>495</v>
      </c>
      <c r="BZ1" s="309"/>
      <c r="CA1" s="309"/>
      <c r="CB1" s="309"/>
      <c r="CC1" s="308"/>
      <c r="CD1" s="278" t="s">
        <v>491</v>
      </c>
      <c r="CE1" s="278"/>
      <c r="CF1" s="278" t="s">
        <v>493</v>
      </c>
      <c r="CG1" s="278"/>
      <c r="CH1" s="278" t="s">
        <v>495</v>
      </c>
      <c r="CI1" s="278"/>
      <c r="CJ1" s="277" t="s">
        <v>491</v>
      </c>
      <c r="CK1" s="277" t="s">
        <v>493</v>
      </c>
      <c r="CL1" s="277" t="s">
        <v>495</v>
      </c>
    </row>
    <row r="2" spans="1:90">
      <c r="A2" s="275" t="s">
        <v>483</v>
      </c>
      <c r="B2" s="275" t="s">
        <v>484</v>
      </c>
      <c r="C2" s="275" t="s">
        <v>337</v>
      </c>
      <c r="D2" s="275" t="s">
        <v>336</v>
      </c>
      <c r="E2" s="275" t="s">
        <v>485</v>
      </c>
      <c r="F2" s="275" t="s">
        <v>169</v>
      </c>
      <c r="G2" s="275" t="s">
        <v>486</v>
      </c>
      <c r="H2" s="275" t="s">
        <v>487</v>
      </c>
      <c r="I2" s="275" t="s">
        <v>488</v>
      </c>
      <c r="J2" s="276" t="s">
        <v>489</v>
      </c>
      <c r="K2" s="276" t="s">
        <v>492</v>
      </c>
      <c r="L2" s="276" t="s">
        <v>489</v>
      </c>
      <c r="M2" s="276" t="s">
        <v>494</v>
      </c>
      <c r="N2" s="276" t="s">
        <v>489</v>
      </c>
      <c r="O2" s="276" t="s">
        <v>494</v>
      </c>
      <c r="P2" s="276" t="s">
        <v>489</v>
      </c>
      <c r="Q2" s="276" t="s">
        <v>643</v>
      </c>
      <c r="R2" s="276" t="s">
        <v>497</v>
      </c>
      <c r="S2" s="276" t="s">
        <v>340</v>
      </c>
      <c r="T2" s="276" t="s">
        <v>498</v>
      </c>
      <c r="U2" s="276" t="s">
        <v>499</v>
      </c>
      <c r="V2" s="276" t="s">
        <v>643</v>
      </c>
      <c r="W2" s="276" t="s">
        <v>497</v>
      </c>
      <c r="X2" s="276" t="s">
        <v>340</v>
      </c>
      <c r="Y2" s="276" t="s">
        <v>498</v>
      </c>
      <c r="Z2" s="276" t="s">
        <v>499</v>
      </c>
      <c r="AA2" s="276" t="s">
        <v>643</v>
      </c>
      <c r="AB2" s="276" t="s">
        <v>497</v>
      </c>
      <c r="AC2" s="276" t="s">
        <v>340</v>
      </c>
      <c r="AD2" s="276" t="s">
        <v>498</v>
      </c>
      <c r="AE2" s="276" t="s">
        <v>499</v>
      </c>
      <c r="AF2" s="276" t="s">
        <v>503</v>
      </c>
      <c r="AG2" s="276" t="s">
        <v>503</v>
      </c>
      <c r="AH2" s="276" t="s">
        <v>503</v>
      </c>
      <c r="AI2" s="280" t="s">
        <v>490</v>
      </c>
      <c r="AJ2" s="280" t="s">
        <v>492</v>
      </c>
      <c r="AK2" s="280" t="s">
        <v>489</v>
      </c>
      <c r="AL2" s="280" t="s">
        <v>494</v>
      </c>
      <c r="AM2" s="280" t="s">
        <v>489</v>
      </c>
      <c r="AN2" s="280" t="s">
        <v>494</v>
      </c>
      <c r="AO2" s="280" t="s">
        <v>489</v>
      </c>
      <c r="AP2" s="280" t="s">
        <v>643</v>
      </c>
      <c r="AQ2" s="280" t="s">
        <v>497</v>
      </c>
      <c r="AR2" s="280" t="s">
        <v>340</v>
      </c>
      <c r="AS2" s="280" t="s">
        <v>498</v>
      </c>
      <c r="AT2" s="280" t="s">
        <v>499</v>
      </c>
      <c r="AU2" s="280" t="s">
        <v>643</v>
      </c>
      <c r="AV2" s="280" t="s">
        <v>497</v>
      </c>
      <c r="AW2" s="280" t="s">
        <v>340</v>
      </c>
      <c r="AX2" s="280" t="s">
        <v>498</v>
      </c>
      <c r="AY2" s="280" t="s">
        <v>499</v>
      </c>
      <c r="AZ2" s="280" t="s">
        <v>643</v>
      </c>
      <c r="BA2" s="280" t="s">
        <v>497</v>
      </c>
      <c r="BB2" s="280" t="s">
        <v>340</v>
      </c>
      <c r="BC2" s="280" t="s">
        <v>498</v>
      </c>
      <c r="BD2" s="280" t="s">
        <v>499</v>
      </c>
      <c r="BE2" s="280" t="s">
        <v>503</v>
      </c>
      <c r="BF2" s="280" t="s">
        <v>503</v>
      </c>
      <c r="BG2" s="280" t="s">
        <v>503</v>
      </c>
      <c r="BH2" s="277" t="s">
        <v>496</v>
      </c>
      <c r="BI2" s="277" t="s">
        <v>492</v>
      </c>
      <c r="BJ2" s="277" t="s">
        <v>496</v>
      </c>
      <c r="BK2" s="277" t="s">
        <v>494</v>
      </c>
      <c r="BL2" s="277" t="s">
        <v>496</v>
      </c>
      <c r="BM2" s="277" t="s">
        <v>494</v>
      </c>
      <c r="BN2" s="277" t="s">
        <v>496</v>
      </c>
      <c r="BO2" s="277" t="s">
        <v>643</v>
      </c>
      <c r="BP2" s="277" t="s">
        <v>497</v>
      </c>
      <c r="BQ2" s="277" t="s">
        <v>500</v>
      </c>
      <c r="BR2" s="277" t="s">
        <v>501</v>
      </c>
      <c r="BS2" s="277" t="s">
        <v>499</v>
      </c>
      <c r="BT2" s="277" t="s">
        <v>643</v>
      </c>
      <c r="BU2" s="277" t="s">
        <v>497</v>
      </c>
      <c r="BV2" s="277" t="s">
        <v>500</v>
      </c>
      <c r="BW2" s="277" t="s">
        <v>501</v>
      </c>
      <c r="BX2" s="277" t="s">
        <v>499</v>
      </c>
      <c r="BY2" s="277" t="s">
        <v>643</v>
      </c>
      <c r="BZ2" s="277" t="s">
        <v>497</v>
      </c>
      <c r="CA2" s="277" t="s">
        <v>500</v>
      </c>
      <c r="CB2" s="277" t="s">
        <v>501</v>
      </c>
      <c r="CC2" s="277" t="s">
        <v>499</v>
      </c>
      <c r="CD2" s="277" t="s">
        <v>479</v>
      </c>
      <c r="CE2" s="277" t="s">
        <v>502</v>
      </c>
      <c r="CF2" s="277" t="s">
        <v>479</v>
      </c>
      <c r="CG2" s="277" t="s">
        <v>502</v>
      </c>
      <c r="CH2" s="277" t="s">
        <v>479</v>
      </c>
      <c r="CI2" s="277" t="s">
        <v>502</v>
      </c>
      <c r="CJ2" s="277" t="s">
        <v>503</v>
      </c>
      <c r="CK2" s="277" t="s">
        <v>503</v>
      </c>
      <c r="CL2" s="277" t="s">
        <v>503</v>
      </c>
    </row>
    <row r="3" spans="1:90">
      <c r="A3" s="202">
        <f>基本情報入力シート!$C$9</f>
        <v>0</v>
      </c>
      <c r="B3" s="202">
        <f>基本情報入力シート!$C$6</f>
        <v>0</v>
      </c>
      <c r="C3" s="202">
        <f>基本情報入力シート!$C$8</f>
        <v>0</v>
      </c>
      <c r="D3" s="202">
        <f>基本情報入力シート!$C$7</f>
        <v>0</v>
      </c>
      <c r="E3" s="202" t="e">
        <f>基本情報入力シート!#REF!</f>
        <v>#REF!</v>
      </c>
      <c r="F3" s="202">
        <f>基本情報入力シート!$C$5</f>
        <v>0</v>
      </c>
      <c r="G3" s="202">
        <f>基本情報入力シート!$C$11</f>
        <v>0</v>
      </c>
      <c r="H3" s="202">
        <f>基本情報入力シート!$C$12</f>
        <v>0</v>
      </c>
      <c r="I3" s="202" t="e">
        <f>基本情報入力シート!#REF!</f>
        <v>#REF!</v>
      </c>
      <c r="J3" s="202" t="str">
        <f>IF(基本情報入力シート!$C$4="交付申請",【申請】所要額計算書!$Q$11,"")</f>
        <v/>
      </c>
      <c r="K3" s="202" t="str">
        <f>IF($J$3="","",【申請】所要額計算書!$I$8)</f>
        <v/>
      </c>
      <c r="L3" s="202" t="str">
        <f>IF($J$3="","",【申請】所要額計算書!$K$8)</f>
        <v/>
      </c>
      <c r="M3" s="202" t="str">
        <f>IF($J$3="","",【申請】所要額計算書!$I$9)</f>
        <v/>
      </c>
      <c r="N3" s="202" t="str">
        <f>IF($J$3="","",【申請】所要額計算書!$K$9)</f>
        <v/>
      </c>
      <c r="O3" s="202" t="str">
        <f>IF($J$3="","",【申請】所要額計算書!$I$10)</f>
        <v/>
      </c>
      <c r="P3" s="202" t="str">
        <f>IF($J$3="","",【申請】所要額計算書!$K$10)</f>
        <v/>
      </c>
      <c r="Q3" s="202" t="str">
        <f>IF($J$3="","",【申請】所要額計算書!$F$8)</f>
        <v/>
      </c>
      <c r="R3" s="202" t="str">
        <f>IF($J$3="","",【申請】所要額計算書!$O$8)</f>
        <v/>
      </c>
      <c r="S3" s="202" t="str">
        <f>IF($J$3="","",【申請】所要額計算書!$P$8)</f>
        <v/>
      </c>
      <c r="T3" s="202" t="str">
        <f>IF($J$3="","",【申請】所要額計算書!$Q$8)</f>
        <v/>
      </c>
      <c r="U3" s="202" t="str">
        <f>IF($J$3="","",【申請】所要額計算書!$S$8)</f>
        <v/>
      </c>
      <c r="V3" s="202" t="str">
        <f>IF($J$3="","",【申請】所要額計算書!$F$9)</f>
        <v/>
      </c>
      <c r="W3" s="202" t="str">
        <f>IF($J$3="","",【申請】所要額計算書!$O$9)</f>
        <v/>
      </c>
      <c r="X3" s="202" t="str">
        <f>IF($J$3="","",【申請】所要額計算書!$P$9)</f>
        <v/>
      </c>
      <c r="Y3" s="202" t="str">
        <f>IF($J$3="","",【申請】所要額計算書!$Q$9)</f>
        <v/>
      </c>
      <c r="Z3" s="202" t="str">
        <f>IF($J$3="","",【申請】所要額計算書!$S$9)</f>
        <v/>
      </c>
      <c r="AA3" s="202" t="str">
        <f>IF($J$3="","",【申請】所要額計算書!$F$10)</f>
        <v/>
      </c>
      <c r="AB3" s="202" t="str">
        <f>IF($J$3="","",【申請】所要額計算書!$O$10)</f>
        <v/>
      </c>
      <c r="AC3" s="202" t="str">
        <f>IF($J$3="","",【申請】所要額計算書!$P$10)</f>
        <v/>
      </c>
      <c r="AD3" s="202" t="str">
        <f>IF($J$3="","",【申請】所要額計算書!$Q$10)</f>
        <v/>
      </c>
      <c r="AE3" s="202" t="str">
        <f>IF($J$3="","",【申請】所要額計算書!$S$8)</f>
        <v/>
      </c>
      <c r="AF3" s="202" t="str">
        <f>IF($J$3="","",'【申請】計画書（病室）'!$A$47)</f>
        <v/>
      </c>
      <c r="AG3" s="202" t="str">
        <f>IF($J$3="","",'【申請】計画書（病棟）'!$A$40)</f>
        <v/>
      </c>
      <c r="AH3" s="202" t="str">
        <f>IF($J$3="","",'【申請】計画書（保管施設）'!$A$40)</f>
        <v/>
      </c>
      <c r="AI3" s="202" t="str">
        <f>IF(基本情報入力シート!$C$4="変更交付申請",【申請】所要額計算書!$Q$11,"")</f>
        <v/>
      </c>
      <c r="AJ3" s="202" t="str">
        <f>IF($AI$3="","",【申請】所要額計算書!$I$8)</f>
        <v/>
      </c>
      <c r="AK3" s="202" t="str">
        <f>IF($AI$3="","",【申請】所要額計算書!$K$8)</f>
        <v/>
      </c>
      <c r="AL3" s="202" t="str">
        <f>IF($AI$3="","",【申請】所要額計算書!$I$9)</f>
        <v/>
      </c>
      <c r="AM3" s="202" t="str">
        <f>IF($AI$3="","",【申請】所要額計算書!$K$9)</f>
        <v/>
      </c>
      <c r="AN3" s="202" t="str">
        <f>IF($AI$3="","",【申請】所要額計算書!$I$10)</f>
        <v/>
      </c>
      <c r="AO3" s="202" t="str">
        <f>IF($AI$3="","",【申請】所要額計算書!$K$10)</f>
        <v/>
      </c>
      <c r="AP3" s="202" t="str">
        <f>IF($AI$3="","",【申請】所要額計算書!$F$8)</f>
        <v/>
      </c>
      <c r="AQ3" s="202" t="str">
        <f>IF($AI$3="","",【申請】所要額計算書!$O$8)</f>
        <v/>
      </c>
      <c r="AR3" s="202" t="str">
        <f>IF($AI$3="","",【申請】所要額計算書!$P$8)</f>
        <v/>
      </c>
      <c r="AS3" s="202" t="str">
        <f>IF($AI$3="","",【申請】所要額計算書!$Q$8)</f>
        <v/>
      </c>
      <c r="AT3" s="202" t="str">
        <f>IF($AI$3="","",【申請】所要額計算書!$S$8)</f>
        <v/>
      </c>
      <c r="AU3" s="202" t="str">
        <f>IF($AI$3="","",【申請】所要額計算書!$F$9)</f>
        <v/>
      </c>
      <c r="AV3" s="202" t="str">
        <f>IF($AI$3="","",【申請】所要額計算書!$O$9)</f>
        <v/>
      </c>
      <c r="AW3" s="202" t="str">
        <f>IF($AI$3="","",【申請】所要額計算書!$P$9)</f>
        <v/>
      </c>
      <c r="AX3" s="202" t="str">
        <f>IF($AI$3="","",【申請】所要額計算書!$Q$9)</f>
        <v/>
      </c>
      <c r="AY3" s="202" t="str">
        <f>IF($AI$3="","",【申請】所要額計算書!$S$9)</f>
        <v/>
      </c>
      <c r="AZ3" s="202" t="str">
        <f>IF($AI$3="","",【申請】所要額計算書!$F$10)</f>
        <v/>
      </c>
      <c r="BA3" s="202" t="str">
        <f>IF($AI$3="","",【申請】所要額計算書!$O$10)</f>
        <v/>
      </c>
      <c r="BB3" s="202" t="str">
        <f>IF($AI$3="","",【申請】所要額計算書!$P$10)</f>
        <v/>
      </c>
      <c r="BC3" s="202" t="str">
        <f>IF($AI$3="","",【申請】所要額計算書!$Q$10)</f>
        <v/>
      </c>
      <c r="BD3" s="202" t="str">
        <f>IF($AI$3="","",【申請】所要額計算書!$S$8)</f>
        <v/>
      </c>
      <c r="BE3" s="202" t="str">
        <f>IF($AI$3="","",'【申請】計画書（病室）'!$A$47)</f>
        <v/>
      </c>
      <c r="BF3" s="202" t="str">
        <f>IF($AI$3="","",'【申請】計画書（病棟）'!$A$40)</f>
        <v/>
      </c>
      <c r="BG3" s="202" t="str">
        <f>IF($AI$3="","",'【申請】計画書（保管施設）'!$A$40)</f>
        <v/>
      </c>
      <c r="BH3" s="202" t="str">
        <f>IF(基本情報入力シート!$C$4="実績報告",【実績】所要額精算書!$Q$11,"")</f>
        <v/>
      </c>
      <c r="BI3" s="202" t="str">
        <f>IF(BH3="","",【実績】所要額精算書!$I$8)</f>
        <v/>
      </c>
      <c r="BJ3" s="202" t="str">
        <f>IF(BH3="","",【実績】所要額精算書!$K$8)</f>
        <v/>
      </c>
      <c r="BK3" s="202" t="str">
        <f>IF(BH3="","",【実績】所要額精算書!$I$9)</f>
        <v/>
      </c>
      <c r="BL3" s="202" t="str">
        <f>IF(BH3="","",【実績】所要額精算書!$K$9)</f>
        <v/>
      </c>
      <c r="BM3" s="202" t="str">
        <f>IF(BH3="","",【実績】所要額精算書!$I$10)</f>
        <v/>
      </c>
      <c r="BN3" s="202" t="str">
        <f>IF(BH3="","",【実績】所要額精算書!$K$10)</f>
        <v/>
      </c>
      <c r="BO3" s="202" t="str">
        <f>IF(BH3="","",【実績】所要額精算書!$F$8)</f>
        <v/>
      </c>
      <c r="BP3" s="202" t="str">
        <f>IF(BH3="","",【実績】所要額精算書!$O$8)</f>
        <v/>
      </c>
      <c r="BQ3" s="202" t="str">
        <f>IF(BH3="","",【実績】所要額精算書!$P$8)</f>
        <v/>
      </c>
      <c r="BR3" s="202" t="str">
        <f>IF(BH3="","",【実績】所要額精算書!$Q$8)</f>
        <v/>
      </c>
      <c r="BS3" s="202" t="str">
        <f>IF(BH3="","",【実績】所要額精算書!$U$8)</f>
        <v/>
      </c>
      <c r="BT3" s="202" t="str">
        <f>IF(BH3="","",【実績】所要額精算書!$F$9)</f>
        <v/>
      </c>
      <c r="BU3" s="202" t="str">
        <f>IF(BH3="","",【実績】所要額精算書!$O$9)</f>
        <v/>
      </c>
      <c r="BV3" s="202" t="str">
        <f>IF(BH3="","",【実績】所要額精算書!$P$9)</f>
        <v/>
      </c>
      <c r="BW3" s="202" t="str">
        <f>IF(BH3="","",【実績】所要額精算書!$Q$9)</f>
        <v/>
      </c>
      <c r="BX3" s="202" t="str">
        <f>IF(BH3="","",【実績】所要額精算書!$U$9)</f>
        <v/>
      </c>
      <c r="BY3" s="202" t="str">
        <f>IF(BH3="","",【実績】所要額精算書!$F$10)</f>
        <v/>
      </c>
      <c r="BZ3" s="202" t="str">
        <f>IF(BH3="","",【実績】所要額精算書!$O$10)</f>
        <v/>
      </c>
      <c r="CA3" s="202" t="str">
        <f>IF(BH3="","",【実績】所要額精算書!$P$10)</f>
        <v/>
      </c>
      <c r="CB3" s="202" t="str">
        <f>IF(BH3="","",【実績】所要額精算書!$Q$10)</f>
        <v/>
      </c>
      <c r="CC3" s="202" t="str">
        <f>IF(BH3="","",【実績】所要額精算書!$U$10)</f>
        <v/>
      </c>
      <c r="CD3" s="202" t="str">
        <f>IF(BH3="","",【実績】所要額精算書!$R$8)</f>
        <v/>
      </c>
      <c r="CE3" s="202" t="str">
        <f>IF(BH3="","",【実績】所要額精算書!$S$8)</f>
        <v/>
      </c>
      <c r="CF3" s="202" t="str">
        <f>IF(BH3="","",【実績】所要額精算書!$R$9)</f>
        <v/>
      </c>
      <c r="CG3" s="202" t="str">
        <f>IF(BH3="","",【実績】所要額精算書!$S$9)</f>
        <v/>
      </c>
      <c r="CH3" s="202" t="str">
        <f>IF(BH3="","",【実績】所要額精算書!$R$10)</f>
        <v/>
      </c>
      <c r="CI3" s="202" t="str">
        <f>IF(BH3="","",【実績】所要額精算書!$S$10)</f>
        <v/>
      </c>
      <c r="CJ3" s="202" t="str">
        <f>IF(BH3="","",'【実績】事業実績（病室）'!$A$47)</f>
        <v/>
      </c>
      <c r="CK3" s="202" t="str">
        <f>IF(BH3="","",'【実績】事業実績（病棟）'!$A$40)</f>
        <v/>
      </c>
      <c r="CL3" s="202" t="str">
        <f>IF(BH3="","",'【実績】事業実績（保管施設）'!$A$40)</f>
        <v/>
      </c>
    </row>
  </sheetData>
  <sheetProtection sheet="1" objects="1" scenarios="1"/>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44BBD-D5E7-4BDB-8FE9-443888216003}">
  <sheetPr codeName="Sheet2">
    <tabColor rgb="FFFFFF00"/>
    <pageSetUpPr fitToPage="1"/>
  </sheetPr>
  <dimension ref="B1:C13"/>
  <sheetViews>
    <sheetView tabSelected="1" view="pageBreakPreview" zoomScaleNormal="100" zoomScaleSheetLayoutView="100" workbookViewId="0">
      <selection activeCell="C31" sqref="C31"/>
    </sheetView>
  </sheetViews>
  <sheetFormatPr defaultRowHeight="13"/>
  <cols>
    <col min="2" max="2" width="25.7265625" customWidth="1"/>
    <col min="3" max="3" width="43.36328125" style="90" customWidth="1"/>
  </cols>
  <sheetData>
    <row r="1" spans="2:3">
      <c r="B1" t="s">
        <v>644</v>
      </c>
    </row>
    <row r="2" spans="2:3" ht="20.25" customHeight="1"/>
    <row r="3" spans="2:3" ht="25" customHeight="1">
      <c r="B3" s="110" t="s">
        <v>321</v>
      </c>
      <c r="C3" s="211"/>
    </row>
    <row r="4" spans="2:3" ht="25" customHeight="1">
      <c r="B4" s="110" t="s">
        <v>352</v>
      </c>
      <c r="C4" s="211"/>
    </row>
    <row r="5" spans="2:3" ht="25" customHeight="1">
      <c r="B5" s="110" t="s">
        <v>322</v>
      </c>
      <c r="C5" s="212"/>
    </row>
    <row r="6" spans="2:3" ht="25" customHeight="1">
      <c r="B6" s="110" t="s">
        <v>323</v>
      </c>
      <c r="C6" s="212"/>
    </row>
    <row r="7" spans="2:3" ht="25" customHeight="1">
      <c r="B7" s="110" t="s">
        <v>324</v>
      </c>
      <c r="C7" s="212"/>
    </row>
    <row r="8" spans="2:3" ht="25" customHeight="1">
      <c r="B8" s="110" t="s">
        <v>325</v>
      </c>
      <c r="C8" s="212"/>
    </row>
    <row r="9" spans="2:3" ht="25" customHeight="1">
      <c r="B9" s="110" t="s">
        <v>326</v>
      </c>
      <c r="C9" s="212"/>
    </row>
    <row r="10" spans="2:3" ht="25" customHeight="1">
      <c r="B10" s="110" t="s">
        <v>707</v>
      </c>
      <c r="C10" s="212"/>
    </row>
    <row r="11" spans="2:3" ht="25" customHeight="1">
      <c r="B11" s="110" t="s">
        <v>327</v>
      </c>
      <c r="C11" s="452"/>
    </row>
    <row r="12" spans="2:3" ht="25" customHeight="1">
      <c r="B12" s="110" t="s">
        <v>328</v>
      </c>
      <c r="C12" s="279"/>
    </row>
    <row r="13" spans="2:3" ht="25" customHeight="1">
      <c r="B13" s="453" t="s">
        <v>673</v>
      </c>
      <c r="C13" s="461"/>
    </row>
  </sheetData>
  <phoneticPr fontId="5"/>
  <conditionalFormatting sqref="C3:C12">
    <cfRule type="containsBlanks" dxfId="34" priority="6">
      <formula>LEN(TRIM(C3))=0</formula>
    </cfRule>
  </conditionalFormatting>
  <conditionalFormatting sqref="C13">
    <cfRule type="containsBlanks" dxfId="33" priority="7">
      <formula>LEN(TRIM(C13))=0</formula>
    </cfRule>
  </conditionalFormatting>
  <dataValidations count="5">
    <dataValidation type="textLength" imeMode="halfAlpha" operator="equal" allowBlank="1" showInputMessage="1" showErrorMessage="1" sqref="C9" xr:uid="{AA23261F-0D4D-4027-8019-FE37C243E7F0}">
      <formula1>10</formula1>
    </dataValidation>
    <dataValidation imeMode="hiragana" allowBlank="1" showInputMessage="1" showErrorMessage="1" sqref="C5:C8 C10" xr:uid="{5AA6ED8D-5FBC-4C1D-BE20-52D4E4F26CCD}"/>
    <dataValidation imeMode="halfAlpha" allowBlank="1" showInputMessage="1" showErrorMessage="1" sqref="C11:C12" xr:uid="{BDBF746A-85A5-415C-80A2-5C732977DE1B}"/>
    <dataValidation type="list" allowBlank="1" showInputMessage="1" showErrorMessage="1" sqref="C4" xr:uid="{E79F99E8-1E18-4C56-BE29-29F43C76F686}">
      <formula1>"交付申請,変更交付申請,実績報告"</formula1>
    </dataValidation>
    <dataValidation type="list" allowBlank="1" showInputMessage="1" showErrorMessage="1" sqref="C13" xr:uid="{8E52B073-B4EF-4679-B170-6900CE77C5EB}">
      <formula1>"精算払い,概算払い"</formula1>
    </dataValidation>
  </dataValidations>
  <pageMargins left="0.70866141732283472" right="0.70866141732283472" top="0.74803149606299213" bottom="0.74803149606299213" header="0.31496062992125984" footer="0.31496062992125984"/>
  <pageSetup paperSize="9" fitToHeight="0" orientation="portrait" cellComments="asDisplayed"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D7D9-DB93-4596-B723-B3510B8C403B}">
  <sheetPr codeName="Sheet19">
    <tabColor theme="2" tint="-0.249977111117893"/>
  </sheetPr>
  <dimension ref="A1:S56"/>
  <sheetViews>
    <sheetView view="pageBreakPreview" zoomScaleNormal="100" zoomScaleSheetLayoutView="100" workbookViewId="0">
      <selection activeCell="I9" sqref="I9"/>
    </sheetView>
  </sheetViews>
  <sheetFormatPr defaultColWidth="9" defaultRowHeight="13"/>
  <cols>
    <col min="1" max="1" width="20" style="363" customWidth="1"/>
    <col min="2" max="12" width="11.26953125" style="363" customWidth="1"/>
    <col min="13" max="13" width="15" style="363" customWidth="1"/>
    <col min="14" max="14" width="9" style="363"/>
    <col min="15" max="17" width="5.7265625" style="363" customWidth="1"/>
    <col min="18" max="19" width="5.6328125" style="363" customWidth="1"/>
    <col min="20" max="16384" width="9" style="363"/>
  </cols>
  <sheetData>
    <row r="1" spans="1:19">
      <c r="A1" s="398" t="s">
        <v>577</v>
      </c>
      <c r="B1" s="399"/>
      <c r="C1" s="399"/>
      <c r="D1" s="399"/>
      <c r="E1" s="399"/>
      <c r="F1" s="399"/>
      <c r="G1" s="399"/>
      <c r="H1" s="399"/>
      <c r="I1" s="399"/>
      <c r="J1" s="399"/>
      <c r="K1" s="399"/>
      <c r="L1" s="399"/>
      <c r="M1" s="399"/>
    </row>
    <row r="2" spans="1:19" ht="19.5" customHeight="1">
      <c r="A2" s="819" t="s">
        <v>578</v>
      </c>
      <c r="B2" s="819"/>
      <c r="C2" s="819"/>
      <c r="D2" s="819"/>
      <c r="E2" s="819"/>
      <c r="F2" s="819"/>
      <c r="G2" s="819"/>
      <c r="H2" s="819"/>
      <c r="I2" s="819"/>
      <c r="J2" s="819"/>
      <c r="K2" s="819"/>
      <c r="L2" s="819"/>
      <c r="M2" s="819"/>
    </row>
    <row r="3" spans="1:19" ht="7.5" customHeight="1">
      <c r="A3" s="400"/>
      <c r="B3" s="400"/>
      <c r="C3" s="400"/>
      <c r="D3" s="400"/>
      <c r="E3" s="400"/>
      <c r="F3" s="400"/>
      <c r="G3" s="400"/>
      <c r="H3" s="400"/>
      <c r="I3" s="400"/>
      <c r="J3" s="400"/>
      <c r="K3" s="400"/>
      <c r="L3" s="400"/>
      <c r="M3" s="400"/>
    </row>
    <row r="4" spans="1:19" ht="13.5" thickBot="1">
      <c r="A4" s="398"/>
      <c r="B4" s="399"/>
      <c r="C4" s="399"/>
      <c r="D4" s="399"/>
      <c r="E4" s="399"/>
      <c r="F4" s="399"/>
      <c r="G4" s="399"/>
      <c r="H4" s="399"/>
      <c r="I4" s="401" t="s">
        <v>579</v>
      </c>
      <c r="J4" s="820">
        <f>基本情報入力シート!C6</f>
        <v>0</v>
      </c>
      <c r="K4" s="820"/>
      <c r="L4" s="820"/>
      <c r="M4" s="820"/>
    </row>
    <row r="5" spans="1:19" ht="45" customHeight="1" thickTop="1">
      <c r="A5" s="821" t="s">
        <v>580</v>
      </c>
      <c r="B5" s="402" t="s">
        <v>9</v>
      </c>
      <c r="C5" s="402" t="s">
        <v>581</v>
      </c>
      <c r="D5" s="402" t="s">
        <v>582</v>
      </c>
      <c r="E5" s="402" t="s">
        <v>76</v>
      </c>
      <c r="F5" s="402" t="s">
        <v>583</v>
      </c>
      <c r="G5" s="402" t="s">
        <v>584</v>
      </c>
      <c r="H5" s="402" t="s">
        <v>585</v>
      </c>
      <c r="I5" s="402" t="s">
        <v>586</v>
      </c>
      <c r="J5" s="402" t="s">
        <v>587</v>
      </c>
      <c r="K5" s="403" t="s">
        <v>588</v>
      </c>
      <c r="L5" s="403" t="s">
        <v>589</v>
      </c>
      <c r="M5" s="823" t="s">
        <v>590</v>
      </c>
    </row>
    <row r="6" spans="1:19" ht="13.5" customHeight="1" thickBot="1">
      <c r="A6" s="822"/>
      <c r="B6" s="404" t="s">
        <v>591</v>
      </c>
      <c r="C6" s="405" t="s">
        <v>592</v>
      </c>
      <c r="D6" s="404" t="s">
        <v>593</v>
      </c>
      <c r="E6" s="405" t="s">
        <v>594</v>
      </c>
      <c r="F6" s="404" t="s">
        <v>595</v>
      </c>
      <c r="G6" s="404" t="s">
        <v>596</v>
      </c>
      <c r="H6" s="405" t="s">
        <v>597</v>
      </c>
      <c r="I6" s="405" t="s">
        <v>598</v>
      </c>
      <c r="J6" s="405" t="s">
        <v>599</v>
      </c>
      <c r="K6" s="406" t="s">
        <v>600</v>
      </c>
      <c r="L6" s="407" t="s">
        <v>601</v>
      </c>
      <c r="M6" s="824"/>
    </row>
    <row r="7" spans="1:19" ht="16.5" customHeight="1">
      <c r="A7" s="408"/>
      <c r="B7" s="409" t="s">
        <v>602</v>
      </c>
      <c r="C7" s="409" t="s">
        <v>603</v>
      </c>
      <c r="D7" s="409" t="s">
        <v>602</v>
      </c>
      <c r="E7" s="409" t="s">
        <v>602</v>
      </c>
      <c r="F7" s="409" t="s">
        <v>604</v>
      </c>
      <c r="G7" s="409" t="s">
        <v>604</v>
      </c>
      <c r="H7" s="409" t="s">
        <v>604</v>
      </c>
      <c r="I7" s="409" t="s">
        <v>604</v>
      </c>
      <c r="J7" s="409" t="s">
        <v>604</v>
      </c>
      <c r="K7" s="409" t="s">
        <v>604</v>
      </c>
      <c r="L7" s="409" t="s">
        <v>604</v>
      </c>
      <c r="M7" s="410"/>
    </row>
    <row r="8" spans="1:19" ht="22.5" customHeight="1">
      <c r="A8" s="411" t="s">
        <v>641</v>
      </c>
      <c r="B8" s="412"/>
      <c r="C8" s="412"/>
      <c r="D8" s="413" t="str">
        <f>IF(B8="","",(B8-C8))</f>
        <v/>
      </c>
      <c r="E8" s="412"/>
      <c r="F8" s="412"/>
      <c r="G8" s="412" t="str">
        <f>IF(B8="","",MIN(E8,F8))</f>
        <v/>
      </c>
      <c r="H8" s="412"/>
      <c r="I8" s="412"/>
      <c r="J8" s="413"/>
      <c r="K8" s="414"/>
      <c r="L8" s="414"/>
      <c r="M8" s="415"/>
    </row>
    <row r="9" spans="1:19" ht="22.5" customHeight="1">
      <c r="A9" s="416">
        <f>基本情報入力シート!$C$8</f>
        <v>0</v>
      </c>
      <c r="B9" s="417" t="str">
        <f>【申請】所要額計算書!F8</f>
        <v/>
      </c>
      <c r="C9" s="417" t="str">
        <f>【申請】所要額計算書!G8</f>
        <v/>
      </c>
      <c r="D9" s="418" t="str">
        <f>IF(A9="","",IF(C9="",B9,(B9-C9)))</f>
        <v/>
      </c>
      <c r="E9" s="417" t="str">
        <f>【申請】所要額計算書!K8</f>
        <v/>
      </c>
      <c r="F9" s="417" t="str">
        <f>【申請】所要額計算書!N8</f>
        <v/>
      </c>
      <c r="G9" s="418">
        <f t="shared" ref="G9:G13" si="0">IF(A9="","",MIN(E9,F9))</f>
        <v>0</v>
      </c>
      <c r="H9" s="417" t="str">
        <f>【申請】所要額計算書!Q8</f>
        <v/>
      </c>
      <c r="I9" s="446" t="str">
        <f>IF(B9="","",IF(H9="-",MIN(D9,G9),IF(O9="a",MIN(D9,G9,H9),IF(O9="b",MIN(MIN(D9,G9)*P9,H9)))))</f>
        <v/>
      </c>
      <c r="J9" s="419" t="str">
        <f>IF(B9="","",ROUNDDOWN(IF(B9="","",IF(Q9="B",I9,IF(H9="-",I9*R9,I9*S9))),-3))</f>
        <v/>
      </c>
      <c r="K9" s="420"/>
      <c r="L9" s="420"/>
      <c r="M9" s="421"/>
      <c r="O9" s="375" t="s">
        <v>285</v>
      </c>
      <c r="P9" s="376">
        <v>0.66666666666666663</v>
      </c>
      <c r="Q9" s="376" t="s">
        <v>288</v>
      </c>
      <c r="R9" s="376">
        <v>0.33333333333333331</v>
      </c>
      <c r="S9" s="376">
        <v>0.5</v>
      </c>
    </row>
    <row r="10" spans="1:19" ht="22.5" customHeight="1">
      <c r="A10" s="411" t="s">
        <v>640</v>
      </c>
      <c r="B10" s="412"/>
      <c r="C10" s="412"/>
      <c r="D10" s="412" t="str">
        <f>IF(B10="","",(B10-C10))</f>
        <v/>
      </c>
      <c r="E10" s="412"/>
      <c r="F10" s="412"/>
      <c r="G10" s="412" t="str">
        <f>IF(B10="","",MIN(E10,F10))</f>
        <v/>
      </c>
      <c r="H10" s="412"/>
      <c r="I10" s="412"/>
      <c r="J10" s="412"/>
      <c r="K10" s="422"/>
      <c r="L10" s="422"/>
      <c r="M10" s="415"/>
      <c r="O10" s="375"/>
      <c r="P10" s="376"/>
      <c r="Q10" s="376"/>
      <c r="R10" s="376"/>
      <c r="S10" s="376"/>
    </row>
    <row r="11" spans="1:19" ht="22.5" customHeight="1">
      <c r="A11" s="416">
        <f>基本情報入力シート!$C$8</f>
        <v>0</v>
      </c>
      <c r="B11" s="417" t="str">
        <f>【申請】所要額計算書!F9</f>
        <v/>
      </c>
      <c r="C11" s="417" t="str">
        <f>【申請】所要額計算書!G9</f>
        <v/>
      </c>
      <c r="D11" s="418" t="str">
        <f>IF(A11="","",IF(C11="",B11,(B11-C11)))</f>
        <v/>
      </c>
      <c r="E11" s="417" t="str">
        <f>【申請】所要額計算書!K9</f>
        <v/>
      </c>
      <c r="F11" s="417" t="str">
        <f>【申請】所要額計算書!N9</f>
        <v/>
      </c>
      <c r="G11" s="418">
        <f t="shared" si="0"/>
        <v>0</v>
      </c>
      <c r="H11" s="417" t="str">
        <f>【申請】所要額計算書!Q9</f>
        <v/>
      </c>
      <c r="I11" s="446" t="str">
        <f>IF(B11="","",IF(H11="-",MIN(D11,G11),IF(O11="a",MIN(D11,G11,H11),IF(O11="b",MIN(MIN(D11,G11)*P11,H11)))))</f>
        <v/>
      </c>
      <c r="J11" s="419" t="str">
        <f>IF(B11="","",ROUNDDOWN(IF(B11="","",IF(Q11="B",I11,IF(H11="-",I11*R11,I11*S11))),-3))</f>
        <v/>
      </c>
      <c r="K11" s="420"/>
      <c r="L11" s="420"/>
      <c r="M11" s="421"/>
      <c r="O11" s="396" t="s">
        <v>642</v>
      </c>
      <c r="P11" s="397" t="s">
        <v>98</v>
      </c>
      <c r="Q11" s="396" t="s">
        <v>288</v>
      </c>
      <c r="R11" s="397">
        <v>0.5</v>
      </c>
      <c r="S11" s="397">
        <v>0.5</v>
      </c>
    </row>
    <row r="12" spans="1:19" ht="22.5" customHeight="1">
      <c r="A12" s="411" t="s">
        <v>640</v>
      </c>
      <c r="B12" s="412"/>
      <c r="C12" s="412"/>
      <c r="D12" s="412" t="str">
        <f>IF(B12="","",(B12-C12))</f>
        <v/>
      </c>
      <c r="E12" s="412"/>
      <c r="F12" s="412"/>
      <c r="G12" s="412" t="str">
        <f>IF(B12="","",MIN(E12,F12))</f>
        <v/>
      </c>
      <c r="H12" s="412"/>
      <c r="I12" s="412"/>
      <c r="J12" s="412"/>
      <c r="K12" s="422"/>
      <c r="L12" s="422"/>
      <c r="M12" s="423"/>
      <c r="O12" s="375"/>
      <c r="P12" s="376"/>
      <c r="Q12" s="376"/>
      <c r="R12" s="376"/>
      <c r="S12" s="376"/>
    </row>
    <row r="13" spans="1:19" ht="22.5" customHeight="1">
      <c r="A13" s="416">
        <f>基本情報入力シート!$C$8</f>
        <v>0</v>
      </c>
      <c r="B13" s="417" t="str">
        <f>【申請】所要額計算書!F10</f>
        <v/>
      </c>
      <c r="C13" s="417" t="str">
        <f>【申請】所要額計算書!G10</f>
        <v/>
      </c>
      <c r="D13" s="418" t="str">
        <f>IF(A13="","",IF(C13="",B13,(B13-C13)))</f>
        <v/>
      </c>
      <c r="E13" s="417" t="str">
        <f>【申請】所要額計算書!K10</f>
        <v/>
      </c>
      <c r="F13" s="417" t="str">
        <f>【申請】所要額計算書!N10</f>
        <v/>
      </c>
      <c r="G13" s="418">
        <f t="shared" si="0"/>
        <v>0</v>
      </c>
      <c r="H13" s="417" t="str">
        <f>【申請】所要額計算書!Q10</f>
        <v/>
      </c>
      <c r="I13" s="446" t="str">
        <f>IF(B13="","",IF(H13="-",MIN(D13,G13),IF(O13="a",MIN(D13,G13,H13),IF(O13="b",MIN(MIN(D13,G13)*P13,H13)))))</f>
        <v/>
      </c>
      <c r="J13" s="419" t="str">
        <f>IF(B13="","",ROUNDDOWN(IF(B13="","",IF(Q13="B",I13,IF(H13="-",I13*R13,I13*S13))),-3))</f>
        <v/>
      </c>
      <c r="K13" s="420"/>
      <c r="L13" s="420"/>
      <c r="M13" s="421"/>
      <c r="O13" s="375" t="s">
        <v>642</v>
      </c>
      <c r="P13" s="376" t="s">
        <v>98</v>
      </c>
      <c r="Q13" s="376" t="s">
        <v>288</v>
      </c>
      <c r="R13" s="376">
        <v>0.5</v>
      </c>
      <c r="S13" s="376">
        <v>0.5</v>
      </c>
    </row>
    <row r="14" spans="1:19" ht="22.5" hidden="1" customHeight="1">
      <c r="A14" s="411"/>
      <c r="B14" s="412"/>
      <c r="C14" s="412"/>
      <c r="D14" s="412" t="str">
        <f t="shared" ref="D14" si="1">IF(B14="","",(B14-C14))</f>
        <v/>
      </c>
      <c r="E14" s="412"/>
      <c r="F14" s="412"/>
      <c r="G14" s="412" t="str">
        <f t="shared" ref="G14" si="2">IF(B14="","",MIN(E14,F14))</f>
        <v/>
      </c>
      <c r="H14" s="412"/>
      <c r="I14" s="412"/>
      <c r="J14" s="412"/>
      <c r="K14" s="422"/>
      <c r="L14" s="422"/>
      <c r="M14" s="423"/>
      <c r="O14" s="375"/>
      <c r="P14" s="376"/>
      <c r="Q14" s="376"/>
      <c r="R14" s="376"/>
      <c r="S14" s="376"/>
    </row>
    <row r="15" spans="1:19" ht="22.5" hidden="1" customHeight="1">
      <c r="A15" s="416"/>
      <c r="B15" s="417"/>
      <c r="C15" s="417"/>
      <c r="D15" s="418" t="str">
        <f t="shared" ref="D15" si="3">IF(A15="","",(B15-C15))</f>
        <v/>
      </c>
      <c r="E15" s="417"/>
      <c r="F15" s="417"/>
      <c r="G15" s="418" t="str">
        <f t="shared" ref="G15" si="4">IF(A15="","",MIN(E15,F15))</f>
        <v/>
      </c>
      <c r="H15" s="417"/>
      <c r="I15" s="419" t="str">
        <f t="shared" ref="I15" si="5">IF(B15="","",IF(H15="-",MIN(D15,G15),IF(O15="a",MIN(D15,G15,H15),IF(O15="b",MIN(MIN(D15,G15)*P15),H15))))</f>
        <v/>
      </c>
      <c r="J15" s="419" t="str">
        <f t="shared" ref="J15" si="6">IF(B15="","",ROUNDDOWN(IF(B15="","",IF(Q15="B",I15,IF(H15="-",I15*R15,I15*S15))),-3))</f>
        <v/>
      </c>
      <c r="K15" s="420"/>
      <c r="L15" s="420"/>
      <c r="M15" s="421"/>
      <c r="O15" s="375"/>
      <c r="P15" s="376"/>
      <c r="Q15" s="376"/>
      <c r="R15" s="376"/>
      <c r="S15" s="376"/>
    </row>
    <row r="16" spans="1:19" ht="22.5" hidden="1" customHeight="1">
      <c r="A16" s="411"/>
      <c r="B16" s="412"/>
      <c r="C16" s="412"/>
      <c r="D16" s="412" t="str">
        <f t="shared" ref="D16" si="7">IF(B16="","",(B16-C16))</f>
        <v/>
      </c>
      <c r="E16" s="412"/>
      <c r="F16" s="412"/>
      <c r="G16" s="412" t="str">
        <f t="shared" ref="G16" si="8">IF(B16="","",MIN(E16,F16))</f>
        <v/>
      </c>
      <c r="H16" s="412"/>
      <c r="I16" s="412"/>
      <c r="J16" s="412"/>
      <c r="K16" s="422"/>
      <c r="L16" s="422"/>
      <c r="M16" s="423"/>
      <c r="O16" s="375"/>
      <c r="P16" s="376"/>
      <c r="Q16" s="376"/>
      <c r="R16" s="376"/>
      <c r="S16" s="376"/>
    </row>
    <row r="17" spans="1:19" ht="22.5" hidden="1" customHeight="1">
      <c r="A17" s="416"/>
      <c r="B17" s="417"/>
      <c r="C17" s="417"/>
      <c r="D17" s="418" t="str">
        <f t="shared" ref="D17" si="9">IF(A17="","",(B17-C17))</f>
        <v/>
      </c>
      <c r="E17" s="417"/>
      <c r="F17" s="417"/>
      <c r="G17" s="418" t="str">
        <f t="shared" ref="G17" si="10">IF(A17="","",MIN(E17,F17))</f>
        <v/>
      </c>
      <c r="H17" s="417"/>
      <c r="I17" s="419" t="str">
        <f t="shared" ref="I17" si="11">IF(B17="","",IF(H17="-",MIN(D17,G17),IF(O17="a",MIN(D17,G17,H17),IF(O17="b",MIN(MIN(D17,G17)*P17),H17))))</f>
        <v/>
      </c>
      <c r="J17" s="419" t="str">
        <f t="shared" ref="J17" si="12">IF(B17="","",ROUNDDOWN(IF(B17="","",IF(Q17="B",I17,IF(H17="-",I17*R17,I17*S17))),-3))</f>
        <v/>
      </c>
      <c r="K17" s="420"/>
      <c r="L17" s="420"/>
      <c r="M17" s="421"/>
      <c r="O17" s="375"/>
      <c r="P17" s="376"/>
      <c r="Q17" s="376"/>
      <c r="R17" s="376"/>
      <c r="S17" s="376"/>
    </row>
    <row r="18" spans="1:19" ht="22.5" hidden="1" customHeight="1">
      <c r="A18" s="411"/>
      <c r="B18" s="412"/>
      <c r="C18" s="412"/>
      <c r="D18" s="412" t="str">
        <f t="shared" ref="D18" si="13">IF(B18="","",(B18-C18))</f>
        <v/>
      </c>
      <c r="E18" s="412"/>
      <c r="F18" s="412"/>
      <c r="G18" s="412" t="str">
        <f t="shared" ref="G18" si="14">IF(B18="","",MIN(E18,F18))</f>
        <v/>
      </c>
      <c r="H18" s="412"/>
      <c r="I18" s="412"/>
      <c r="J18" s="412"/>
      <c r="K18" s="422"/>
      <c r="L18" s="422"/>
      <c r="M18" s="423"/>
      <c r="O18" s="375"/>
      <c r="P18" s="376"/>
      <c r="Q18" s="376"/>
      <c r="R18" s="376"/>
      <c r="S18" s="376"/>
    </row>
    <row r="19" spans="1:19" ht="22.5" hidden="1" customHeight="1">
      <c r="A19" s="416"/>
      <c r="B19" s="417"/>
      <c r="C19" s="417"/>
      <c r="D19" s="418" t="str">
        <f t="shared" ref="D19" si="15">IF(A19="","",(B19-C19))</f>
        <v/>
      </c>
      <c r="E19" s="417"/>
      <c r="F19" s="417"/>
      <c r="G19" s="418" t="str">
        <f t="shared" ref="G19" si="16">IF(A19="","",MIN(E19,F19))</f>
        <v/>
      </c>
      <c r="H19" s="417"/>
      <c r="I19" s="419" t="str">
        <f t="shared" ref="I19" si="17">IF(B19="","",IF(H19="-",MIN(D19,G19),IF(O19="a",MIN(D19,G19,H19),IF(O19="b",MIN(MIN(D19,G19)*P19),H19))))</f>
        <v/>
      </c>
      <c r="J19" s="419" t="str">
        <f t="shared" ref="J19" si="18">IF(B19="","",ROUNDDOWN(IF(B19="","",IF(Q19="B",I19,IF(H19="-",I19*R19,I19*S19))),-3))</f>
        <v/>
      </c>
      <c r="K19" s="420"/>
      <c r="L19" s="420"/>
      <c r="M19" s="421"/>
      <c r="O19" s="375"/>
      <c r="P19" s="376"/>
      <c r="Q19" s="376"/>
      <c r="R19" s="376"/>
      <c r="S19" s="376"/>
    </row>
    <row r="20" spans="1:19" ht="22.5" hidden="1" customHeight="1">
      <c r="A20" s="411"/>
      <c r="B20" s="412"/>
      <c r="C20" s="412"/>
      <c r="D20" s="412" t="str">
        <f t="shared" ref="D20" si="19">IF(B20="","",(B20-C20))</f>
        <v/>
      </c>
      <c r="E20" s="412"/>
      <c r="F20" s="412"/>
      <c r="G20" s="412" t="str">
        <f t="shared" ref="G20" si="20">IF(B20="","",MIN(E20,F20))</f>
        <v/>
      </c>
      <c r="H20" s="412"/>
      <c r="I20" s="412"/>
      <c r="J20" s="412"/>
      <c r="K20" s="422"/>
      <c r="L20" s="422"/>
      <c r="M20" s="423"/>
      <c r="O20" s="375"/>
      <c r="P20" s="376"/>
      <c r="Q20" s="376"/>
      <c r="R20" s="376"/>
      <c r="S20" s="376"/>
    </row>
    <row r="21" spans="1:19" ht="22.5" hidden="1" customHeight="1">
      <c r="A21" s="416"/>
      <c r="B21" s="417"/>
      <c r="C21" s="417"/>
      <c r="D21" s="418" t="str">
        <f t="shared" ref="D21" si="21">IF(A21="","",(B21-C21))</f>
        <v/>
      </c>
      <c r="E21" s="417"/>
      <c r="F21" s="417"/>
      <c r="G21" s="418" t="str">
        <f t="shared" ref="G21" si="22">IF(A21="","",MIN(E21,F21))</f>
        <v/>
      </c>
      <c r="H21" s="417"/>
      <c r="I21" s="419" t="str">
        <f t="shared" ref="I21" si="23">IF(B21="","",IF(H21="-",MIN(D21,G21),IF(O21="a",MIN(D21,G21,H21),IF(O21="b",MIN(MIN(D21,G21)*P21),H21))))</f>
        <v/>
      </c>
      <c r="J21" s="419" t="str">
        <f t="shared" ref="J21" si="24">IF(B21="","",ROUNDDOWN(IF(B21="","",IF(Q21="B",I21,IF(H21="-",I21*R21,I21*S21))),-3))</f>
        <v/>
      </c>
      <c r="K21" s="420"/>
      <c r="L21" s="420"/>
      <c r="M21" s="421"/>
      <c r="O21" s="375"/>
      <c r="P21" s="376"/>
      <c r="Q21" s="376"/>
      <c r="R21" s="376"/>
      <c r="S21" s="376"/>
    </row>
    <row r="22" spans="1:19" ht="22.5" hidden="1" customHeight="1">
      <c r="A22" s="411"/>
      <c r="B22" s="412"/>
      <c r="C22" s="412"/>
      <c r="D22" s="412" t="str">
        <f t="shared" ref="D22" si="25">IF(B22="","",(B22-C22))</f>
        <v/>
      </c>
      <c r="E22" s="412"/>
      <c r="F22" s="412"/>
      <c r="G22" s="412" t="str">
        <f t="shared" ref="G22" si="26">IF(B22="","",MIN(E22,F22))</f>
        <v/>
      </c>
      <c r="H22" s="412"/>
      <c r="I22" s="412"/>
      <c r="J22" s="412"/>
      <c r="K22" s="422"/>
      <c r="L22" s="422"/>
      <c r="M22" s="423"/>
      <c r="O22" s="375"/>
      <c r="P22" s="376"/>
      <c r="Q22" s="376"/>
      <c r="R22" s="376"/>
      <c r="S22" s="376"/>
    </row>
    <row r="23" spans="1:19" ht="22.5" hidden="1" customHeight="1">
      <c r="A23" s="416"/>
      <c r="B23" s="417"/>
      <c r="C23" s="417"/>
      <c r="D23" s="418" t="str">
        <f t="shared" ref="D23" si="27">IF(A23="","",(B23-C23))</f>
        <v/>
      </c>
      <c r="E23" s="417"/>
      <c r="F23" s="417"/>
      <c r="G23" s="418" t="str">
        <f t="shared" ref="G23" si="28">IF(A23="","",MIN(E23,F23))</f>
        <v/>
      </c>
      <c r="H23" s="417"/>
      <c r="I23" s="419" t="str">
        <f t="shared" ref="I23" si="29">IF(B23="","",IF(H23="-",MIN(D23,G23),IF(O23="a",MIN(D23,G23,H23),IF(O23="b",MIN(MIN(D23,G23)*P23),H23))))</f>
        <v/>
      </c>
      <c r="J23" s="419" t="str">
        <f t="shared" ref="J23" si="30">IF(B23="","",ROUNDDOWN(IF(B23="","",IF(Q23="B",I23,IF(H23="-",I23*R23,I23*S23))),-3))</f>
        <v/>
      </c>
      <c r="K23" s="420"/>
      <c r="L23" s="420"/>
      <c r="M23" s="421"/>
      <c r="O23" s="375"/>
      <c r="P23" s="376"/>
      <c r="Q23" s="376"/>
      <c r="R23" s="376"/>
      <c r="S23" s="376"/>
    </row>
    <row r="24" spans="1:19" ht="22.5" hidden="1" customHeight="1">
      <c r="A24" s="411"/>
      <c r="B24" s="412"/>
      <c r="C24" s="412"/>
      <c r="D24" s="412" t="str">
        <f t="shared" ref="D24" si="31">IF(B24="","",(B24-C24))</f>
        <v/>
      </c>
      <c r="E24" s="412"/>
      <c r="F24" s="412"/>
      <c r="G24" s="412" t="str">
        <f t="shared" ref="G24" si="32">IF(B24="","",MIN(E24,F24))</f>
        <v/>
      </c>
      <c r="H24" s="412"/>
      <c r="I24" s="412"/>
      <c r="J24" s="412"/>
      <c r="K24" s="422"/>
      <c r="L24" s="422"/>
      <c r="M24" s="423"/>
      <c r="O24" s="375"/>
      <c r="P24" s="376"/>
      <c r="Q24" s="376"/>
      <c r="R24" s="376"/>
      <c r="S24" s="376"/>
    </row>
    <row r="25" spans="1:19" ht="22.5" hidden="1" customHeight="1">
      <c r="A25" s="416"/>
      <c r="B25" s="417"/>
      <c r="C25" s="417"/>
      <c r="D25" s="418" t="str">
        <f t="shared" ref="D25" si="33">IF(A25="","",(B25-C25))</f>
        <v/>
      </c>
      <c r="E25" s="417"/>
      <c r="F25" s="417"/>
      <c r="G25" s="418" t="str">
        <f t="shared" ref="G25" si="34">IF(A25="","",MIN(E25,F25))</f>
        <v/>
      </c>
      <c r="H25" s="417"/>
      <c r="I25" s="419" t="str">
        <f t="shared" ref="I25" si="35">IF(B25="","",IF(H25="-",MIN(D25,G25),IF(O25="a",MIN(D25,G25,H25),IF(O25="b",MIN(MIN(D25,G25)*P25),H25))))</f>
        <v/>
      </c>
      <c r="J25" s="419" t="str">
        <f t="shared" ref="J25" si="36">IF(B25="","",ROUNDDOWN(IF(B25="","",IF(Q25="B",I25,IF(H25="-",I25*R25,I25*S25))),-3))</f>
        <v/>
      </c>
      <c r="K25" s="420"/>
      <c r="L25" s="420"/>
      <c r="M25" s="421"/>
      <c r="O25" s="375"/>
      <c r="P25" s="376"/>
      <c r="Q25" s="376"/>
      <c r="R25" s="376"/>
      <c r="S25" s="376"/>
    </row>
    <row r="26" spans="1:19" ht="22.5" hidden="1" customHeight="1">
      <c r="A26" s="411"/>
      <c r="B26" s="412"/>
      <c r="C26" s="412"/>
      <c r="D26" s="412" t="str">
        <f t="shared" ref="D26" si="37">IF(B26="","",(B26-C26))</f>
        <v/>
      </c>
      <c r="E26" s="412"/>
      <c r="F26" s="412"/>
      <c r="G26" s="412" t="str">
        <f t="shared" ref="G26" si="38">IF(B26="","",MIN(E26,F26))</f>
        <v/>
      </c>
      <c r="H26" s="412"/>
      <c r="I26" s="412"/>
      <c r="J26" s="412"/>
      <c r="K26" s="422"/>
      <c r="L26" s="422"/>
      <c r="M26" s="423"/>
      <c r="O26" s="375"/>
      <c r="P26" s="376"/>
      <c r="Q26" s="376"/>
      <c r="R26" s="376"/>
      <c r="S26" s="376"/>
    </row>
    <row r="27" spans="1:19" ht="22.5" hidden="1" customHeight="1">
      <c r="A27" s="416"/>
      <c r="B27" s="417"/>
      <c r="C27" s="417"/>
      <c r="D27" s="418" t="str">
        <f t="shared" ref="D27" si="39">IF(A27="","",(B27-C27))</f>
        <v/>
      </c>
      <c r="E27" s="417"/>
      <c r="F27" s="417"/>
      <c r="G27" s="418" t="str">
        <f t="shared" ref="G27" si="40">IF(A27="","",MIN(E27,F27))</f>
        <v/>
      </c>
      <c r="H27" s="417"/>
      <c r="I27" s="419" t="str">
        <f t="shared" ref="I27" si="41">IF(B27="","",IF(H27="-",MIN(D27,G27),IF(O27="a",MIN(D27,G27,H27),IF(O27="b",MIN(MIN(D27,G27)*P27),H27))))</f>
        <v/>
      </c>
      <c r="J27" s="419" t="str">
        <f t="shared" ref="J27" si="42">IF(B27="","",ROUNDDOWN(IF(B27="","",IF(Q27="B",I27,IF(H27="-",I27*R27,I27*S27))),-3))</f>
        <v/>
      </c>
      <c r="K27" s="420"/>
      <c r="L27" s="420"/>
      <c r="M27" s="421"/>
      <c r="O27" s="375"/>
      <c r="P27" s="376"/>
      <c r="Q27" s="376"/>
      <c r="R27" s="376"/>
      <c r="S27" s="376"/>
    </row>
    <row r="28" spans="1:19" ht="22.5" hidden="1" customHeight="1">
      <c r="A28" s="411"/>
      <c r="B28" s="412"/>
      <c r="C28" s="412"/>
      <c r="D28" s="412" t="str">
        <f t="shared" ref="D28" si="43">IF(B28="","",(B28-C28))</f>
        <v/>
      </c>
      <c r="E28" s="412"/>
      <c r="F28" s="412"/>
      <c r="G28" s="412" t="str">
        <f t="shared" ref="G28" si="44">IF(B28="","",MIN(E28,F28))</f>
        <v/>
      </c>
      <c r="H28" s="412"/>
      <c r="I28" s="412"/>
      <c r="J28" s="412"/>
      <c r="K28" s="422"/>
      <c r="L28" s="422"/>
      <c r="M28" s="423"/>
      <c r="O28" s="375"/>
      <c r="P28" s="376"/>
      <c r="Q28" s="376"/>
      <c r="R28" s="376"/>
      <c r="S28" s="376"/>
    </row>
    <row r="29" spans="1:19" ht="22.5" hidden="1" customHeight="1">
      <c r="A29" s="416"/>
      <c r="B29" s="417"/>
      <c r="C29" s="417"/>
      <c r="D29" s="418" t="str">
        <f t="shared" ref="D29" si="45">IF(A29="","",(B29-C29))</f>
        <v/>
      </c>
      <c r="E29" s="417"/>
      <c r="F29" s="417"/>
      <c r="G29" s="418" t="str">
        <f t="shared" ref="G29" si="46">IF(A29="","",MIN(E29,F29))</f>
        <v/>
      </c>
      <c r="H29" s="417"/>
      <c r="I29" s="419" t="str">
        <f t="shared" ref="I29" si="47">IF(B29="","",IF(H29="-",MIN(D29,G29),IF(O29="a",MIN(D29,G29,H29),IF(O29="b",MIN(MIN(D29,G29)*P29),H29))))</f>
        <v/>
      </c>
      <c r="J29" s="419" t="str">
        <f t="shared" ref="J29" si="48">IF(B29="","",ROUNDDOWN(IF(B29="","",IF(Q29="B",I29,IF(H29="-",I29*R29,I29*S29))),-3))</f>
        <v/>
      </c>
      <c r="K29" s="420"/>
      <c r="L29" s="420"/>
      <c r="M29" s="421"/>
      <c r="O29" s="375"/>
      <c r="P29" s="376"/>
      <c r="Q29" s="376"/>
      <c r="R29" s="376"/>
      <c r="S29" s="376"/>
    </row>
    <row r="30" spans="1:19" ht="22.5" hidden="1" customHeight="1">
      <c r="A30" s="411"/>
      <c r="B30" s="412"/>
      <c r="C30" s="412"/>
      <c r="D30" s="412" t="str">
        <f t="shared" ref="D30" si="49">IF(B30="","",(B30-C30))</f>
        <v/>
      </c>
      <c r="E30" s="412"/>
      <c r="F30" s="412"/>
      <c r="G30" s="412" t="str">
        <f t="shared" ref="G30" si="50">IF(B30="","",MIN(E30,F30))</f>
        <v/>
      </c>
      <c r="H30" s="412"/>
      <c r="I30" s="412"/>
      <c r="J30" s="412"/>
      <c r="K30" s="422"/>
      <c r="L30" s="422"/>
      <c r="M30" s="423"/>
      <c r="O30" s="375"/>
      <c r="P30" s="376"/>
      <c r="Q30" s="376"/>
      <c r="R30" s="376"/>
      <c r="S30" s="376"/>
    </row>
    <row r="31" spans="1:19" ht="22.5" hidden="1" customHeight="1">
      <c r="A31" s="416"/>
      <c r="B31" s="417"/>
      <c r="C31" s="417"/>
      <c r="D31" s="418" t="str">
        <f t="shared" ref="D31" si="51">IF(A31="","",(B31-C31))</f>
        <v/>
      </c>
      <c r="E31" s="417"/>
      <c r="F31" s="417"/>
      <c r="G31" s="418" t="str">
        <f t="shared" ref="G31" si="52">IF(A31="","",MIN(E31,F31))</f>
        <v/>
      </c>
      <c r="H31" s="417"/>
      <c r="I31" s="419" t="str">
        <f t="shared" ref="I31" si="53">IF(B31="","",IF(H31="-",MIN(D31,G31),IF(O31="a",MIN(D31,G31,H31),IF(O31="b",MIN(MIN(D31,G31)*P31),H31))))</f>
        <v/>
      </c>
      <c r="J31" s="419" t="str">
        <f t="shared" ref="J31" si="54">IF(B31="","",ROUNDDOWN(IF(B31="","",IF(Q31="B",I31,IF(H31="-",I31*R31,I31*S31))),-3))</f>
        <v/>
      </c>
      <c r="K31" s="420"/>
      <c r="L31" s="420"/>
      <c r="M31" s="421"/>
      <c r="O31" s="375"/>
      <c r="P31" s="376"/>
      <c r="Q31" s="376"/>
      <c r="R31" s="376"/>
      <c r="S31" s="376"/>
    </row>
    <row r="32" spans="1:19" ht="22.5" hidden="1" customHeight="1">
      <c r="A32" s="411"/>
      <c r="B32" s="412"/>
      <c r="C32" s="412"/>
      <c r="D32" s="412" t="str">
        <f t="shared" ref="D32" si="55">IF(B32="","",(B32-C32))</f>
        <v/>
      </c>
      <c r="E32" s="412"/>
      <c r="F32" s="412"/>
      <c r="G32" s="412" t="str">
        <f t="shared" ref="G32" si="56">IF(B32="","",MIN(E32,F32))</f>
        <v/>
      </c>
      <c r="H32" s="412"/>
      <c r="I32" s="412"/>
      <c r="J32" s="412"/>
      <c r="K32" s="422"/>
      <c r="L32" s="422"/>
      <c r="M32" s="423"/>
      <c r="O32" s="375"/>
      <c r="P32" s="376"/>
      <c r="Q32" s="376"/>
      <c r="R32" s="376"/>
      <c r="S32" s="376"/>
    </row>
    <row r="33" spans="1:19" ht="22.5" hidden="1" customHeight="1">
      <c r="A33" s="416"/>
      <c r="B33" s="417"/>
      <c r="C33" s="417"/>
      <c r="D33" s="418" t="str">
        <f t="shared" ref="D33" si="57">IF(A33="","",(B33-C33))</f>
        <v/>
      </c>
      <c r="E33" s="417"/>
      <c r="F33" s="417"/>
      <c r="G33" s="418" t="str">
        <f t="shared" ref="G33" si="58">IF(A33="","",MIN(E33,F33))</f>
        <v/>
      </c>
      <c r="H33" s="417"/>
      <c r="I33" s="419" t="str">
        <f t="shared" ref="I33" si="59">IF(B33="","",IF(H33="-",MIN(D33,G33),IF(O33="a",MIN(D33,G33,H33),IF(O33="b",MIN(MIN(D33,G33)*P33),H33))))</f>
        <v/>
      </c>
      <c r="J33" s="419" t="str">
        <f t="shared" ref="J33" si="60">IF(B33="","",ROUNDDOWN(IF(B33="","",IF(Q33="B",I33,IF(H33="-",I33*R33,I33*S33))),-3))</f>
        <v/>
      </c>
      <c r="K33" s="420"/>
      <c r="L33" s="420"/>
      <c r="M33" s="421"/>
      <c r="O33" s="375"/>
      <c r="P33" s="376"/>
      <c r="Q33" s="376"/>
      <c r="R33" s="376"/>
      <c r="S33" s="376"/>
    </row>
    <row r="34" spans="1:19" ht="22.5" hidden="1" customHeight="1">
      <c r="A34" s="411"/>
      <c r="B34" s="412"/>
      <c r="C34" s="412"/>
      <c r="D34" s="412" t="str">
        <f t="shared" ref="D34" si="61">IF(B34="","",(B34-C34))</f>
        <v/>
      </c>
      <c r="E34" s="412"/>
      <c r="F34" s="412"/>
      <c r="G34" s="412" t="str">
        <f t="shared" ref="G34" si="62">IF(B34="","",MIN(E34,F34))</f>
        <v/>
      </c>
      <c r="H34" s="412"/>
      <c r="I34" s="412"/>
      <c r="J34" s="412"/>
      <c r="K34" s="422"/>
      <c r="L34" s="422"/>
      <c r="M34" s="423"/>
      <c r="O34" s="375"/>
      <c r="P34" s="376"/>
      <c r="Q34" s="376"/>
      <c r="R34" s="376"/>
      <c r="S34" s="376"/>
    </row>
    <row r="35" spans="1:19" ht="22.5" hidden="1" customHeight="1">
      <c r="A35" s="416"/>
      <c r="B35" s="417"/>
      <c r="C35" s="417"/>
      <c r="D35" s="418" t="str">
        <f t="shared" ref="D35" si="63">IF(A35="","",(B35-C35))</f>
        <v/>
      </c>
      <c r="E35" s="417"/>
      <c r="F35" s="417"/>
      <c r="G35" s="418" t="str">
        <f t="shared" ref="G35" si="64">IF(A35="","",MIN(E35,F35))</f>
        <v/>
      </c>
      <c r="H35" s="417"/>
      <c r="I35" s="419" t="str">
        <f t="shared" ref="I35" si="65">IF(B35="","",IF(H35="-",MIN(D35,G35),IF(O35="a",MIN(D35,G35,H35),IF(O35="b",MIN(MIN(D35,G35)*P35),H35))))</f>
        <v/>
      </c>
      <c r="J35" s="419" t="str">
        <f t="shared" ref="J35" si="66">IF(B35="","",ROUNDDOWN(IF(B35="","",IF(Q35="B",I35,IF(H35="-",I35*R35,I35*S35))),-3))</f>
        <v/>
      </c>
      <c r="K35" s="420"/>
      <c r="L35" s="420"/>
      <c r="M35" s="421"/>
      <c r="O35" s="375"/>
      <c r="P35" s="376"/>
      <c r="Q35" s="376"/>
      <c r="R35" s="376"/>
      <c r="S35" s="376"/>
    </row>
    <row r="36" spans="1:19" ht="22.5" hidden="1" customHeight="1">
      <c r="A36" s="411"/>
      <c r="B36" s="412"/>
      <c r="C36" s="412"/>
      <c r="D36" s="412" t="str">
        <f t="shared" ref="D36" si="67">IF(B36="","",(B36-C36))</f>
        <v/>
      </c>
      <c r="E36" s="412"/>
      <c r="F36" s="412"/>
      <c r="G36" s="412" t="str">
        <f t="shared" ref="G36" si="68">IF(B36="","",MIN(E36,F36))</f>
        <v/>
      </c>
      <c r="H36" s="412"/>
      <c r="I36" s="412"/>
      <c r="J36" s="412"/>
      <c r="K36" s="422"/>
      <c r="L36" s="422"/>
      <c r="M36" s="423"/>
      <c r="O36" s="375"/>
      <c r="P36" s="376"/>
      <c r="Q36" s="376"/>
      <c r="R36" s="376"/>
      <c r="S36" s="376"/>
    </row>
    <row r="37" spans="1:19" ht="22.5" hidden="1" customHeight="1" thickBot="1">
      <c r="A37" s="424"/>
      <c r="B37" s="425"/>
      <c r="C37" s="425"/>
      <c r="D37" s="426" t="str">
        <f t="shared" ref="D37" si="69">IF(A37="","",(B37-C37))</f>
        <v/>
      </c>
      <c r="E37" s="425"/>
      <c r="F37" s="425"/>
      <c r="G37" s="426" t="str">
        <f t="shared" ref="G37" si="70">IF(A37="","",MIN(E37,F37))</f>
        <v/>
      </c>
      <c r="H37" s="425"/>
      <c r="I37" s="427" t="str">
        <f t="shared" ref="I37" si="71">IF(B37="","",IF(H37="-",MIN(D37,G37),IF(O37="a",MIN(D37,G37,H37),IF(O37="b",MIN(MIN(D37,G37)*P37),H37))))</f>
        <v/>
      </c>
      <c r="J37" s="427" t="str">
        <f t="shared" ref="J37" si="72">IF(B37="","",ROUNDDOWN(IF(B37="","",IF(Q37="B",I37,IF(H37="-",I37*R37,I37*S37))),-3))</f>
        <v/>
      </c>
      <c r="K37" s="428"/>
      <c r="L37" s="428"/>
      <c r="M37" s="429"/>
      <c r="O37" s="375"/>
      <c r="P37" s="376"/>
      <c r="Q37" s="376"/>
      <c r="R37" s="376"/>
      <c r="S37" s="376"/>
    </row>
    <row r="38" spans="1:19" ht="22.5" customHeight="1" thickBot="1">
      <c r="A38" s="430" t="s">
        <v>171</v>
      </c>
      <c r="B38" s="431" t="str">
        <f>IF(SUM(B8:B37)=0,"",SUM(B8:B37))</f>
        <v/>
      </c>
      <c r="C38" s="431" t="str">
        <f>IF(B38="","",SUM(C8:C37))</f>
        <v/>
      </c>
      <c r="D38" s="431" t="str">
        <f t="shared" ref="D38:J38" si="73">IF(SUM(D8:D37)=0,"",SUM(D8:D37))</f>
        <v/>
      </c>
      <c r="E38" s="431" t="str">
        <f t="shared" si="73"/>
        <v/>
      </c>
      <c r="F38" s="431" t="str">
        <f t="shared" si="73"/>
        <v/>
      </c>
      <c r="G38" s="431" t="str">
        <f t="shared" si="73"/>
        <v/>
      </c>
      <c r="H38" s="431" t="str">
        <f t="shared" si="73"/>
        <v/>
      </c>
      <c r="I38" s="431" t="str">
        <f t="shared" si="73"/>
        <v/>
      </c>
      <c r="J38" s="431" t="str">
        <f t="shared" si="73"/>
        <v/>
      </c>
      <c r="K38" s="432"/>
      <c r="L38" s="432"/>
      <c r="M38" s="433"/>
    </row>
    <row r="39" spans="1:19" ht="13.5" thickTop="1">
      <c r="A39" s="398"/>
      <c r="B39" s="399"/>
      <c r="C39" s="399"/>
      <c r="D39" s="399"/>
      <c r="E39" s="399"/>
      <c r="F39" s="399"/>
      <c r="G39" s="399"/>
      <c r="H39" s="399"/>
      <c r="I39" s="399"/>
      <c r="J39" s="399"/>
      <c r="K39" s="399"/>
      <c r="L39" s="399"/>
      <c r="M39" s="399"/>
    </row>
    <row r="40" spans="1:19">
      <c r="A40" s="434" t="s">
        <v>561</v>
      </c>
      <c r="B40" s="399"/>
      <c r="C40" s="399"/>
      <c r="D40" s="399"/>
      <c r="E40" s="399"/>
      <c r="F40" s="399"/>
      <c r="G40" s="399"/>
      <c r="H40" s="399"/>
      <c r="I40" s="399"/>
      <c r="J40" s="399"/>
      <c r="K40" s="399"/>
      <c r="L40" s="399"/>
      <c r="M40" s="399"/>
    </row>
    <row r="41" spans="1:19">
      <c r="A41" s="435" t="s">
        <v>605</v>
      </c>
      <c r="B41" s="399"/>
      <c r="C41" s="399"/>
      <c r="D41" s="399"/>
      <c r="E41" s="399"/>
      <c r="F41" s="399"/>
      <c r="G41" s="399"/>
      <c r="H41" s="399"/>
      <c r="I41" s="399"/>
      <c r="J41" s="399"/>
      <c r="K41" s="399"/>
      <c r="L41" s="399"/>
      <c r="M41" s="399"/>
    </row>
    <row r="42" spans="1:19">
      <c r="A42" s="435" t="s">
        <v>606</v>
      </c>
      <c r="B42" s="399"/>
      <c r="C42" s="399"/>
      <c r="D42" s="399"/>
      <c r="E42" s="399"/>
      <c r="F42" s="399"/>
      <c r="G42" s="399"/>
      <c r="H42" s="399"/>
      <c r="I42" s="399"/>
      <c r="J42" s="399"/>
      <c r="K42" s="399"/>
      <c r="L42" s="399"/>
      <c r="M42" s="399"/>
    </row>
    <row r="43" spans="1:19">
      <c r="A43" s="435" t="s">
        <v>607</v>
      </c>
      <c r="B43" s="399"/>
      <c r="C43" s="399"/>
      <c r="D43" s="399"/>
      <c r="E43" s="399"/>
      <c r="F43" s="399"/>
      <c r="G43" s="399"/>
      <c r="H43" s="399"/>
      <c r="I43" s="399"/>
      <c r="J43" s="399"/>
      <c r="K43" s="399"/>
      <c r="L43" s="399"/>
      <c r="M43" s="399"/>
    </row>
    <row r="44" spans="1:19">
      <c r="A44" s="435" t="s">
        <v>608</v>
      </c>
      <c r="B44" s="399"/>
      <c r="C44" s="399"/>
      <c r="D44" s="399"/>
      <c r="E44" s="399"/>
      <c r="F44" s="399"/>
      <c r="G44" s="399"/>
      <c r="H44" s="399"/>
      <c r="I44" s="399"/>
      <c r="J44" s="399"/>
      <c r="K44" s="399"/>
      <c r="L44" s="399"/>
      <c r="M44" s="399"/>
    </row>
    <row r="45" spans="1:19">
      <c r="A45" s="435" t="s">
        <v>609</v>
      </c>
      <c r="B45" s="399"/>
      <c r="C45" s="399"/>
      <c r="D45" s="399"/>
      <c r="E45" s="399"/>
      <c r="F45" s="399"/>
      <c r="G45" s="399"/>
      <c r="H45" s="399"/>
      <c r="I45" s="399"/>
      <c r="J45" s="399"/>
      <c r="K45" s="399"/>
      <c r="L45" s="399"/>
      <c r="M45" s="399"/>
    </row>
    <row r="46" spans="1:19">
      <c r="A46" s="435" t="s">
        <v>610</v>
      </c>
      <c r="B46" s="399"/>
      <c r="C46" s="399"/>
      <c r="D46" s="399"/>
      <c r="E46" s="399"/>
      <c r="F46" s="399"/>
      <c r="G46" s="399"/>
      <c r="H46" s="399"/>
      <c r="I46" s="399"/>
      <c r="J46" s="399"/>
      <c r="K46" s="399"/>
      <c r="L46" s="399"/>
      <c r="M46" s="399"/>
    </row>
    <row r="47" spans="1:19">
      <c r="A47" s="435" t="s">
        <v>611</v>
      </c>
      <c r="B47" s="399"/>
      <c r="C47" s="399"/>
      <c r="D47" s="399"/>
      <c r="E47" s="399"/>
      <c r="F47" s="399"/>
      <c r="G47" s="399"/>
      <c r="H47" s="399"/>
      <c r="I47" s="399"/>
      <c r="J47" s="399"/>
      <c r="K47" s="399"/>
      <c r="L47" s="399"/>
      <c r="M47" s="399"/>
    </row>
    <row r="48" spans="1:19">
      <c r="A48" s="435" t="s">
        <v>612</v>
      </c>
      <c r="B48" s="399"/>
      <c r="C48" s="399"/>
      <c r="D48" s="399"/>
      <c r="E48" s="399"/>
      <c r="F48" s="399"/>
      <c r="G48" s="399"/>
      <c r="H48" s="399"/>
      <c r="I48" s="399"/>
      <c r="J48" s="399"/>
      <c r="K48" s="399"/>
      <c r="L48" s="399"/>
      <c r="M48" s="399"/>
    </row>
    <row r="49" spans="1:13">
      <c r="A49" s="435" t="s">
        <v>613</v>
      </c>
      <c r="B49" s="399"/>
      <c r="C49" s="399"/>
      <c r="D49" s="399"/>
      <c r="E49" s="399"/>
      <c r="F49" s="399"/>
      <c r="G49" s="399"/>
      <c r="H49" s="399"/>
      <c r="I49" s="399"/>
      <c r="J49" s="399"/>
      <c r="K49" s="399"/>
      <c r="L49" s="399"/>
      <c r="M49" s="399"/>
    </row>
    <row r="50" spans="1:13">
      <c r="A50" s="435" t="s">
        <v>614</v>
      </c>
      <c r="B50" s="399"/>
      <c r="C50" s="399"/>
      <c r="D50" s="399"/>
      <c r="E50" s="399"/>
      <c r="F50" s="399"/>
      <c r="G50" s="399"/>
      <c r="H50" s="399"/>
      <c r="I50" s="399"/>
      <c r="J50" s="399"/>
      <c r="K50" s="399"/>
      <c r="L50" s="399"/>
      <c r="M50" s="399"/>
    </row>
    <row r="51" spans="1:13">
      <c r="A51" s="435" t="s">
        <v>615</v>
      </c>
      <c r="B51" s="399"/>
      <c r="C51" s="399"/>
      <c r="D51" s="399"/>
      <c r="E51" s="399"/>
      <c r="F51" s="399"/>
      <c r="G51" s="399"/>
      <c r="H51" s="399"/>
      <c r="I51" s="399"/>
      <c r="J51" s="399"/>
      <c r="K51" s="399"/>
      <c r="L51" s="399"/>
      <c r="M51" s="399"/>
    </row>
    <row r="52" spans="1:13">
      <c r="A52" s="435" t="s">
        <v>616</v>
      </c>
      <c r="B52" s="399"/>
      <c r="C52" s="399"/>
      <c r="D52" s="399"/>
      <c r="E52" s="399"/>
      <c r="F52" s="399"/>
      <c r="G52" s="399"/>
      <c r="H52" s="399"/>
      <c r="I52" s="399"/>
      <c r="J52" s="399"/>
      <c r="K52" s="399"/>
      <c r="L52" s="399"/>
      <c r="M52" s="399"/>
    </row>
    <row r="53" spans="1:13">
      <c r="A53" s="435" t="s">
        <v>617</v>
      </c>
      <c r="B53" s="399"/>
      <c r="C53" s="399"/>
      <c r="D53" s="399"/>
      <c r="E53" s="399"/>
      <c r="F53" s="399"/>
      <c r="G53" s="399"/>
      <c r="H53" s="399"/>
      <c r="I53" s="399"/>
      <c r="J53" s="399"/>
      <c r="K53" s="399"/>
      <c r="L53" s="399"/>
      <c r="M53" s="399"/>
    </row>
    <row r="54" spans="1:13">
      <c r="A54" s="435" t="s">
        <v>618</v>
      </c>
      <c r="B54" s="399"/>
      <c r="C54" s="399"/>
      <c r="D54" s="399"/>
      <c r="E54" s="399"/>
      <c r="F54" s="399"/>
      <c r="G54" s="399"/>
      <c r="H54" s="399"/>
      <c r="I54" s="399"/>
      <c r="J54" s="399"/>
      <c r="K54" s="399"/>
      <c r="L54" s="399"/>
      <c r="M54" s="399"/>
    </row>
    <row r="55" spans="1:13">
      <c r="A55" s="436" t="s">
        <v>619</v>
      </c>
      <c r="B55" s="399"/>
      <c r="C55" s="399"/>
      <c r="D55" s="399"/>
      <c r="E55" s="399"/>
      <c r="F55" s="399"/>
      <c r="G55" s="399"/>
      <c r="H55" s="399"/>
      <c r="I55" s="399"/>
      <c r="J55" s="399"/>
      <c r="K55" s="399"/>
      <c r="L55" s="399"/>
      <c r="M55" s="399"/>
    </row>
    <row r="56" spans="1:13">
      <c r="A56" s="399"/>
      <c r="B56" s="399"/>
      <c r="C56" s="399"/>
      <c r="D56" s="399"/>
      <c r="E56" s="399"/>
      <c r="F56" s="399"/>
      <c r="G56" s="399"/>
      <c r="H56" s="399"/>
      <c r="I56" s="399"/>
      <c r="J56" s="399"/>
      <c r="K56" s="399"/>
      <c r="L56" s="399"/>
      <c r="M56" s="399"/>
    </row>
  </sheetData>
  <sheetProtection sheet="1" objects="1" scenarios="1"/>
  <mergeCells count="4">
    <mergeCell ref="A2:M2"/>
    <mergeCell ref="J4:M4"/>
    <mergeCell ref="A5:A6"/>
    <mergeCell ref="M5:M6"/>
  </mergeCells>
  <phoneticPr fontId="5"/>
  <printOptions horizontalCentered="1"/>
  <pageMargins left="0.51181102362204722" right="0.51181102362204722" top="0.55118110236220474" bottom="0.55118110236220474" header="0.31496062992125984" footer="0.31496062992125984"/>
  <pageSetup paperSize="9" scale="87"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A6AB1-0271-4831-A0E5-BEA9891B5B6F}">
  <sheetPr codeName="Sheet20">
    <tabColor theme="2" tint="-0.249977111117893"/>
  </sheetPr>
  <dimension ref="A1:K58"/>
  <sheetViews>
    <sheetView view="pageBreakPreview" zoomScaleNormal="100" zoomScaleSheetLayoutView="100" workbookViewId="0">
      <selection activeCell="H27" sqref="H27"/>
    </sheetView>
  </sheetViews>
  <sheetFormatPr defaultColWidth="9" defaultRowHeight="13"/>
  <cols>
    <col min="1" max="3" width="6.90625" style="311" customWidth="1"/>
    <col min="4" max="4" width="7.08984375" style="311" customWidth="1"/>
    <col min="5" max="6" width="7.453125" style="311" customWidth="1"/>
    <col min="7" max="8" width="15" style="311" customWidth="1"/>
    <col min="9" max="9" width="17.90625" style="311" customWidth="1"/>
    <col min="10" max="16384" width="9" style="311"/>
  </cols>
  <sheetData>
    <row r="1" spans="1:11">
      <c r="A1" s="315" t="s">
        <v>517</v>
      </c>
      <c r="B1" s="316"/>
      <c r="C1" s="316"/>
      <c r="D1" s="316"/>
      <c r="E1" s="316"/>
      <c r="F1" s="316"/>
      <c r="G1" s="316"/>
      <c r="H1" s="316"/>
      <c r="I1" s="316"/>
    </row>
    <row r="2" spans="1:11" ht="19.5" customHeight="1">
      <c r="A2" s="819" t="s">
        <v>518</v>
      </c>
      <c r="B2" s="819"/>
      <c r="C2" s="819"/>
      <c r="D2" s="819"/>
      <c r="E2" s="819"/>
      <c r="F2" s="819"/>
      <c r="G2" s="819"/>
      <c r="H2" s="819"/>
      <c r="I2" s="819"/>
    </row>
    <row r="3" spans="1:11" ht="7.5" customHeight="1">
      <c r="A3" s="315"/>
      <c r="B3" s="316"/>
      <c r="C3" s="316"/>
      <c r="D3" s="316"/>
      <c r="E3" s="316"/>
      <c r="F3" s="316"/>
      <c r="G3" s="316"/>
      <c r="H3" s="316"/>
      <c r="I3" s="316"/>
    </row>
    <row r="4" spans="1:11" ht="18.75" customHeight="1">
      <c r="A4" s="881" t="s">
        <v>519</v>
      </c>
      <c r="B4" s="881"/>
      <c r="C4" s="881"/>
      <c r="D4" s="896" t="s">
        <v>566</v>
      </c>
      <c r="E4" s="897"/>
      <c r="F4" s="897"/>
      <c r="G4" s="897"/>
      <c r="H4" s="897"/>
      <c r="I4" s="898"/>
    </row>
    <row r="5" spans="1:11" ht="18.75" customHeight="1">
      <c r="A5" s="838" t="s">
        <v>520</v>
      </c>
      <c r="B5" s="911"/>
      <c r="C5" s="911"/>
      <c r="D5" s="904" t="s">
        <v>521</v>
      </c>
      <c r="E5" s="905"/>
      <c r="F5" s="905"/>
      <c r="G5" s="880"/>
      <c r="H5" s="838" t="s">
        <v>169</v>
      </c>
      <c r="I5" s="881"/>
      <c r="J5" s="312"/>
      <c r="K5" s="312"/>
    </row>
    <row r="6" spans="1:11" ht="22.5" customHeight="1">
      <c r="A6" s="892">
        <f>基本情報入力シート!C6</f>
        <v>0</v>
      </c>
      <c r="B6" s="893"/>
      <c r="C6" s="894"/>
      <c r="D6" s="892" t="str">
        <f>'【申請】計画書（病室）'!D7:F7</f>
        <v/>
      </c>
      <c r="E6" s="893"/>
      <c r="F6" s="893"/>
      <c r="G6" s="894"/>
      <c r="H6" s="895" t="str">
        <f>'【申請】計画書（病室）'!G7</f>
        <v/>
      </c>
      <c r="I6" s="895"/>
      <c r="J6" s="312"/>
      <c r="K6" s="312"/>
    </row>
    <row r="7" spans="1:11" ht="14.25" customHeight="1">
      <c r="A7" s="838" t="s">
        <v>20</v>
      </c>
      <c r="B7" s="881"/>
      <c r="C7" s="881"/>
      <c r="D7" s="896">
        <f>'【申請】計画書（病室）'!B13</f>
        <v>0</v>
      </c>
      <c r="E7" s="897"/>
      <c r="F7" s="897"/>
      <c r="G7" s="897"/>
      <c r="H7" s="897"/>
      <c r="I7" s="898"/>
    </row>
    <row r="8" spans="1:11" ht="13.5" customHeight="1">
      <c r="A8" s="881" t="s">
        <v>522</v>
      </c>
      <c r="B8" s="881"/>
      <c r="C8" s="881"/>
      <c r="D8" s="884" t="s">
        <v>523</v>
      </c>
      <c r="E8" s="884"/>
      <c r="F8" s="884"/>
      <c r="G8" s="884"/>
      <c r="H8" s="884"/>
      <c r="I8" s="885"/>
    </row>
    <row r="9" spans="1:11" ht="13.5" customHeight="1">
      <c r="A9" s="881"/>
      <c r="B9" s="881"/>
      <c r="C9" s="881"/>
      <c r="D9" s="317" t="s">
        <v>524</v>
      </c>
      <c r="E9" s="899">
        <f>'【申請】計画書（病室）'!H13</f>
        <v>0</v>
      </c>
      <c r="F9" s="899"/>
      <c r="G9" s="899"/>
      <c r="H9" s="318"/>
      <c r="I9" s="319"/>
    </row>
    <row r="10" spans="1:11" ht="13.5" customHeight="1">
      <c r="A10" s="881"/>
      <c r="B10" s="881"/>
      <c r="C10" s="881"/>
      <c r="D10" s="900" t="s">
        <v>525</v>
      </c>
      <c r="E10" s="901"/>
      <c r="F10" s="901"/>
      <c r="G10" s="318"/>
      <c r="H10" s="320"/>
      <c r="I10" s="319"/>
    </row>
    <row r="11" spans="1:11" ht="14.25" customHeight="1">
      <c r="A11" s="881"/>
      <c r="B11" s="881"/>
      <c r="C11" s="881"/>
      <c r="D11" s="902" t="s">
        <v>526</v>
      </c>
      <c r="E11" s="903"/>
      <c r="F11" s="903"/>
      <c r="G11" s="321">
        <f>'【申請】計画書（病室）'!K24</f>
        <v>0</v>
      </c>
      <c r="H11" s="322"/>
      <c r="I11" s="323"/>
    </row>
    <row r="12" spans="1:11" ht="13.5" customHeight="1">
      <c r="A12" s="904" t="s">
        <v>527</v>
      </c>
      <c r="B12" s="905"/>
      <c r="C12" s="880"/>
      <c r="D12" s="324" t="s">
        <v>528</v>
      </c>
      <c r="E12" s="906">
        <f>'【申請】計画書（病室）'!H12</f>
        <v>0</v>
      </c>
      <c r="F12" s="907"/>
      <c r="G12" s="325" t="s">
        <v>529</v>
      </c>
      <c r="H12" s="326" t="s">
        <v>530</v>
      </c>
      <c r="I12" s="327">
        <f>'【申請】計画書（病室）'!K12</f>
        <v>0</v>
      </c>
    </row>
    <row r="13" spans="1:11" ht="13.5" customHeight="1">
      <c r="A13" s="908" t="s">
        <v>531</v>
      </c>
      <c r="B13" s="909"/>
      <c r="C13" s="909"/>
      <c r="D13" s="909"/>
      <c r="E13" s="909"/>
      <c r="F13" s="909"/>
      <c r="G13" s="909"/>
      <c r="H13" s="909"/>
      <c r="I13" s="910"/>
    </row>
    <row r="14" spans="1:11" ht="14.25" customHeight="1">
      <c r="A14" s="328" t="s">
        <v>532</v>
      </c>
      <c r="B14" s="881" t="s">
        <v>533</v>
      </c>
      <c r="C14" s="881"/>
      <c r="D14" s="904"/>
      <c r="E14" s="881" t="s">
        <v>570</v>
      </c>
      <c r="F14" s="881"/>
      <c r="G14" s="328" t="s">
        <v>535</v>
      </c>
      <c r="H14" s="328" t="s">
        <v>536</v>
      </c>
      <c r="I14" s="329" t="s">
        <v>537</v>
      </c>
    </row>
    <row r="15" spans="1:11" ht="13.5" customHeight="1">
      <c r="A15" s="330" t="s">
        <v>538</v>
      </c>
      <c r="B15" s="889" t="s">
        <v>539</v>
      </c>
      <c r="C15" s="889"/>
      <c r="D15" s="889"/>
      <c r="E15" s="890" t="s">
        <v>571</v>
      </c>
      <c r="F15" s="891"/>
      <c r="G15" s="331" t="s">
        <v>541</v>
      </c>
      <c r="H15" s="331" t="s">
        <v>542</v>
      </c>
      <c r="I15" s="319" t="s">
        <v>543</v>
      </c>
    </row>
    <row r="16" spans="1:11" ht="13.5" customHeight="1">
      <c r="A16" s="888" t="s">
        <v>544</v>
      </c>
      <c r="B16" s="872" t="s">
        <v>568</v>
      </c>
      <c r="C16" s="872"/>
      <c r="D16" s="872"/>
      <c r="E16" s="878" t="str">
        <f>【申請】所要額計算書!I8</f>
        <v/>
      </c>
      <c r="F16" s="879"/>
      <c r="G16" s="359" t="e">
        <f t="shared" ref="G16:G24" si="0">IF(H16="","",H16/E16)</f>
        <v>#VALUE!</v>
      </c>
      <c r="H16" s="333">
        <f>'【申請】計画書（病室）'!E38</f>
        <v>0</v>
      </c>
      <c r="I16" s="319" t="s">
        <v>543</v>
      </c>
    </row>
    <row r="17" spans="1:9" ht="13.5" customHeight="1">
      <c r="A17" s="888"/>
      <c r="B17" s="872" t="s">
        <v>539</v>
      </c>
      <c r="C17" s="872"/>
      <c r="D17" s="872"/>
      <c r="E17" s="878"/>
      <c r="F17" s="879"/>
      <c r="G17" s="359" t="e">
        <f t="shared" si="0"/>
        <v>#DIV/0!</v>
      </c>
      <c r="H17" s="333">
        <f>'【申請】計画書（病室）'!E39</f>
        <v>0</v>
      </c>
      <c r="I17" s="319" t="s">
        <v>543</v>
      </c>
    </row>
    <row r="18" spans="1:9" ht="13.5" customHeight="1">
      <c r="A18" s="888"/>
      <c r="B18" s="872" t="s">
        <v>539</v>
      </c>
      <c r="C18" s="872"/>
      <c r="D18" s="872"/>
      <c r="E18" s="878"/>
      <c r="F18" s="879"/>
      <c r="G18" s="359" t="str">
        <f t="shared" si="0"/>
        <v/>
      </c>
      <c r="H18" s="333"/>
      <c r="I18" s="319" t="s">
        <v>543</v>
      </c>
    </row>
    <row r="19" spans="1:9" ht="13.5" customHeight="1">
      <c r="A19" s="888"/>
      <c r="B19" s="872" t="s">
        <v>539</v>
      </c>
      <c r="C19" s="872"/>
      <c r="D19" s="872"/>
      <c r="E19" s="878" t="s">
        <v>539</v>
      </c>
      <c r="F19" s="879"/>
      <c r="G19" s="359" t="str">
        <f t="shared" si="0"/>
        <v/>
      </c>
      <c r="H19" s="333"/>
      <c r="I19" s="319" t="s">
        <v>543</v>
      </c>
    </row>
    <row r="20" spans="1:9">
      <c r="A20" s="888"/>
      <c r="B20" s="872" t="s">
        <v>539</v>
      </c>
      <c r="C20" s="872"/>
      <c r="D20" s="872"/>
      <c r="E20" s="878" t="s">
        <v>539</v>
      </c>
      <c r="F20" s="879"/>
      <c r="G20" s="359" t="str">
        <f t="shared" si="0"/>
        <v/>
      </c>
      <c r="H20" s="333"/>
      <c r="I20" s="319" t="s">
        <v>543</v>
      </c>
    </row>
    <row r="21" spans="1:9" ht="15" customHeight="1">
      <c r="A21" s="888"/>
      <c r="B21" s="872" t="s">
        <v>539</v>
      </c>
      <c r="C21" s="872"/>
      <c r="D21" s="872"/>
      <c r="E21" s="878" t="s">
        <v>539</v>
      </c>
      <c r="F21" s="879"/>
      <c r="G21" s="359" t="str">
        <f t="shared" si="0"/>
        <v/>
      </c>
      <c r="H21" s="333"/>
      <c r="I21" s="319" t="s">
        <v>543</v>
      </c>
    </row>
    <row r="22" spans="1:9" ht="15" customHeight="1">
      <c r="A22" s="888"/>
      <c r="B22" s="872" t="s">
        <v>539</v>
      </c>
      <c r="C22" s="872"/>
      <c r="D22" s="872"/>
      <c r="E22" s="878" t="s">
        <v>539</v>
      </c>
      <c r="F22" s="879"/>
      <c r="G22" s="359" t="str">
        <f t="shared" si="0"/>
        <v/>
      </c>
      <c r="H22" s="333"/>
      <c r="I22" s="319" t="s">
        <v>543</v>
      </c>
    </row>
    <row r="23" spans="1:9" ht="15" customHeight="1">
      <c r="A23" s="334"/>
      <c r="B23" s="318"/>
      <c r="C23" s="318"/>
      <c r="D23" s="318"/>
      <c r="E23" s="878" t="s">
        <v>539</v>
      </c>
      <c r="F23" s="879"/>
      <c r="G23" s="359" t="str">
        <f t="shared" si="0"/>
        <v/>
      </c>
      <c r="H23" s="333"/>
      <c r="I23" s="319"/>
    </row>
    <row r="24" spans="1:9" ht="15" customHeight="1">
      <c r="A24" s="334"/>
      <c r="B24" s="318"/>
      <c r="C24" s="318"/>
      <c r="D24" s="318"/>
      <c r="E24" s="878" t="s">
        <v>539</v>
      </c>
      <c r="F24" s="879"/>
      <c r="G24" s="359" t="str">
        <f t="shared" si="0"/>
        <v/>
      </c>
      <c r="H24" s="333"/>
      <c r="I24" s="319"/>
    </row>
    <row r="25" spans="1:9" ht="15" customHeight="1">
      <c r="A25" s="335"/>
      <c r="B25" s="880" t="s">
        <v>545</v>
      </c>
      <c r="C25" s="881"/>
      <c r="D25" s="881"/>
      <c r="E25" s="882" t="str">
        <f>IF(SUM(E16:F24)=0,"",SUM(E16:F24))</f>
        <v/>
      </c>
      <c r="F25" s="882"/>
      <c r="G25" s="336" t="str">
        <f>IF(H25="","",H25/E25)</f>
        <v/>
      </c>
      <c r="H25" s="337" t="str">
        <f>IF(SUM(H16:H24)=0,"",SUM(H16:H24))</f>
        <v/>
      </c>
      <c r="I25" s="338"/>
    </row>
    <row r="26" spans="1:9">
      <c r="A26" s="339" t="s">
        <v>538</v>
      </c>
      <c r="B26" s="883" t="s">
        <v>539</v>
      </c>
      <c r="C26" s="884"/>
      <c r="D26" s="885"/>
      <c r="E26" s="886"/>
      <c r="F26" s="887"/>
      <c r="G26" s="340" t="s">
        <v>541</v>
      </c>
      <c r="H26" s="340" t="s">
        <v>542</v>
      </c>
      <c r="I26" s="319" t="s">
        <v>543</v>
      </c>
    </row>
    <row r="27" spans="1:9" ht="13.5" customHeight="1">
      <c r="A27" s="870" t="s">
        <v>546</v>
      </c>
      <c r="B27" s="871"/>
      <c r="C27" s="872"/>
      <c r="D27" s="873"/>
      <c r="E27" s="874"/>
      <c r="F27" s="875"/>
      <c r="G27" s="332" t="e">
        <f t="shared" ref="G27:G35" si="1">IF(H27="","",H27/E27)</f>
        <v>#DIV/0!</v>
      </c>
      <c r="H27" s="333">
        <f>'【申請】計画書（病室）'!E41</f>
        <v>0</v>
      </c>
      <c r="I27" s="319" t="s">
        <v>543</v>
      </c>
    </row>
    <row r="28" spans="1:9">
      <c r="A28" s="870"/>
      <c r="B28" s="871" t="s">
        <v>539</v>
      </c>
      <c r="C28" s="872"/>
      <c r="D28" s="873"/>
      <c r="E28" s="874"/>
      <c r="F28" s="875"/>
      <c r="G28" s="332" t="str">
        <f t="shared" si="1"/>
        <v/>
      </c>
      <c r="H28" s="333"/>
      <c r="I28" s="319" t="s">
        <v>543</v>
      </c>
    </row>
    <row r="29" spans="1:9">
      <c r="A29" s="870"/>
      <c r="B29" s="871" t="s">
        <v>539</v>
      </c>
      <c r="C29" s="872"/>
      <c r="D29" s="873"/>
      <c r="E29" s="874"/>
      <c r="F29" s="875"/>
      <c r="G29" s="332" t="str">
        <f t="shared" si="1"/>
        <v/>
      </c>
      <c r="H29" s="333"/>
      <c r="I29" s="319" t="s">
        <v>543</v>
      </c>
    </row>
    <row r="30" spans="1:9">
      <c r="A30" s="870"/>
      <c r="B30" s="871" t="s">
        <v>539</v>
      </c>
      <c r="C30" s="872"/>
      <c r="D30" s="873"/>
      <c r="E30" s="874"/>
      <c r="F30" s="875"/>
      <c r="G30" s="332" t="str">
        <f t="shared" si="1"/>
        <v/>
      </c>
      <c r="H30" s="333"/>
      <c r="I30" s="319" t="s">
        <v>543</v>
      </c>
    </row>
    <row r="31" spans="1:9">
      <c r="A31" s="870"/>
      <c r="B31" s="871" t="s">
        <v>539</v>
      </c>
      <c r="C31" s="872"/>
      <c r="D31" s="873"/>
      <c r="E31" s="874" t="s">
        <v>539</v>
      </c>
      <c r="F31" s="875"/>
      <c r="G31" s="332" t="str">
        <f t="shared" si="1"/>
        <v/>
      </c>
      <c r="H31" s="333"/>
      <c r="I31" s="319" t="s">
        <v>543</v>
      </c>
    </row>
    <row r="32" spans="1:9">
      <c r="A32" s="870"/>
      <c r="B32" s="871" t="s">
        <v>539</v>
      </c>
      <c r="C32" s="872"/>
      <c r="D32" s="873"/>
      <c r="E32" s="874" t="s">
        <v>539</v>
      </c>
      <c r="F32" s="875"/>
      <c r="G32" s="332" t="str">
        <f t="shared" si="1"/>
        <v/>
      </c>
      <c r="H32" s="333"/>
      <c r="I32" s="319" t="s">
        <v>543</v>
      </c>
    </row>
    <row r="33" spans="1:9">
      <c r="A33" s="870"/>
      <c r="B33" s="871" t="s">
        <v>539</v>
      </c>
      <c r="C33" s="872"/>
      <c r="D33" s="873"/>
      <c r="E33" s="874" t="s">
        <v>539</v>
      </c>
      <c r="F33" s="875"/>
      <c r="G33" s="332" t="str">
        <f t="shared" si="1"/>
        <v/>
      </c>
      <c r="H33" s="333"/>
      <c r="I33" s="319" t="s">
        <v>543</v>
      </c>
    </row>
    <row r="34" spans="1:9">
      <c r="A34" s="341"/>
      <c r="B34" s="342"/>
      <c r="C34" s="318"/>
      <c r="D34" s="343"/>
      <c r="E34" s="874" t="s">
        <v>539</v>
      </c>
      <c r="F34" s="875"/>
      <c r="G34" s="332" t="str">
        <f t="shared" si="1"/>
        <v/>
      </c>
      <c r="H34" s="333"/>
      <c r="I34" s="319"/>
    </row>
    <row r="35" spans="1:9">
      <c r="A35" s="341"/>
      <c r="B35" s="344"/>
      <c r="C35" s="321"/>
      <c r="D35" s="345"/>
      <c r="E35" s="874" t="s">
        <v>539</v>
      </c>
      <c r="F35" s="875"/>
      <c r="G35" s="332" t="str">
        <f t="shared" si="1"/>
        <v/>
      </c>
      <c r="H35" s="333"/>
      <c r="I35" s="319"/>
    </row>
    <row r="36" spans="1:9" ht="15" customHeight="1">
      <c r="A36" s="346"/>
      <c r="B36" s="876" t="s">
        <v>545</v>
      </c>
      <c r="C36" s="876"/>
      <c r="D36" s="876"/>
      <c r="E36" s="877" t="str">
        <f>IF(SUM(E27:F35)=0,"",SUM(E27:F35))</f>
        <v/>
      </c>
      <c r="F36" s="877"/>
      <c r="G36" s="336" t="str">
        <f>IF(H36="","",H36/E36)</f>
        <v/>
      </c>
      <c r="H36" s="337" t="str">
        <f>IF(SUM(H27:H35)=0,"",SUM(H27:H35))</f>
        <v/>
      </c>
      <c r="I36" s="338"/>
    </row>
    <row r="37" spans="1:9" ht="15" customHeight="1">
      <c r="A37" s="838" t="s">
        <v>547</v>
      </c>
      <c r="B37" s="838"/>
      <c r="C37" s="838"/>
      <c r="D37" s="838"/>
      <c r="E37" s="861" t="str">
        <f>IF(E36="",E25,E25+E36)</f>
        <v/>
      </c>
      <c r="F37" s="862"/>
      <c r="G37" s="347" t="str">
        <f>IF(H37="","",H37/E37)</f>
        <v/>
      </c>
      <c r="H37" s="348" t="str">
        <f>IF(H36="",H25,H25+H36)</f>
        <v/>
      </c>
      <c r="I37" s="349"/>
    </row>
    <row r="38" spans="1:9">
      <c r="A38" s="863" t="s">
        <v>548</v>
      </c>
      <c r="B38" s="863"/>
      <c r="C38" s="863"/>
      <c r="D38" s="863"/>
      <c r="E38" s="863"/>
      <c r="F38" s="863"/>
      <c r="G38" s="863"/>
      <c r="H38" s="863"/>
      <c r="I38" s="863"/>
    </row>
    <row r="39" spans="1:9">
      <c r="A39" s="838" t="s">
        <v>18</v>
      </c>
      <c r="B39" s="838"/>
      <c r="C39" s="838"/>
      <c r="D39" s="838"/>
      <c r="E39" s="838" t="s">
        <v>549</v>
      </c>
      <c r="F39" s="838"/>
      <c r="G39" s="838"/>
      <c r="H39" s="838" t="s">
        <v>550</v>
      </c>
      <c r="I39" s="838"/>
    </row>
    <row r="40" spans="1:9" ht="13.5" customHeight="1">
      <c r="A40" s="864"/>
      <c r="B40" s="865"/>
      <c r="C40" s="865"/>
      <c r="D40" s="866"/>
      <c r="E40" s="867" t="s">
        <v>350</v>
      </c>
      <c r="F40" s="868"/>
      <c r="G40" s="869"/>
      <c r="H40" s="864" t="s">
        <v>551</v>
      </c>
      <c r="I40" s="866"/>
    </row>
    <row r="41" spans="1:9" ht="13.5" customHeight="1">
      <c r="A41" s="848" t="s">
        <v>552</v>
      </c>
      <c r="B41" s="849"/>
      <c r="C41" s="849"/>
      <c r="D41" s="850"/>
      <c r="E41" s="856" t="str">
        <f>IF(E42="","",E42+E43)</f>
        <v/>
      </c>
      <c r="F41" s="857"/>
      <c r="G41" s="858"/>
      <c r="H41" s="859"/>
      <c r="I41" s="860"/>
    </row>
    <row r="42" spans="1:9" ht="13.5" customHeight="1">
      <c r="A42" s="848" t="s">
        <v>553</v>
      </c>
      <c r="B42" s="849"/>
      <c r="C42" s="849"/>
      <c r="D42" s="850"/>
      <c r="E42" s="851" t="str">
        <f>【申請】所要額計算書!S8</f>
        <v/>
      </c>
      <c r="F42" s="852"/>
      <c r="G42" s="853"/>
      <c r="H42" s="854"/>
      <c r="I42" s="855"/>
    </row>
    <row r="43" spans="1:9" ht="13.5" customHeight="1">
      <c r="A43" s="848" t="s">
        <v>554</v>
      </c>
      <c r="B43" s="849"/>
      <c r="C43" s="849"/>
      <c r="D43" s="850"/>
      <c r="E43" s="851" t="e">
        <f>【申請】所要額計算書!Q8-【申請】所要額計算書!S8</f>
        <v>#VALUE!</v>
      </c>
      <c r="F43" s="852"/>
      <c r="G43" s="853"/>
      <c r="H43" s="854"/>
      <c r="I43" s="855"/>
    </row>
    <row r="44" spans="1:9" ht="13.5" customHeight="1">
      <c r="A44" s="848" t="s">
        <v>555</v>
      </c>
      <c r="B44" s="849"/>
      <c r="C44" s="849"/>
      <c r="D44" s="850"/>
      <c r="E44" s="851"/>
      <c r="F44" s="852"/>
      <c r="G44" s="853"/>
      <c r="H44" s="854"/>
      <c r="I44" s="855"/>
    </row>
    <row r="45" spans="1:9" ht="13.5" customHeight="1">
      <c r="A45" s="848" t="s">
        <v>556</v>
      </c>
      <c r="B45" s="849"/>
      <c r="C45" s="849"/>
      <c r="D45" s="850"/>
      <c r="E45" s="851" t="str">
        <f>【申請】所要額計算書!G8</f>
        <v/>
      </c>
      <c r="F45" s="852"/>
      <c r="G45" s="853"/>
      <c r="H45" s="854"/>
      <c r="I45" s="855"/>
    </row>
    <row r="46" spans="1:9" ht="13.5" customHeight="1">
      <c r="A46" s="848" t="s">
        <v>557</v>
      </c>
      <c r="B46" s="849"/>
      <c r="C46" s="849"/>
      <c r="D46" s="850"/>
      <c r="E46" s="851" t="e">
        <f>H37-E42-E43-E45</f>
        <v>#VALUE!</v>
      </c>
      <c r="F46" s="852"/>
      <c r="G46" s="853"/>
      <c r="H46" s="854"/>
      <c r="I46" s="855"/>
    </row>
    <row r="47" spans="1:9" ht="13.5" customHeight="1">
      <c r="A47" s="350"/>
      <c r="B47" s="351"/>
      <c r="C47" s="351"/>
      <c r="D47" s="352"/>
      <c r="E47" s="353"/>
      <c r="F47" s="354"/>
      <c r="G47" s="355"/>
      <c r="H47" s="353"/>
      <c r="I47" s="355"/>
    </row>
    <row r="48" spans="1:9" ht="15" customHeight="1">
      <c r="A48" s="838" t="s">
        <v>558</v>
      </c>
      <c r="B48" s="838"/>
      <c r="C48" s="838"/>
      <c r="D48" s="838"/>
      <c r="E48" s="839" t="str">
        <f>IF(E42="","",SUM(E41+E44+E45+E46))</f>
        <v/>
      </c>
      <c r="F48" s="840"/>
      <c r="G48" s="841"/>
      <c r="H48" s="842" t="str">
        <f>IF(H37=E48,"","←【確認】財源内訳の合計と事業費の合計が不一致")</f>
        <v/>
      </c>
      <c r="I48" s="843"/>
    </row>
    <row r="49" spans="1:9" ht="13.5" customHeight="1">
      <c r="A49" s="844" t="s">
        <v>559</v>
      </c>
      <c r="B49" s="845"/>
      <c r="C49" s="845"/>
      <c r="D49" s="845"/>
      <c r="E49" s="845"/>
      <c r="F49" s="845"/>
      <c r="G49" s="845"/>
      <c r="H49" s="846"/>
      <c r="I49" s="847"/>
    </row>
    <row r="50" spans="1:9" ht="13.5" customHeight="1">
      <c r="A50" s="825" t="s">
        <v>560</v>
      </c>
      <c r="B50" s="826"/>
      <c r="C50" s="826"/>
      <c r="D50" s="826"/>
      <c r="E50" s="826"/>
      <c r="F50" s="826"/>
      <c r="G50" s="826"/>
      <c r="H50" s="826"/>
      <c r="I50" s="826"/>
    </row>
    <row r="51" spans="1:9">
      <c r="A51" s="827"/>
      <c r="B51" s="828"/>
      <c r="C51" s="828"/>
      <c r="D51" s="828"/>
      <c r="E51" s="828"/>
      <c r="F51" s="828"/>
      <c r="G51" s="828"/>
      <c r="H51" s="828"/>
      <c r="I51" s="829"/>
    </row>
    <row r="52" spans="1:9">
      <c r="A52" s="830"/>
      <c r="B52" s="831"/>
      <c r="C52" s="831"/>
      <c r="D52" s="831"/>
      <c r="E52" s="831"/>
      <c r="F52" s="831"/>
      <c r="G52" s="831"/>
      <c r="H52" s="831"/>
      <c r="I52" s="832"/>
    </row>
    <row r="53" spans="1:9">
      <c r="A53" s="830"/>
      <c r="B53" s="831"/>
      <c r="C53" s="831"/>
      <c r="D53" s="831"/>
      <c r="E53" s="831"/>
      <c r="F53" s="831"/>
      <c r="G53" s="831"/>
      <c r="H53" s="831"/>
      <c r="I53" s="832"/>
    </row>
    <row r="54" spans="1:9">
      <c r="A54" s="833"/>
      <c r="B54" s="834"/>
      <c r="C54" s="834"/>
      <c r="D54" s="834"/>
      <c r="E54" s="834"/>
      <c r="F54" s="834"/>
      <c r="G54" s="834"/>
      <c r="H54" s="834"/>
      <c r="I54" s="835"/>
    </row>
    <row r="55" spans="1:9" ht="14.25" customHeight="1">
      <c r="A55" s="836"/>
      <c r="B55" s="836"/>
      <c r="C55" s="836"/>
      <c r="D55" s="836"/>
      <c r="E55" s="837"/>
      <c r="F55" s="837"/>
      <c r="G55" s="837"/>
      <c r="H55" s="837"/>
      <c r="I55" s="837"/>
    </row>
    <row r="56" spans="1:9">
      <c r="A56" s="315" t="s">
        <v>561</v>
      </c>
      <c r="B56" s="315"/>
      <c r="C56" s="316"/>
      <c r="D56" s="316"/>
      <c r="E56" s="316"/>
      <c r="F56" s="316"/>
      <c r="G56" s="316"/>
      <c r="H56" s="316"/>
      <c r="I56" s="316"/>
    </row>
    <row r="57" spans="1:9">
      <c r="A57" s="360" t="s">
        <v>562</v>
      </c>
      <c r="B57" s="361"/>
      <c r="C57" s="361"/>
      <c r="D57" s="361"/>
      <c r="E57" s="358"/>
      <c r="F57" s="361"/>
      <c r="G57" s="361"/>
      <c r="H57" s="361"/>
      <c r="I57" s="361"/>
    </row>
    <row r="58" spans="1:9">
      <c r="A58" s="316"/>
      <c r="B58" s="316"/>
      <c r="C58" s="316"/>
      <c r="D58" s="316"/>
      <c r="E58" s="316"/>
      <c r="F58" s="316"/>
      <c r="G58" s="316"/>
      <c r="H58" s="316"/>
      <c r="I58" s="316"/>
    </row>
  </sheetData>
  <sheetProtection sheet="1" objects="1" scenarios="1"/>
  <mergeCells count="100">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48:D48"/>
    <mergeCell ref="E48:G48"/>
    <mergeCell ref="H48:I48"/>
    <mergeCell ref="A49:G49"/>
    <mergeCell ref="H49:I49"/>
    <mergeCell ref="A50:I50"/>
    <mergeCell ref="A51:I54"/>
    <mergeCell ref="A55:D55"/>
    <mergeCell ref="E55:G55"/>
    <mergeCell ref="H55:I55"/>
  </mergeCells>
  <phoneticPr fontId="5"/>
  <dataValidations count="1">
    <dataValidation type="list" allowBlank="1" showInputMessage="1" showErrorMessage="1" sqref="H49" xr:uid="{726BB96E-E369-4522-99D5-8398EFAAB062}">
      <formula1>"有,無"</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D5546-F657-49C5-B4F9-A66AF42F3979}">
  <sheetPr codeName="Sheet21">
    <tabColor theme="2" tint="-0.249977111117893"/>
  </sheetPr>
  <dimension ref="A1:K58"/>
  <sheetViews>
    <sheetView view="pageBreakPreview" zoomScaleNormal="100" zoomScaleSheetLayoutView="100" workbookViewId="0">
      <selection activeCell="D4" sqref="D4:I4"/>
    </sheetView>
  </sheetViews>
  <sheetFormatPr defaultColWidth="9" defaultRowHeight="13"/>
  <cols>
    <col min="1" max="3" width="6.90625" style="311" customWidth="1"/>
    <col min="4" max="4" width="7.08984375" style="311" customWidth="1"/>
    <col min="5" max="6" width="7.453125" style="311" customWidth="1"/>
    <col min="7" max="8" width="15" style="311" customWidth="1"/>
    <col min="9" max="9" width="17.90625" style="311" customWidth="1"/>
    <col min="10" max="16384" width="9" style="311"/>
  </cols>
  <sheetData>
    <row r="1" spans="1:11">
      <c r="A1" s="315" t="s">
        <v>517</v>
      </c>
      <c r="B1" s="316"/>
      <c r="C1" s="316"/>
      <c r="D1" s="316"/>
      <c r="E1" s="316"/>
      <c r="F1" s="316"/>
      <c r="G1" s="316"/>
      <c r="H1" s="316"/>
      <c r="I1" s="316"/>
    </row>
    <row r="2" spans="1:11" ht="19.5" customHeight="1">
      <c r="A2" s="819" t="s">
        <v>518</v>
      </c>
      <c r="B2" s="819"/>
      <c r="C2" s="819"/>
      <c r="D2" s="819"/>
      <c r="E2" s="819"/>
      <c r="F2" s="819"/>
      <c r="G2" s="819"/>
      <c r="H2" s="819"/>
      <c r="I2" s="819"/>
    </row>
    <row r="3" spans="1:11" ht="7.5" customHeight="1">
      <c r="A3" s="315"/>
      <c r="B3" s="316"/>
      <c r="C3" s="316"/>
      <c r="D3" s="316"/>
      <c r="E3" s="316"/>
      <c r="F3" s="316"/>
      <c r="G3" s="316"/>
      <c r="H3" s="316"/>
      <c r="I3" s="316"/>
    </row>
    <row r="4" spans="1:11" ht="18.75" customHeight="1">
      <c r="A4" s="881" t="s">
        <v>519</v>
      </c>
      <c r="B4" s="881"/>
      <c r="C4" s="881"/>
      <c r="D4" s="896" t="s">
        <v>567</v>
      </c>
      <c r="E4" s="897"/>
      <c r="F4" s="897"/>
      <c r="G4" s="897"/>
      <c r="H4" s="897"/>
      <c r="I4" s="898"/>
    </row>
    <row r="5" spans="1:11" ht="18.75" customHeight="1">
      <c r="A5" s="838" t="s">
        <v>520</v>
      </c>
      <c r="B5" s="911"/>
      <c r="C5" s="911"/>
      <c r="D5" s="904" t="s">
        <v>521</v>
      </c>
      <c r="E5" s="905"/>
      <c r="F5" s="905"/>
      <c r="G5" s="880"/>
      <c r="H5" s="838" t="s">
        <v>169</v>
      </c>
      <c r="I5" s="881"/>
      <c r="J5" s="312"/>
      <c r="K5" s="312"/>
    </row>
    <row r="6" spans="1:11" ht="22.5" customHeight="1">
      <c r="A6" s="892">
        <f>基本情報入力シート!C6</f>
        <v>0</v>
      </c>
      <c r="B6" s="893"/>
      <c r="C6" s="894"/>
      <c r="D6" s="892" t="str">
        <f>'【申請】計画書（病棟）'!D7:F7</f>
        <v/>
      </c>
      <c r="E6" s="893"/>
      <c r="F6" s="893"/>
      <c r="G6" s="894"/>
      <c r="H6" s="895" t="str">
        <f>'【申請】計画書（病棟）'!G7</f>
        <v/>
      </c>
      <c r="I6" s="895"/>
      <c r="J6" s="312"/>
      <c r="K6" s="312"/>
    </row>
    <row r="7" spans="1:11" ht="14.25" customHeight="1">
      <c r="A7" s="838" t="s">
        <v>20</v>
      </c>
      <c r="B7" s="881"/>
      <c r="C7" s="881"/>
      <c r="D7" s="896">
        <f>'【申請】計画書（病棟）'!B13</f>
        <v>0</v>
      </c>
      <c r="E7" s="897"/>
      <c r="F7" s="897"/>
      <c r="G7" s="897"/>
      <c r="H7" s="897"/>
      <c r="I7" s="898"/>
    </row>
    <row r="8" spans="1:11" ht="13.5" customHeight="1">
      <c r="A8" s="881" t="s">
        <v>522</v>
      </c>
      <c r="B8" s="881"/>
      <c r="C8" s="881"/>
      <c r="D8" s="884" t="s">
        <v>523</v>
      </c>
      <c r="E8" s="884"/>
      <c r="F8" s="884"/>
      <c r="G8" s="884"/>
      <c r="H8" s="884"/>
      <c r="I8" s="885"/>
    </row>
    <row r="9" spans="1:11" ht="13.5" customHeight="1">
      <c r="A9" s="881"/>
      <c r="B9" s="881"/>
      <c r="C9" s="881"/>
      <c r="D9" s="317" t="s">
        <v>524</v>
      </c>
      <c r="E9" s="899">
        <f>'【申請】計画書（病棟）'!H13</f>
        <v>0</v>
      </c>
      <c r="F9" s="899"/>
      <c r="G9" s="899"/>
      <c r="H9" s="318"/>
      <c r="I9" s="319"/>
    </row>
    <row r="10" spans="1:11" ht="13.5" customHeight="1">
      <c r="A10" s="881"/>
      <c r="B10" s="881"/>
      <c r="C10" s="881"/>
      <c r="D10" s="900" t="s">
        <v>525</v>
      </c>
      <c r="E10" s="901"/>
      <c r="F10" s="901"/>
      <c r="G10" s="318" t="str">
        <f>'【申請】計画書（病棟）'!K25</f>
        <v/>
      </c>
      <c r="H10" s="320"/>
      <c r="I10" s="319"/>
    </row>
    <row r="11" spans="1:11" ht="14.25" customHeight="1">
      <c r="A11" s="881"/>
      <c r="B11" s="881"/>
      <c r="C11" s="881"/>
      <c r="D11" s="902" t="s">
        <v>526</v>
      </c>
      <c r="E11" s="903"/>
      <c r="F11" s="903"/>
      <c r="G11" s="321" t="str">
        <f>'【申請】計画書（病棟）'!K24</f>
        <v/>
      </c>
      <c r="H11" s="322"/>
      <c r="I11" s="323"/>
    </row>
    <row r="12" spans="1:11" ht="13.5" customHeight="1">
      <c r="A12" s="904" t="s">
        <v>527</v>
      </c>
      <c r="B12" s="905"/>
      <c r="C12" s="880"/>
      <c r="D12" s="324" t="s">
        <v>528</v>
      </c>
      <c r="E12" s="906">
        <f>'【申請】計画書（病棟）'!H12</f>
        <v>0</v>
      </c>
      <c r="F12" s="907"/>
      <c r="G12" s="325" t="s">
        <v>529</v>
      </c>
      <c r="H12" s="326" t="s">
        <v>530</v>
      </c>
      <c r="I12" s="327">
        <f>'【申請】計画書（病棟）'!K12</f>
        <v>0</v>
      </c>
    </row>
    <row r="13" spans="1:11" ht="13.5" customHeight="1">
      <c r="A13" s="908" t="s">
        <v>531</v>
      </c>
      <c r="B13" s="909"/>
      <c r="C13" s="909"/>
      <c r="D13" s="909"/>
      <c r="E13" s="909"/>
      <c r="F13" s="909"/>
      <c r="G13" s="909"/>
      <c r="H13" s="909"/>
      <c r="I13" s="910"/>
    </row>
    <row r="14" spans="1:11" ht="14.25" customHeight="1">
      <c r="A14" s="328" t="s">
        <v>532</v>
      </c>
      <c r="B14" s="881" t="s">
        <v>533</v>
      </c>
      <c r="C14" s="881"/>
      <c r="D14" s="904"/>
      <c r="E14" s="881" t="s">
        <v>534</v>
      </c>
      <c r="F14" s="881"/>
      <c r="G14" s="328" t="s">
        <v>535</v>
      </c>
      <c r="H14" s="328" t="s">
        <v>536</v>
      </c>
      <c r="I14" s="329" t="s">
        <v>537</v>
      </c>
    </row>
    <row r="15" spans="1:11" ht="13.5" customHeight="1">
      <c r="A15" s="330" t="s">
        <v>538</v>
      </c>
      <c r="B15" s="889" t="s">
        <v>539</v>
      </c>
      <c r="C15" s="889"/>
      <c r="D15" s="889"/>
      <c r="E15" s="890" t="s">
        <v>540</v>
      </c>
      <c r="F15" s="891"/>
      <c r="G15" s="331" t="s">
        <v>541</v>
      </c>
      <c r="H15" s="331" t="s">
        <v>542</v>
      </c>
      <c r="I15" s="319" t="s">
        <v>543</v>
      </c>
    </row>
    <row r="16" spans="1:11" ht="13.5" customHeight="1">
      <c r="A16" s="888" t="s">
        <v>544</v>
      </c>
      <c r="B16" s="872" t="s">
        <v>572</v>
      </c>
      <c r="C16" s="872"/>
      <c r="D16" s="872"/>
      <c r="E16" s="878" t="str">
        <f>'【申請】計画書（病棟）'!K25</f>
        <v/>
      </c>
      <c r="F16" s="879"/>
      <c r="G16" s="359" t="e">
        <f t="shared" ref="G16:G24" si="0">IF(H16="","",H16/E16)</f>
        <v>#VALUE!</v>
      </c>
      <c r="H16" s="333">
        <f>'【申請】計画書（病棟）'!E31</f>
        <v>0</v>
      </c>
      <c r="I16" s="319" t="s">
        <v>543</v>
      </c>
    </row>
    <row r="17" spans="1:9" ht="13.5" customHeight="1">
      <c r="A17" s="888"/>
      <c r="B17" s="872" t="s">
        <v>539</v>
      </c>
      <c r="C17" s="872"/>
      <c r="D17" s="872"/>
      <c r="E17" s="878"/>
      <c r="F17" s="879"/>
      <c r="G17" s="359" t="e">
        <f t="shared" si="0"/>
        <v>#DIV/0!</v>
      </c>
      <c r="H17" s="333">
        <f>'【申請】計画書（病棟）'!E32</f>
        <v>0</v>
      </c>
      <c r="I17" s="319" t="s">
        <v>543</v>
      </c>
    </row>
    <row r="18" spans="1:9" ht="13.5" customHeight="1">
      <c r="A18" s="888"/>
      <c r="B18" s="872" t="s">
        <v>539</v>
      </c>
      <c r="C18" s="872"/>
      <c r="D18" s="872"/>
      <c r="E18" s="878"/>
      <c r="F18" s="879"/>
      <c r="G18" s="359" t="str">
        <f t="shared" si="0"/>
        <v/>
      </c>
      <c r="H18" s="333"/>
      <c r="I18" s="319" t="s">
        <v>543</v>
      </c>
    </row>
    <row r="19" spans="1:9" ht="13.5" customHeight="1">
      <c r="A19" s="888"/>
      <c r="B19" s="872" t="s">
        <v>539</v>
      </c>
      <c r="C19" s="872"/>
      <c r="D19" s="872"/>
      <c r="E19" s="878" t="s">
        <v>539</v>
      </c>
      <c r="F19" s="879"/>
      <c r="G19" s="359" t="str">
        <f t="shared" si="0"/>
        <v/>
      </c>
      <c r="H19" s="333"/>
      <c r="I19" s="319" t="s">
        <v>543</v>
      </c>
    </row>
    <row r="20" spans="1:9">
      <c r="A20" s="888"/>
      <c r="B20" s="872" t="s">
        <v>539</v>
      </c>
      <c r="C20" s="872"/>
      <c r="D20" s="872"/>
      <c r="E20" s="878" t="s">
        <v>539</v>
      </c>
      <c r="F20" s="879"/>
      <c r="G20" s="359" t="str">
        <f t="shared" si="0"/>
        <v/>
      </c>
      <c r="H20" s="333"/>
      <c r="I20" s="319" t="s">
        <v>543</v>
      </c>
    </row>
    <row r="21" spans="1:9" ht="15" customHeight="1">
      <c r="A21" s="888"/>
      <c r="B21" s="872" t="s">
        <v>539</v>
      </c>
      <c r="C21" s="872"/>
      <c r="D21" s="872"/>
      <c r="E21" s="878" t="s">
        <v>539</v>
      </c>
      <c r="F21" s="879"/>
      <c r="G21" s="359" t="str">
        <f t="shared" si="0"/>
        <v/>
      </c>
      <c r="H21" s="333"/>
      <c r="I21" s="319" t="s">
        <v>543</v>
      </c>
    </row>
    <row r="22" spans="1:9" ht="15" customHeight="1">
      <c r="A22" s="888"/>
      <c r="B22" s="872" t="s">
        <v>539</v>
      </c>
      <c r="C22" s="872"/>
      <c r="D22" s="872"/>
      <c r="E22" s="878" t="s">
        <v>539</v>
      </c>
      <c r="F22" s="879"/>
      <c r="G22" s="359" t="str">
        <f t="shared" si="0"/>
        <v/>
      </c>
      <c r="H22" s="333"/>
      <c r="I22" s="319" t="s">
        <v>543</v>
      </c>
    </row>
    <row r="23" spans="1:9" ht="15" customHeight="1">
      <c r="A23" s="334"/>
      <c r="B23" s="318"/>
      <c r="C23" s="318"/>
      <c r="D23" s="318"/>
      <c r="E23" s="878" t="s">
        <v>539</v>
      </c>
      <c r="F23" s="879"/>
      <c r="G23" s="359" t="str">
        <f t="shared" si="0"/>
        <v/>
      </c>
      <c r="H23" s="333"/>
      <c r="I23" s="319"/>
    </row>
    <row r="24" spans="1:9" ht="15" customHeight="1">
      <c r="A24" s="334"/>
      <c r="B24" s="318"/>
      <c r="C24" s="318"/>
      <c r="D24" s="318"/>
      <c r="E24" s="878" t="s">
        <v>539</v>
      </c>
      <c r="F24" s="879"/>
      <c r="G24" s="359" t="str">
        <f t="shared" si="0"/>
        <v/>
      </c>
      <c r="H24" s="333"/>
      <c r="I24" s="319"/>
    </row>
    <row r="25" spans="1:9" ht="15" customHeight="1">
      <c r="A25" s="335"/>
      <c r="B25" s="880" t="s">
        <v>545</v>
      </c>
      <c r="C25" s="881"/>
      <c r="D25" s="881"/>
      <c r="E25" s="882" t="str">
        <f>IF(SUM(E16:F24)=0,"",SUM(E16:F24))</f>
        <v/>
      </c>
      <c r="F25" s="882"/>
      <c r="G25" s="336" t="str">
        <f>IF(H25="","",H25/E25)</f>
        <v/>
      </c>
      <c r="H25" s="337" t="str">
        <f>IF(SUM(H16:H24)=0,"",SUM(H16:H24))</f>
        <v/>
      </c>
      <c r="I25" s="338"/>
    </row>
    <row r="26" spans="1:9">
      <c r="A26" s="339" t="s">
        <v>538</v>
      </c>
      <c r="B26" s="883" t="s">
        <v>539</v>
      </c>
      <c r="C26" s="884"/>
      <c r="D26" s="885"/>
      <c r="E26" s="886" t="s">
        <v>540</v>
      </c>
      <c r="F26" s="887"/>
      <c r="G26" s="340" t="s">
        <v>541</v>
      </c>
      <c r="H26" s="340" t="s">
        <v>542</v>
      </c>
      <c r="I26" s="319" t="s">
        <v>543</v>
      </c>
    </row>
    <row r="27" spans="1:9" ht="13.5" customHeight="1">
      <c r="A27" s="870" t="s">
        <v>546</v>
      </c>
      <c r="B27" s="871"/>
      <c r="C27" s="872"/>
      <c r="D27" s="873"/>
      <c r="E27" s="874" t="s">
        <v>539</v>
      </c>
      <c r="F27" s="875"/>
      <c r="G27" s="332" t="e">
        <f t="shared" ref="G27:G35" si="1">IF(H27="","",H27/E27)</f>
        <v>#VALUE!</v>
      </c>
      <c r="H27" s="333">
        <f>'【申請】計画書（病棟）'!E34</f>
        <v>0</v>
      </c>
      <c r="I27" s="319" t="s">
        <v>543</v>
      </c>
    </row>
    <row r="28" spans="1:9">
      <c r="A28" s="870"/>
      <c r="B28" s="871" t="s">
        <v>539</v>
      </c>
      <c r="C28" s="872"/>
      <c r="D28" s="873"/>
      <c r="E28" s="874"/>
      <c r="F28" s="875"/>
      <c r="G28" s="332" t="str">
        <f t="shared" si="1"/>
        <v/>
      </c>
      <c r="H28" s="333"/>
      <c r="I28" s="319" t="s">
        <v>543</v>
      </c>
    </row>
    <row r="29" spans="1:9">
      <c r="A29" s="870"/>
      <c r="B29" s="871" t="s">
        <v>539</v>
      </c>
      <c r="C29" s="872"/>
      <c r="D29" s="873"/>
      <c r="E29" s="874"/>
      <c r="F29" s="875"/>
      <c r="G29" s="332" t="str">
        <f t="shared" si="1"/>
        <v/>
      </c>
      <c r="H29" s="333"/>
      <c r="I29" s="319" t="s">
        <v>543</v>
      </c>
    </row>
    <row r="30" spans="1:9">
      <c r="A30" s="870"/>
      <c r="B30" s="871" t="s">
        <v>539</v>
      </c>
      <c r="C30" s="872"/>
      <c r="D30" s="873"/>
      <c r="E30" s="874"/>
      <c r="F30" s="875"/>
      <c r="G30" s="332" t="str">
        <f t="shared" si="1"/>
        <v/>
      </c>
      <c r="H30" s="333"/>
      <c r="I30" s="319" t="s">
        <v>543</v>
      </c>
    </row>
    <row r="31" spans="1:9">
      <c r="A31" s="870"/>
      <c r="B31" s="871" t="s">
        <v>539</v>
      </c>
      <c r="C31" s="872"/>
      <c r="D31" s="873"/>
      <c r="E31" s="874" t="s">
        <v>539</v>
      </c>
      <c r="F31" s="875"/>
      <c r="G31" s="332" t="str">
        <f t="shared" si="1"/>
        <v/>
      </c>
      <c r="H31" s="333"/>
      <c r="I31" s="319" t="s">
        <v>543</v>
      </c>
    </row>
    <row r="32" spans="1:9">
      <c r="A32" s="870"/>
      <c r="B32" s="871" t="s">
        <v>539</v>
      </c>
      <c r="C32" s="872"/>
      <c r="D32" s="873"/>
      <c r="E32" s="874" t="s">
        <v>539</v>
      </c>
      <c r="F32" s="875"/>
      <c r="G32" s="332" t="str">
        <f t="shared" si="1"/>
        <v/>
      </c>
      <c r="H32" s="333"/>
      <c r="I32" s="319" t="s">
        <v>543</v>
      </c>
    </row>
    <row r="33" spans="1:9">
      <c r="A33" s="870"/>
      <c r="B33" s="871" t="s">
        <v>539</v>
      </c>
      <c r="C33" s="872"/>
      <c r="D33" s="873"/>
      <c r="E33" s="874" t="s">
        <v>539</v>
      </c>
      <c r="F33" s="875"/>
      <c r="G33" s="332" t="str">
        <f t="shared" si="1"/>
        <v/>
      </c>
      <c r="H33" s="333"/>
      <c r="I33" s="319" t="s">
        <v>543</v>
      </c>
    </row>
    <row r="34" spans="1:9">
      <c r="A34" s="341"/>
      <c r="B34" s="342"/>
      <c r="C34" s="318"/>
      <c r="D34" s="343"/>
      <c r="E34" s="874" t="s">
        <v>539</v>
      </c>
      <c r="F34" s="875"/>
      <c r="G34" s="332" t="str">
        <f t="shared" si="1"/>
        <v/>
      </c>
      <c r="H34" s="333"/>
      <c r="I34" s="319"/>
    </row>
    <row r="35" spans="1:9">
      <c r="A35" s="341"/>
      <c r="B35" s="344"/>
      <c r="C35" s="321"/>
      <c r="D35" s="345"/>
      <c r="E35" s="874" t="s">
        <v>539</v>
      </c>
      <c r="F35" s="875"/>
      <c r="G35" s="332" t="str">
        <f t="shared" si="1"/>
        <v/>
      </c>
      <c r="H35" s="333"/>
      <c r="I35" s="319"/>
    </row>
    <row r="36" spans="1:9" ht="15" customHeight="1">
      <c r="A36" s="346"/>
      <c r="B36" s="876" t="s">
        <v>545</v>
      </c>
      <c r="C36" s="876"/>
      <c r="D36" s="876"/>
      <c r="E36" s="877" t="str">
        <f>IF(SUM(E27:F35)=0,"",SUM(E27:F35))</f>
        <v/>
      </c>
      <c r="F36" s="877"/>
      <c r="G36" s="336" t="str">
        <f>IF(H36="","",H36/E36)</f>
        <v/>
      </c>
      <c r="H36" s="337" t="str">
        <f>IF(SUM(H27:H35)=0,"",SUM(H27:H35))</f>
        <v/>
      </c>
      <c r="I36" s="338"/>
    </row>
    <row r="37" spans="1:9" ht="15" customHeight="1">
      <c r="A37" s="838" t="s">
        <v>547</v>
      </c>
      <c r="B37" s="838"/>
      <c r="C37" s="838"/>
      <c r="D37" s="838"/>
      <c r="E37" s="861" t="str">
        <f>IF(E36="",E25,E25+E36)</f>
        <v/>
      </c>
      <c r="F37" s="862"/>
      <c r="G37" s="347" t="str">
        <f>IF(H37="","",H37/E37)</f>
        <v/>
      </c>
      <c r="H37" s="348" t="str">
        <f>IF(H36="",H25,H25+H36)</f>
        <v/>
      </c>
      <c r="I37" s="349"/>
    </row>
    <row r="38" spans="1:9">
      <c r="A38" s="863" t="s">
        <v>548</v>
      </c>
      <c r="B38" s="863"/>
      <c r="C38" s="863"/>
      <c r="D38" s="863"/>
      <c r="E38" s="863"/>
      <c r="F38" s="863"/>
      <c r="G38" s="863"/>
      <c r="H38" s="863"/>
      <c r="I38" s="863"/>
    </row>
    <row r="39" spans="1:9">
      <c r="A39" s="838" t="s">
        <v>18</v>
      </c>
      <c r="B39" s="838"/>
      <c r="C39" s="838"/>
      <c r="D39" s="838"/>
      <c r="E39" s="838" t="s">
        <v>549</v>
      </c>
      <c r="F39" s="838"/>
      <c r="G39" s="838"/>
      <c r="H39" s="838" t="s">
        <v>550</v>
      </c>
      <c r="I39" s="838"/>
    </row>
    <row r="40" spans="1:9" ht="13.5" customHeight="1">
      <c r="A40" s="864"/>
      <c r="B40" s="865"/>
      <c r="C40" s="865"/>
      <c r="D40" s="866"/>
      <c r="E40" s="867" t="s">
        <v>350</v>
      </c>
      <c r="F40" s="868"/>
      <c r="G40" s="869"/>
      <c r="H40" s="864" t="s">
        <v>551</v>
      </c>
      <c r="I40" s="866"/>
    </row>
    <row r="41" spans="1:9" ht="13.5" customHeight="1">
      <c r="A41" s="848" t="s">
        <v>552</v>
      </c>
      <c r="B41" s="849"/>
      <c r="C41" s="849"/>
      <c r="D41" s="850"/>
      <c r="E41" s="856" t="str">
        <f>IF(E42="","",E42+E43)</f>
        <v/>
      </c>
      <c r="F41" s="857"/>
      <c r="G41" s="858"/>
      <c r="H41" s="859"/>
      <c r="I41" s="860"/>
    </row>
    <row r="42" spans="1:9" ht="13.5" customHeight="1">
      <c r="A42" s="848" t="s">
        <v>553</v>
      </c>
      <c r="B42" s="849"/>
      <c r="C42" s="849"/>
      <c r="D42" s="850"/>
      <c r="E42" s="851" t="str">
        <f>【申請】所要額計算書!S9</f>
        <v/>
      </c>
      <c r="F42" s="852"/>
      <c r="G42" s="853"/>
      <c r="H42" s="854"/>
      <c r="I42" s="855"/>
    </row>
    <row r="43" spans="1:9" ht="13.5" customHeight="1">
      <c r="A43" s="848" t="s">
        <v>554</v>
      </c>
      <c r="B43" s="849"/>
      <c r="C43" s="849"/>
      <c r="D43" s="850"/>
      <c r="E43" s="851" t="e">
        <f>【申請】所要額計算書!Q9-【申請】所要額計算書!S9</f>
        <v>#VALUE!</v>
      </c>
      <c r="F43" s="852"/>
      <c r="G43" s="853"/>
      <c r="H43" s="854"/>
      <c r="I43" s="855"/>
    </row>
    <row r="44" spans="1:9" ht="13.5" customHeight="1">
      <c r="A44" s="848" t="s">
        <v>555</v>
      </c>
      <c r="B44" s="849"/>
      <c r="C44" s="849"/>
      <c r="D44" s="850"/>
      <c r="E44" s="851"/>
      <c r="F44" s="852"/>
      <c r="G44" s="853"/>
      <c r="H44" s="854"/>
      <c r="I44" s="855"/>
    </row>
    <row r="45" spans="1:9" ht="13.5" customHeight="1">
      <c r="A45" s="848" t="s">
        <v>556</v>
      </c>
      <c r="B45" s="849"/>
      <c r="C45" s="849"/>
      <c r="D45" s="850"/>
      <c r="E45" s="851" t="str">
        <f>【申請】所要額計算書!G9</f>
        <v/>
      </c>
      <c r="F45" s="852"/>
      <c r="G45" s="853"/>
      <c r="H45" s="854"/>
      <c r="I45" s="855"/>
    </row>
    <row r="46" spans="1:9" ht="13.5" customHeight="1">
      <c r="A46" s="848" t="s">
        <v>557</v>
      </c>
      <c r="B46" s="849"/>
      <c r="C46" s="849"/>
      <c r="D46" s="850"/>
      <c r="E46" s="851" t="e">
        <f>H37-E42-E43-E45</f>
        <v>#VALUE!</v>
      </c>
      <c r="F46" s="852"/>
      <c r="G46" s="853"/>
      <c r="H46" s="854"/>
      <c r="I46" s="855"/>
    </row>
    <row r="47" spans="1:9" ht="13.5" customHeight="1">
      <c r="A47" s="350"/>
      <c r="B47" s="351"/>
      <c r="C47" s="351"/>
      <c r="D47" s="352"/>
      <c r="E47" s="353"/>
      <c r="F47" s="354"/>
      <c r="G47" s="355"/>
      <c r="H47" s="353"/>
      <c r="I47" s="355"/>
    </row>
    <row r="48" spans="1:9" ht="15" customHeight="1">
      <c r="A48" s="838" t="s">
        <v>558</v>
      </c>
      <c r="B48" s="838"/>
      <c r="C48" s="838"/>
      <c r="D48" s="838"/>
      <c r="E48" s="839" t="str">
        <f>IF(E42="","",SUM(E41+E44+E45+E46))</f>
        <v/>
      </c>
      <c r="F48" s="840"/>
      <c r="G48" s="841"/>
      <c r="H48" s="842" t="str">
        <f>IF(H37=E48,"","←【確認】財源内訳の合計と事業費の合計が不一致")</f>
        <v/>
      </c>
      <c r="I48" s="843"/>
    </row>
    <row r="49" spans="1:9" ht="13.5" customHeight="1">
      <c r="A49" s="844" t="s">
        <v>559</v>
      </c>
      <c r="B49" s="845"/>
      <c r="C49" s="845"/>
      <c r="D49" s="845"/>
      <c r="E49" s="845"/>
      <c r="F49" s="845"/>
      <c r="G49" s="845"/>
      <c r="H49" s="846"/>
      <c r="I49" s="847"/>
    </row>
    <row r="50" spans="1:9" ht="13.5" customHeight="1">
      <c r="A50" s="825" t="s">
        <v>560</v>
      </c>
      <c r="B50" s="826"/>
      <c r="C50" s="826"/>
      <c r="D50" s="826"/>
      <c r="E50" s="826"/>
      <c r="F50" s="826"/>
      <c r="G50" s="826"/>
      <c r="H50" s="826"/>
      <c r="I50" s="826"/>
    </row>
    <row r="51" spans="1:9">
      <c r="A51" s="827"/>
      <c r="B51" s="828"/>
      <c r="C51" s="828"/>
      <c r="D51" s="828"/>
      <c r="E51" s="828"/>
      <c r="F51" s="828"/>
      <c r="G51" s="828"/>
      <c r="H51" s="828"/>
      <c r="I51" s="829"/>
    </row>
    <row r="52" spans="1:9">
      <c r="A52" s="830"/>
      <c r="B52" s="831"/>
      <c r="C52" s="831"/>
      <c r="D52" s="831"/>
      <c r="E52" s="831"/>
      <c r="F52" s="831"/>
      <c r="G52" s="831"/>
      <c r="H52" s="831"/>
      <c r="I52" s="832"/>
    </row>
    <row r="53" spans="1:9">
      <c r="A53" s="830"/>
      <c r="B53" s="831"/>
      <c r="C53" s="831"/>
      <c r="D53" s="831"/>
      <c r="E53" s="831"/>
      <c r="F53" s="831"/>
      <c r="G53" s="831"/>
      <c r="H53" s="831"/>
      <c r="I53" s="832"/>
    </row>
    <row r="54" spans="1:9">
      <c r="A54" s="833"/>
      <c r="B54" s="834"/>
      <c r="C54" s="834"/>
      <c r="D54" s="834"/>
      <c r="E54" s="834"/>
      <c r="F54" s="834"/>
      <c r="G54" s="834"/>
      <c r="H54" s="834"/>
      <c r="I54" s="835"/>
    </row>
    <row r="55" spans="1:9" ht="14.25" customHeight="1">
      <c r="A55" s="836"/>
      <c r="B55" s="836"/>
      <c r="C55" s="836"/>
      <c r="D55" s="836"/>
      <c r="E55" s="837"/>
      <c r="F55" s="837"/>
      <c r="G55" s="837"/>
      <c r="H55" s="837"/>
      <c r="I55" s="837"/>
    </row>
    <row r="56" spans="1:9">
      <c r="A56" s="315" t="s">
        <v>561</v>
      </c>
      <c r="B56" s="315"/>
      <c r="C56" s="316"/>
      <c r="D56" s="316"/>
      <c r="E56" s="316"/>
      <c r="F56" s="316"/>
      <c r="G56" s="316"/>
      <c r="H56" s="316"/>
      <c r="I56" s="316"/>
    </row>
    <row r="57" spans="1:9">
      <c r="A57" s="360" t="s">
        <v>562</v>
      </c>
      <c r="B57" s="361"/>
      <c r="C57" s="361"/>
      <c r="D57" s="361"/>
      <c r="E57" s="358"/>
      <c r="F57" s="361"/>
      <c r="G57" s="361"/>
      <c r="H57" s="361"/>
      <c r="I57" s="361"/>
    </row>
    <row r="58" spans="1:9">
      <c r="A58" s="316"/>
      <c r="B58" s="316"/>
      <c r="C58" s="316"/>
      <c r="D58" s="316"/>
      <c r="E58" s="316"/>
      <c r="F58" s="316"/>
      <c r="G58" s="316"/>
      <c r="H58" s="316"/>
      <c r="I58" s="316"/>
    </row>
  </sheetData>
  <sheetProtection sheet="1" objects="1" scenarios="1"/>
  <mergeCells count="100">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48:D48"/>
    <mergeCell ref="E48:G48"/>
    <mergeCell ref="H48:I48"/>
    <mergeCell ref="A49:G49"/>
    <mergeCell ref="H49:I49"/>
    <mergeCell ref="A50:I50"/>
    <mergeCell ref="A51:I54"/>
    <mergeCell ref="A55:D55"/>
    <mergeCell ref="E55:G55"/>
    <mergeCell ref="H55:I55"/>
  </mergeCells>
  <phoneticPr fontId="5"/>
  <dataValidations count="1">
    <dataValidation type="list" allowBlank="1" showInputMessage="1" showErrorMessage="1" sqref="H49" xr:uid="{A54A4F34-C2CA-4B6D-B920-21D3BF4C73C2}">
      <formula1>"有,無"</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7B5C-1D92-4C1A-890A-537D8D16D9D9}">
  <sheetPr codeName="Sheet22">
    <tabColor theme="2" tint="-0.249977111117893"/>
  </sheetPr>
  <dimension ref="A1:K58"/>
  <sheetViews>
    <sheetView view="pageBreakPreview" zoomScaleNormal="100" zoomScaleSheetLayoutView="100" workbookViewId="0">
      <selection activeCell="H16" sqref="H16"/>
    </sheetView>
  </sheetViews>
  <sheetFormatPr defaultColWidth="9" defaultRowHeight="13"/>
  <cols>
    <col min="1" max="3" width="6.90625" style="311" customWidth="1"/>
    <col min="4" max="4" width="7.08984375" style="311" customWidth="1"/>
    <col min="5" max="6" width="7.453125" style="311" customWidth="1"/>
    <col min="7" max="8" width="15" style="311" customWidth="1"/>
    <col min="9" max="9" width="17.90625" style="311" customWidth="1"/>
    <col min="10" max="16384" width="9" style="311"/>
  </cols>
  <sheetData>
    <row r="1" spans="1:11">
      <c r="A1" s="315" t="s">
        <v>517</v>
      </c>
      <c r="B1" s="316"/>
      <c r="C1" s="316"/>
      <c r="D1" s="316"/>
      <c r="E1" s="316"/>
      <c r="F1" s="316"/>
      <c r="G1" s="316"/>
      <c r="H1" s="316"/>
      <c r="I1" s="316"/>
    </row>
    <row r="2" spans="1:11" ht="19.5" customHeight="1">
      <c r="A2" s="819" t="s">
        <v>518</v>
      </c>
      <c r="B2" s="819"/>
      <c r="C2" s="819"/>
      <c r="D2" s="819"/>
      <c r="E2" s="819"/>
      <c r="F2" s="819"/>
      <c r="G2" s="819"/>
      <c r="H2" s="819"/>
      <c r="I2" s="819"/>
    </row>
    <row r="3" spans="1:11" ht="7.5" customHeight="1">
      <c r="A3" s="315"/>
      <c r="B3" s="316"/>
      <c r="C3" s="316"/>
      <c r="D3" s="316"/>
      <c r="E3" s="316"/>
      <c r="F3" s="316"/>
      <c r="G3" s="316"/>
      <c r="H3" s="316"/>
      <c r="I3" s="316"/>
    </row>
    <row r="4" spans="1:11" ht="18.75" customHeight="1">
      <c r="A4" s="881" t="s">
        <v>519</v>
      </c>
      <c r="B4" s="881"/>
      <c r="C4" s="881"/>
      <c r="D4" s="896" t="s">
        <v>567</v>
      </c>
      <c r="E4" s="897"/>
      <c r="F4" s="897"/>
      <c r="G4" s="897"/>
      <c r="H4" s="897"/>
      <c r="I4" s="898"/>
    </row>
    <row r="5" spans="1:11" ht="18.75" customHeight="1">
      <c r="A5" s="838" t="s">
        <v>520</v>
      </c>
      <c r="B5" s="911"/>
      <c r="C5" s="911"/>
      <c r="D5" s="904" t="s">
        <v>521</v>
      </c>
      <c r="E5" s="905"/>
      <c r="F5" s="905"/>
      <c r="G5" s="880"/>
      <c r="H5" s="838" t="s">
        <v>169</v>
      </c>
      <c r="I5" s="881"/>
      <c r="J5" s="312"/>
      <c r="K5" s="312"/>
    </row>
    <row r="6" spans="1:11" ht="22.5" customHeight="1">
      <c r="A6" s="892">
        <f>基本情報入力シート!C6</f>
        <v>0</v>
      </c>
      <c r="B6" s="893"/>
      <c r="C6" s="894"/>
      <c r="D6" s="892" t="str">
        <f>'【申請】計画書（保管施設）'!D7:F7</f>
        <v/>
      </c>
      <c r="E6" s="893"/>
      <c r="F6" s="893"/>
      <c r="G6" s="894"/>
      <c r="H6" s="895" t="str">
        <f>'【申請】計画書（保管施設）'!G7</f>
        <v/>
      </c>
      <c r="I6" s="895"/>
      <c r="J6" s="312"/>
      <c r="K6" s="312"/>
    </row>
    <row r="7" spans="1:11" ht="14.25" customHeight="1">
      <c r="A7" s="838" t="s">
        <v>20</v>
      </c>
      <c r="B7" s="881"/>
      <c r="C7" s="881"/>
      <c r="D7" s="896">
        <f>'【申請】計画書（保管施設）'!B13</f>
        <v>0</v>
      </c>
      <c r="E7" s="897"/>
      <c r="F7" s="897"/>
      <c r="G7" s="897"/>
      <c r="H7" s="897"/>
      <c r="I7" s="898"/>
    </row>
    <row r="8" spans="1:11" ht="13.5" customHeight="1">
      <c r="A8" s="881" t="s">
        <v>522</v>
      </c>
      <c r="B8" s="881"/>
      <c r="C8" s="881"/>
      <c r="D8" s="884" t="s">
        <v>523</v>
      </c>
      <c r="E8" s="884"/>
      <c r="F8" s="884"/>
      <c r="G8" s="884"/>
      <c r="H8" s="884"/>
      <c r="I8" s="885"/>
    </row>
    <row r="9" spans="1:11" ht="13.5" customHeight="1">
      <c r="A9" s="881"/>
      <c r="B9" s="881"/>
      <c r="C9" s="881"/>
      <c r="D9" s="317" t="s">
        <v>524</v>
      </c>
      <c r="E9" s="899">
        <f>'【申請】計画書（保管施設）'!H13</f>
        <v>0</v>
      </c>
      <c r="F9" s="899"/>
      <c r="G9" s="899"/>
      <c r="H9" s="318"/>
      <c r="I9" s="319"/>
    </row>
    <row r="10" spans="1:11" ht="13.5" customHeight="1">
      <c r="A10" s="881"/>
      <c r="B10" s="881"/>
      <c r="C10" s="881"/>
      <c r="D10" s="900" t="s">
        <v>525</v>
      </c>
      <c r="E10" s="901"/>
      <c r="F10" s="901"/>
      <c r="G10" s="318" t="str">
        <f>'【申請】計画書（保管施設）'!K25</f>
        <v/>
      </c>
      <c r="H10" s="320"/>
      <c r="I10" s="319"/>
    </row>
    <row r="11" spans="1:11" ht="14.25" customHeight="1">
      <c r="A11" s="881"/>
      <c r="B11" s="881"/>
      <c r="C11" s="881"/>
      <c r="D11" s="902" t="s">
        <v>526</v>
      </c>
      <c r="E11" s="903"/>
      <c r="F11" s="903"/>
      <c r="G11" s="321" t="str">
        <f>'【申請】計画書（保管施設）'!K24</f>
        <v/>
      </c>
      <c r="H11" s="322"/>
      <c r="I11" s="323"/>
    </row>
    <row r="12" spans="1:11" ht="13.5" customHeight="1">
      <c r="A12" s="904" t="s">
        <v>527</v>
      </c>
      <c r="B12" s="905"/>
      <c r="C12" s="880"/>
      <c r="D12" s="324" t="s">
        <v>528</v>
      </c>
      <c r="E12" s="906">
        <f>'【申請】計画書（保管施設）'!H12</f>
        <v>0</v>
      </c>
      <c r="F12" s="907"/>
      <c r="G12" s="325" t="s">
        <v>529</v>
      </c>
      <c r="H12" s="326" t="s">
        <v>530</v>
      </c>
      <c r="I12" s="327">
        <f>'【申請】計画書（保管施設）'!K12</f>
        <v>0</v>
      </c>
    </row>
    <row r="13" spans="1:11" ht="13.5" customHeight="1">
      <c r="A13" s="908" t="s">
        <v>531</v>
      </c>
      <c r="B13" s="909"/>
      <c r="C13" s="909"/>
      <c r="D13" s="909"/>
      <c r="E13" s="909"/>
      <c r="F13" s="909"/>
      <c r="G13" s="909"/>
      <c r="H13" s="909"/>
      <c r="I13" s="910"/>
    </row>
    <row r="14" spans="1:11" ht="14.25" customHeight="1">
      <c r="A14" s="328" t="s">
        <v>532</v>
      </c>
      <c r="B14" s="881" t="s">
        <v>533</v>
      </c>
      <c r="C14" s="881"/>
      <c r="D14" s="904"/>
      <c r="E14" s="881" t="s">
        <v>534</v>
      </c>
      <c r="F14" s="881"/>
      <c r="G14" s="328" t="s">
        <v>535</v>
      </c>
      <c r="H14" s="328" t="s">
        <v>536</v>
      </c>
      <c r="I14" s="329" t="s">
        <v>537</v>
      </c>
    </row>
    <row r="15" spans="1:11" ht="13.5" customHeight="1">
      <c r="A15" s="330" t="s">
        <v>538</v>
      </c>
      <c r="B15" s="889" t="s">
        <v>539</v>
      </c>
      <c r="C15" s="889"/>
      <c r="D15" s="889"/>
      <c r="E15" s="890" t="s">
        <v>540</v>
      </c>
      <c r="F15" s="891"/>
      <c r="G15" s="331" t="s">
        <v>541</v>
      </c>
      <c r="H15" s="331" t="s">
        <v>542</v>
      </c>
      <c r="I15" s="319" t="s">
        <v>543</v>
      </c>
    </row>
    <row r="16" spans="1:11" ht="13.5" customHeight="1">
      <c r="A16" s="888" t="s">
        <v>544</v>
      </c>
      <c r="B16" s="872" t="s">
        <v>574</v>
      </c>
      <c r="C16" s="872"/>
      <c r="D16" s="872"/>
      <c r="E16" s="878" t="str">
        <f>'【申請】計画書（保管施設）'!K25</f>
        <v/>
      </c>
      <c r="F16" s="879"/>
      <c r="G16" s="359" t="e">
        <f t="shared" ref="G16:G24" si="0">IF(H16="","",H16/E16)</f>
        <v>#VALUE!</v>
      </c>
      <c r="H16" s="333">
        <f>'【申請】計画書（保管施設）'!E31</f>
        <v>0</v>
      </c>
      <c r="I16" s="319" t="s">
        <v>543</v>
      </c>
    </row>
    <row r="17" spans="1:9" ht="13.5" customHeight="1">
      <c r="A17" s="888"/>
      <c r="B17" s="872" t="s">
        <v>539</v>
      </c>
      <c r="C17" s="872"/>
      <c r="D17" s="872"/>
      <c r="E17" s="878"/>
      <c r="F17" s="879"/>
      <c r="G17" s="359" t="e">
        <f t="shared" si="0"/>
        <v>#DIV/0!</v>
      </c>
      <c r="H17" s="333">
        <f>'【申請】計画書（保管施設）'!E32</f>
        <v>0</v>
      </c>
      <c r="I17" s="319" t="s">
        <v>543</v>
      </c>
    </row>
    <row r="18" spans="1:9" ht="13.5" customHeight="1">
      <c r="A18" s="888"/>
      <c r="B18" s="872" t="s">
        <v>539</v>
      </c>
      <c r="C18" s="872"/>
      <c r="D18" s="872"/>
      <c r="E18" s="878"/>
      <c r="F18" s="879"/>
      <c r="G18" s="359" t="str">
        <f t="shared" si="0"/>
        <v/>
      </c>
      <c r="H18" s="333"/>
      <c r="I18" s="319" t="s">
        <v>543</v>
      </c>
    </row>
    <row r="19" spans="1:9" ht="13.5" customHeight="1">
      <c r="A19" s="888"/>
      <c r="B19" s="872" t="s">
        <v>539</v>
      </c>
      <c r="C19" s="872"/>
      <c r="D19" s="872"/>
      <c r="E19" s="878" t="s">
        <v>539</v>
      </c>
      <c r="F19" s="879"/>
      <c r="G19" s="359" t="str">
        <f t="shared" si="0"/>
        <v/>
      </c>
      <c r="H19" s="333"/>
      <c r="I19" s="319" t="s">
        <v>543</v>
      </c>
    </row>
    <row r="20" spans="1:9">
      <c r="A20" s="888"/>
      <c r="B20" s="872" t="s">
        <v>539</v>
      </c>
      <c r="C20" s="872"/>
      <c r="D20" s="872"/>
      <c r="E20" s="878" t="s">
        <v>539</v>
      </c>
      <c r="F20" s="879"/>
      <c r="G20" s="359" t="str">
        <f t="shared" si="0"/>
        <v/>
      </c>
      <c r="H20" s="333"/>
      <c r="I20" s="319" t="s">
        <v>543</v>
      </c>
    </row>
    <row r="21" spans="1:9" ht="15" customHeight="1">
      <c r="A21" s="888"/>
      <c r="B21" s="872" t="s">
        <v>539</v>
      </c>
      <c r="C21" s="872"/>
      <c r="D21" s="872"/>
      <c r="E21" s="878" t="s">
        <v>539</v>
      </c>
      <c r="F21" s="879"/>
      <c r="G21" s="359" t="str">
        <f t="shared" si="0"/>
        <v/>
      </c>
      <c r="H21" s="333"/>
      <c r="I21" s="319" t="s">
        <v>543</v>
      </c>
    </row>
    <row r="22" spans="1:9" ht="15" customHeight="1">
      <c r="A22" s="888"/>
      <c r="B22" s="872" t="s">
        <v>539</v>
      </c>
      <c r="C22" s="872"/>
      <c r="D22" s="872"/>
      <c r="E22" s="878" t="s">
        <v>539</v>
      </c>
      <c r="F22" s="879"/>
      <c r="G22" s="359" t="str">
        <f t="shared" si="0"/>
        <v/>
      </c>
      <c r="H22" s="333"/>
      <c r="I22" s="319" t="s">
        <v>543</v>
      </c>
    </row>
    <row r="23" spans="1:9" ht="15" customHeight="1">
      <c r="A23" s="334"/>
      <c r="B23" s="318"/>
      <c r="C23" s="318"/>
      <c r="D23" s="318"/>
      <c r="E23" s="878" t="s">
        <v>539</v>
      </c>
      <c r="F23" s="879"/>
      <c r="G23" s="359" t="str">
        <f t="shared" si="0"/>
        <v/>
      </c>
      <c r="H23" s="333"/>
      <c r="I23" s="319"/>
    </row>
    <row r="24" spans="1:9" ht="15" customHeight="1">
      <c r="A24" s="334"/>
      <c r="B24" s="318"/>
      <c r="C24" s="318"/>
      <c r="D24" s="318"/>
      <c r="E24" s="878" t="s">
        <v>539</v>
      </c>
      <c r="F24" s="879"/>
      <c r="G24" s="359" t="str">
        <f t="shared" si="0"/>
        <v/>
      </c>
      <c r="H24" s="333"/>
      <c r="I24" s="319"/>
    </row>
    <row r="25" spans="1:9" ht="15" customHeight="1">
      <c r="A25" s="335"/>
      <c r="B25" s="880" t="s">
        <v>545</v>
      </c>
      <c r="C25" s="881"/>
      <c r="D25" s="881"/>
      <c r="E25" s="882" t="str">
        <f>IF(SUM(E16:F24)=0,"",SUM(E16:F24))</f>
        <v/>
      </c>
      <c r="F25" s="882"/>
      <c r="G25" s="336" t="str">
        <f>IF(H25="","",H25/E25)</f>
        <v/>
      </c>
      <c r="H25" s="337" t="str">
        <f>IF(SUM(H16:H24)=0,"",SUM(H16:H24))</f>
        <v/>
      </c>
      <c r="I25" s="338"/>
    </row>
    <row r="26" spans="1:9">
      <c r="A26" s="339" t="s">
        <v>538</v>
      </c>
      <c r="B26" s="883" t="s">
        <v>539</v>
      </c>
      <c r="C26" s="884"/>
      <c r="D26" s="885"/>
      <c r="E26" s="886" t="s">
        <v>540</v>
      </c>
      <c r="F26" s="887"/>
      <c r="G26" s="340" t="s">
        <v>541</v>
      </c>
      <c r="H26" s="340" t="s">
        <v>542</v>
      </c>
      <c r="I26" s="319" t="s">
        <v>543</v>
      </c>
    </row>
    <row r="27" spans="1:9" ht="13.5" customHeight="1">
      <c r="A27" s="870" t="s">
        <v>546</v>
      </c>
      <c r="B27" s="871"/>
      <c r="C27" s="872"/>
      <c r="D27" s="873"/>
      <c r="E27" s="874" t="s">
        <v>539</v>
      </c>
      <c r="F27" s="875"/>
      <c r="G27" s="332" t="e">
        <f t="shared" ref="G27:G35" si="1">IF(H27="","",H27/E27)</f>
        <v>#VALUE!</v>
      </c>
      <c r="H27" s="333">
        <f>'【申請】計画書（保管施設）'!E34</f>
        <v>0</v>
      </c>
      <c r="I27" s="319" t="s">
        <v>543</v>
      </c>
    </row>
    <row r="28" spans="1:9">
      <c r="A28" s="870"/>
      <c r="B28" s="871" t="s">
        <v>539</v>
      </c>
      <c r="C28" s="872"/>
      <c r="D28" s="873"/>
      <c r="E28" s="874"/>
      <c r="F28" s="875"/>
      <c r="G28" s="332" t="str">
        <f t="shared" si="1"/>
        <v/>
      </c>
      <c r="H28" s="333"/>
      <c r="I28" s="319" t="s">
        <v>543</v>
      </c>
    </row>
    <row r="29" spans="1:9">
      <c r="A29" s="870"/>
      <c r="B29" s="871" t="s">
        <v>539</v>
      </c>
      <c r="C29" s="872"/>
      <c r="D29" s="873"/>
      <c r="E29" s="874"/>
      <c r="F29" s="875"/>
      <c r="G29" s="332" t="str">
        <f t="shared" si="1"/>
        <v/>
      </c>
      <c r="H29" s="333"/>
      <c r="I29" s="319" t="s">
        <v>543</v>
      </c>
    </row>
    <row r="30" spans="1:9">
      <c r="A30" s="870"/>
      <c r="B30" s="871" t="s">
        <v>539</v>
      </c>
      <c r="C30" s="872"/>
      <c r="D30" s="873"/>
      <c r="E30" s="874"/>
      <c r="F30" s="875"/>
      <c r="G30" s="332" t="str">
        <f t="shared" si="1"/>
        <v/>
      </c>
      <c r="H30" s="333"/>
      <c r="I30" s="319" t="s">
        <v>543</v>
      </c>
    </row>
    <row r="31" spans="1:9">
      <c r="A31" s="870"/>
      <c r="B31" s="871" t="s">
        <v>539</v>
      </c>
      <c r="C31" s="872"/>
      <c r="D31" s="873"/>
      <c r="E31" s="874" t="s">
        <v>539</v>
      </c>
      <c r="F31" s="875"/>
      <c r="G31" s="332" t="str">
        <f t="shared" si="1"/>
        <v/>
      </c>
      <c r="H31" s="333"/>
      <c r="I31" s="319" t="s">
        <v>543</v>
      </c>
    </row>
    <row r="32" spans="1:9">
      <c r="A32" s="870"/>
      <c r="B32" s="871" t="s">
        <v>539</v>
      </c>
      <c r="C32" s="872"/>
      <c r="D32" s="873"/>
      <c r="E32" s="874" t="s">
        <v>539</v>
      </c>
      <c r="F32" s="875"/>
      <c r="G32" s="332" t="str">
        <f t="shared" si="1"/>
        <v/>
      </c>
      <c r="H32" s="333"/>
      <c r="I32" s="319" t="s">
        <v>543</v>
      </c>
    </row>
    <row r="33" spans="1:9">
      <c r="A33" s="870"/>
      <c r="B33" s="871" t="s">
        <v>539</v>
      </c>
      <c r="C33" s="872"/>
      <c r="D33" s="873"/>
      <c r="E33" s="874" t="s">
        <v>539</v>
      </c>
      <c r="F33" s="875"/>
      <c r="G33" s="332" t="str">
        <f t="shared" si="1"/>
        <v/>
      </c>
      <c r="H33" s="333"/>
      <c r="I33" s="319" t="s">
        <v>543</v>
      </c>
    </row>
    <row r="34" spans="1:9">
      <c r="A34" s="341"/>
      <c r="B34" s="342"/>
      <c r="C34" s="318"/>
      <c r="D34" s="343"/>
      <c r="E34" s="874" t="s">
        <v>539</v>
      </c>
      <c r="F34" s="875"/>
      <c r="G34" s="332" t="str">
        <f t="shared" si="1"/>
        <v/>
      </c>
      <c r="H34" s="333"/>
      <c r="I34" s="319"/>
    </row>
    <row r="35" spans="1:9">
      <c r="A35" s="341"/>
      <c r="B35" s="344"/>
      <c r="C35" s="321"/>
      <c r="D35" s="345"/>
      <c r="E35" s="874" t="s">
        <v>539</v>
      </c>
      <c r="F35" s="875"/>
      <c r="G35" s="332" t="str">
        <f t="shared" si="1"/>
        <v/>
      </c>
      <c r="H35" s="333"/>
      <c r="I35" s="319"/>
    </row>
    <row r="36" spans="1:9" ht="15" customHeight="1">
      <c r="A36" s="346"/>
      <c r="B36" s="876" t="s">
        <v>545</v>
      </c>
      <c r="C36" s="876"/>
      <c r="D36" s="876"/>
      <c r="E36" s="877" t="str">
        <f>IF(SUM(E27:F35)=0,"",SUM(E27:F35))</f>
        <v/>
      </c>
      <c r="F36" s="877"/>
      <c r="G36" s="336" t="str">
        <f>IF(H36="","",H36/E36)</f>
        <v/>
      </c>
      <c r="H36" s="337" t="str">
        <f>IF(SUM(H27:H35)=0,"",SUM(H27:H35))</f>
        <v/>
      </c>
      <c r="I36" s="338"/>
    </row>
    <row r="37" spans="1:9" ht="15" customHeight="1">
      <c r="A37" s="838" t="s">
        <v>547</v>
      </c>
      <c r="B37" s="838"/>
      <c r="C37" s="838"/>
      <c r="D37" s="838"/>
      <c r="E37" s="861" t="str">
        <f>IF(E36="",E25,E25+E36)</f>
        <v/>
      </c>
      <c r="F37" s="862"/>
      <c r="G37" s="347" t="str">
        <f>IF(H37="","",H37/E37)</f>
        <v/>
      </c>
      <c r="H37" s="348" t="str">
        <f>IF(H36="",H25,H25+H36)</f>
        <v/>
      </c>
      <c r="I37" s="349"/>
    </row>
    <row r="38" spans="1:9">
      <c r="A38" s="863" t="s">
        <v>548</v>
      </c>
      <c r="B38" s="863"/>
      <c r="C38" s="863"/>
      <c r="D38" s="863"/>
      <c r="E38" s="863"/>
      <c r="F38" s="863"/>
      <c r="G38" s="863"/>
      <c r="H38" s="863"/>
      <c r="I38" s="863"/>
    </row>
    <row r="39" spans="1:9">
      <c r="A39" s="838" t="s">
        <v>18</v>
      </c>
      <c r="B39" s="838"/>
      <c r="C39" s="838"/>
      <c r="D39" s="838"/>
      <c r="E39" s="838" t="s">
        <v>549</v>
      </c>
      <c r="F39" s="838"/>
      <c r="G39" s="838"/>
      <c r="H39" s="838" t="s">
        <v>550</v>
      </c>
      <c r="I39" s="838"/>
    </row>
    <row r="40" spans="1:9" ht="13.5" customHeight="1">
      <c r="A40" s="864"/>
      <c r="B40" s="865"/>
      <c r="C40" s="865"/>
      <c r="D40" s="866"/>
      <c r="E40" s="867" t="s">
        <v>350</v>
      </c>
      <c r="F40" s="868"/>
      <c r="G40" s="869"/>
      <c r="H40" s="864" t="s">
        <v>551</v>
      </c>
      <c r="I40" s="866"/>
    </row>
    <row r="41" spans="1:9" ht="13.5" customHeight="1">
      <c r="A41" s="848" t="s">
        <v>552</v>
      </c>
      <c r="B41" s="849"/>
      <c r="C41" s="849"/>
      <c r="D41" s="850"/>
      <c r="E41" s="856" t="str">
        <f>IF(E42="","",E42+E43)</f>
        <v/>
      </c>
      <c r="F41" s="857"/>
      <c r="G41" s="858"/>
      <c r="H41" s="859"/>
      <c r="I41" s="860"/>
    </row>
    <row r="42" spans="1:9" ht="13.5" customHeight="1">
      <c r="A42" s="848" t="s">
        <v>553</v>
      </c>
      <c r="B42" s="849"/>
      <c r="C42" s="849"/>
      <c r="D42" s="850"/>
      <c r="E42" s="851" t="str">
        <f>【申請】所要額計算書!S10</f>
        <v/>
      </c>
      <c r="F42" s="852"/>
      <c r="G42" s="853"/>
      <c r="H42" s="854"/>
      <c r="I42" s="855"/>
    </row>
    <row r="43" spans="1:9" ht="13.5" customHeight="1">
      <c r="A43" s="848" t="s">
        <v>554</v>
      </c>
      <c r="B43" s="849"/>
      <c r="C43" s="849"/>
      <c r="D43" s="850"/>
      <c r="E43" s="851" t="e">
        <f>【申請】所要額計算書!Q10-【申請】所要額計算書!S10</f>
        <v>#VALUE!</v>
      </c>
      <c r="F43" s="852"/>
      <c r="G43" s="853"/>
      <c r="H43" s="854"/>
      <c r="I43" s="855"/>
    </row>
    <row r="44" spans="1:9" ht="13.5" customHeight="1">
      <c r="A44" s="848" t="s">
        <v>555</v>
      </c>
      <c r="B44" s="849"/>
      <c r="C44" s="849"/>
      <c r="D44" s="850"/>
      <c r="E44" s="851"/>
      <c r="F44" s="852"/>
      <c r="G44" s="853"/>
      <c r="H44" s="854"/>
      <c r="I44" s="855"/>
    </row>
    <row r="45" spans="1:9" ht="13.5" customHeight="1">
      <c r="A45" s="848" t="s">
        <v>556</v>
      </c>
      <c r="B45" s="849"/>
      <c r="C45" s="849"/>
      <c r="D45" s="850"/>
      <c r="E45" s="851" t="str">
        <f>【申請】所要額計算書!G10</f>
        <v/>
      </c>
      <c r="F45" s="852"/>
      <c r="G45" s="853"/>
      <c r="H45" s="854"/>
      <c r="I45" s="855"/>
    </row>
    <row r="46" spans="1:9" ht="13.5" customHeight="1">
      <c r="A46" s="848" t="s">
        <v>557</v>
      </c>
      <c r="B46" s="849"/>
      <c r="C46" s="849"/>
      <c r="D46" s="850"/>
      <c r="E46" s="851" t="e">
        <f>H37-E42-E43-E45</f>
        <v>#VALUE!</v>
      </c>
      <c r="F46" s="852"/>
      <c r="G46" s="853"/>
      <c r="H46" s="854"/>
      <c r="I46" s="855"/>
    </row>
    <row r="47" spans="1:9" ht="13.5" customHeight="1">
      <c r="A47" s="350"/>
      <c r="B47" s="351"/>
      <c r="C47" s="351"/>
      <c r="D47" s="352"/>
      <c r="E47" s="353"/>
      <c r="F47" s="354"/>
      <c r="G47" s="355"/>
      <c r="H47" s="353"/>
      <c r="I47" s="355"/>
    </row>
    <row r="48" spans="1:9" ht="15" customHeight="1">
      <c r="A48" s="838" t="s">
        <v>558</v>
      </c>
      <c r="B48" s="838"/>
      <c r="C48" s="838"/>
      <c r="D48" s="838"/>
      <c r="E48" s="839" t="str">
        <f>IF(E42="","",SUM(E41+E44+E45+E46))</f>
        <v/>
      </c>
      <c r="F48" s="840"/>
      <c r="G48" s="841"/>
      <c r="H48" s="842" t="str">
        <f>IF(H37=E48,"","←【確認】財源内訳の合計と事業費の合計が不一致")</f>
        <v/>
      </c>
      <c r="I48" s="843"/>
    </row>
    <row r="49" spans="1:9" ht="13.5" customHeight="1">
      <c r="A49" s="844" t="s">
        <v>559</v>
      </c>
      <c r="B49" s="845"/>
      <c r="C49" s="845"/>
      <c r="D49" s="845"/>
      <c r="E49" s="845"/>
      <c r="F49" s="845"/>
      <c r="G49" s="845"/>
      <c r="H49" s="846"/>
      <c r="I49" s="847"/>
    </row>
    <row r="50" spans="1:9" ht="13.5" customHeight="1">
      <c r="A50" s="825" t="s">
        <v>560</v>
      </c>
      <c r="B50" s="826"/>
      <c r="C50" s="826"/>
      <c r="D50" s="826"/>
      <c r="E50" s="826"/>
      <c r="F50" s="826"/>
      <c r="G50" s="826"/>
      <c r="H50" s="826"/>
      <c r="I50" s="826"/>
    </row>
    <row r="51" spans="1:9">
      <c r="A51" s="827"/>
      <c r="B51" s="828"/>
      <c r="C51" s="828"/>
      <c r="D51" s="828"/>
      <c r="E51" s="828"/>
      <c r="F51" s="828"/>
      <c r="G51" s="828"/>
      <c r="H51" s="828"/>
      <c r="I51" s="829"/>
    </row>
    <row r="52" spans="1:9">
      <c r="A52" s="830"/>
      <c r="B52" s="831"/>
      <c r="C52" s="831"/>
      <c r="D52" s="831"/>
      <c r="E52" s="831"/>
      <c r="F52" s="831"/>
      <c r="G52" s="831"/>
      <c r="H52" s="831"/>
      <c r="I52" s="832"/>
    </row>
    <row r="53" spans="1:9">
      <c r="A53" s="830"/>
      <c r="B53" s="831"/>
      <c r="C53" s="831"/>
      <c r="D53" s="831"/>
      <c r="E53" s="831"/>
      <c r="F53" s="831"/>
      <c r="G53" s="831"/>
      <c r="H53" s="831"/>
      <c r="I53" s="832"/>
    </row>
    <row r="54" spans="1:9">
      <c r="A54" s="833"/>
      <c r="B54" s="834"/>
      <c r="C54" s="834"/>
      <c r="D54" s="834"/>
      <c r="E54" s="834"/>
      <c r="F54" s="834"/>
      <c r="G54" s="834"/>
      <c r="H54" s="834"/>
      <c r="I54" s="835"/>
    </row>
    <row r="55" spans="1:9" ht="14.25" customHeight="1">
      <c r="A55" s="836"/>
      <c r="B55" s="836"/>
      <c r="C55" s="836"/>
      <c r="D55" s="836"/>
      <c r="E55" s="837"/>
      <c r="F55" s="837"/>
      <c r="G55" s="837"/>
      <c r="H55" s="837"/>
      <c r="I55" s="837"/>
    </row>
    <row r="56" spans="1:9">
      <c r="A56" s="315" t="s">
        <v>561</v>
      </c>
      <c r="B56" s="315"/>
      <c r="C56" s="316"/>
      <c r="D56" s="316"/>
      <c r="E56" s="316"/>
      <c r="F56" s="316"/>
      <c r="G56" s="316"/>
      <c r="H56" s="316"/>
      <c r="I56" s="316"/>
    </row>
    <row r="57" spans="1:9">
      <c r="A57" s="360" t="s">
        <v>562</v>
      </c>
      <c r="B57" s="361"/>
      <c r="C57" s="361"/>
      <c r="D57" s="361"/>
      <c r="E57" s="358"/>
      <c r="F57" s="361"/>
      <c r="G57" s="361"/>
      <c r="H57" s="361"/>
      <c r="I57" s="361"/>
    </row>
    <row r="58" spans="1:9">
      <c r="A58" s="316"/>
      <c r="B58" s="316"/>
      <c r="C58" s="316"/>
      <c r="D58" s="316"/>
      <c r="E58" s="316"/>
      <c r="F58" s="316"/>
      <c r="G58" s="316"/>
      <c r="H58" s="316"/>
      <c r="I58" s="316"/>
    </row>
  </sheetData>
  <sheetProtection sheet="1" objects="1" scenarios="1"/>
  <mergeCells count="100">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48:D48"/>
    <mergeCell ref="E48:G48"/>
    <mergeCell ref="H48:I48"/>
    <mergeCell ref="A49:G49"/>
    <mergeCell ref="H49:I49"/>
    <mergeCell ref="A50:I50"/>
    <mergeCell ref="A51:I54"/>
    <mergeCell ref="A55:D55"/>
    <mergeCell ref="E55:G55"/>
    <mergeCell ref="H55:I55"/>
  </mergeCells>
  <phoneticPr fontId="5"/>
  <dataValidations count="1">
    <dataValidation type="list" allowBlank="1" showInputMessage="1" showErrorMessage="1" sqref="H49" xr:uid="{1F50E130-291B-4D04-87D9-163737AC7F4C}">
      <formula1>"有,無"</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2493-7F97-4AFA-A3D2-23C2F7C52064}">
  <sheetPr codeName="Sheet23">
    <tabColor theme="4" tint="0.39997558519241921"/>
  </sheetPr>
  <dimension ref="A1:S54"/>
  <sheetViews>
    <sheetView view="pageBreakPreview" zoomScaleNormal="100" zoomScaleSheetLayoutView="100" workbookViewId="0">
      <selection activeCell="J13" sqref="J13"/>
    </sheetView>
  </sheetViews>
  <sheetFormatPr defaultColWidth="9" defaultRowHeight="13"/>
  <cols>
    <col min="1" max="1" width="20" style="311" customWidth="1"/>
    <col min="2" max="13" width="9.90625" style="311" customWidth="1"/>
    <col min="14" max="16384" width="9" style="311"/>
  </cols>
  <sheetData>
    <row r="1" spans="1:19">
      <c r="A1" s="310" t="s">
        <v>577</v>
      </c>
    </row>
    <row r="2" spans="1:19" ht="19.5" customHeight="1">
      <c r="A2" s="912" t="s">
        <v>620</v>
      </c>
      <c r="B2" s="912"/>
      <c r="C2" s="912"/>
      <c r="D2" s="912"/>
      <c r="E2" s="912"/>
      <c r="F2" s="912"/>
      <c r="G2" s="912"/>
      <c r="H2" s="912"/>
      <c r="I2" s="912"/>
      <c r="J2" s="912"/>
      <c r="K2" s="912"/>
      <c r="L2" s="912"/>
      <c r="M2" s="912"/>
    </row>
    <row r="3" spans="1:19" ht="7.5" customHeight="1">
      <c r="A3" s="364"/>
      <c r="B3" s="364"/>
      <c r="C3" s="364"/>
      <c r="D3" s="364"/>
      <c r="E3" s="364"/>
      <c r="F3" s="364"/>
      <c r="G3" s="364"/>
      <c r="H3" s="364"/>
      <c r="I3" s="364"/>
      <c r="J3" s="364"/>
      <c r="K3" s="364"/>
      <c r="L3" s="364"/>
      <c r="M3" s="364"/>
    </row>
    <row r="4" spans="1:19" ht="13.5" thickBot="1">
      <c r="A4" s="310" t="s">
        <v>621</v>
      </c>
      <c r="J4" s="383" t="s">
        <v>579</v>
      </c>
      <c r="K4" s="913">
        <f>基本情報入力シート!C6</f>
        <v>0</v>
      </c>
      <c r="L4" s="913"/>
      <c r="M4" s="913"/>
      <c r="N4" s="311" t="s">
        <v>622</v>
      </c>
    </row>
    <row r="5" spans="1:19" ht="45" customHeight="1" thickTop="1">
      <c r="A5" s="914" t="s">
        <v>623</v>
      </c>
      <c r="B5" s="365" t="s">
        <v>9</v>
      </c>
      <c r="C5" s="365" t="s">
        <v>581</v>
      </c>
      <c r="D5" s="365" t="s">
        <v>582</v>
      </c>
      <c r="E5" s="365" t="s">
        <v>624</v>
      </c>
      <c r="F5" s="365" t="s">
        <v>625</v>
      </c>
      <c r="G5" s="365" t="s">
        <v>626</v>
      </c>
      <c r="H5" s="365" t="s">
        <v>585</v>
      </c>
      <c r="I5" s="365" t="s">
        <v>586</v>
      </c>
      <c r="J5" s="365" t="s">
        <v>587</v>
      </c>
      <c r="K5" s="384" t="s">
        <v>627</v>
      </c>
      <c r="L5" s="384" t="s">
        <v>628</v>
      </c>
      <c r="M5" s="385" t="s">
        <v>629</v>
      </c>
    </row>
    <row r="6" spans="1:19" ht="13.5" customHeight="1" thickBot="1">
      <c r="A6" s="915"/>
      <c r="B6" s="366" t="s">
        <v>591</v>
      </c>
      <c r="C6" s="367" t="s">
        <v>592</v>
      </c>
      <c r="D6" s="366" t="s">
        <v>593</v>
      </c>
      <c r="E6" s="367" t="s">
        <v>630</v>
      </c>
      <c r="F6" s="366" t="s">
        <v>631</v>
      </c>
      <c r="G6" s="366" t="s">
        <v>632</v>
      </c>
      <c r="H6" s="367" t="s">
        <v>633</v>
      </c>
      <c r="I6" s="367" t="s">
        <v>634</v>
      </c>
      <c r="J6" s="367" t="s">
        <v>635</v>
      </c>
      <c r="K6" s="386" t="s">
        <v>636</v>
      </c>
      <c r="L6" s="386" t="s">
        <v>637</v>
      </c>
      <c r="M6" s="387" t="s">
        <v>638</v>
      </c>
    </row>
    <row r="7" spans="1:19" ht="16.5" customHeight="1">
      <c r="A7" s="388"/>
      <c r="B7" s="368" t="s">
        <v>16</v>
      </c>
      <c r="C7" s="368" t="s">
        <v>16</v>
      </c>
      <c r="D7" s="368" t="s">
        <v>16</v>
      </c>
      <c r="E7" s="368" t="s">
        <v>16</v>
      </c>
      <c r="F7" s="368" t="s">
        <v>16</v>
      </c>
      <c r="G7" s="368" t="s">
        <v>16</v>
      </c>
      <c r="H7" s="368" t="s">
        <v>16</v>
      </c>
      <c r="I7" s="368" t="s">
        <v>16</v>
      </c>
      <c r="J7" s="368" t="s">
        <v>16</v>
      </c>
      <c r="K7" s="368" t="s">
        <v>16</v>
      </c>
      <c r="L7" s="368" t="s">
        <v>16</v>
      </c>
      <c r="M7" s="389" t="s">
        <v>16</v>
      </c>
    </row>
    <row r="8" spans="1:19" ht="22.5" customHeight="1">
      <c r="A8" s="411" t="s">
        <v>641</v>
      </c>
      <c r="B8" s="370"/>
      <c r="C8" s="370"/>
      <c r="D8" s="370" t="str">
        <f>IF(B8="","",(B8-C8))</f>
        <v/>
      </c>
      <c r="E8" s="370"/>
      <c r="F8" s="370"/>
      <c r="G8" s="370" t="str">
        <f>IF(B8="","",MIN(E8,F8))</f>
        <v/>
      </c>
      <c r="H8" s="370"/>
      <c r="I8" s="370"/>
      <c r="J8" s="370"/>
      <c r="K8" s="370"/>
      <c r="L8" s="370"/>
      <c r="M8" s="390"/>
      <c r="S8" s="391"/>
    </row>
    <row r="9" spans="1:19" ht="22.5" customHeight="1">
      <c r="A9" s="416">
        <f>基本情報入力シート!$C$8</f>
        <v>0</v>
      </c>
      <c r="B9" s="372" t="str">
        <f>【実績】所要額精算書!F8</f>
        <v/>
      </c>
      <c r="C9" s="372" t="str">
        <f>【実績】所要額精算書!G8</f>
        <v/>
      </c>
      <c r="D9" s="373" t="str">
        <f>IF(B9="","",IF(C9="",B9,(B9-C9)))</f>
        <v/>
      </c>
      <c r="E9" s="372" t="str">
        <f>【実績】所要額精算書!K8</f>
        <v/>
      </c>
      <c r="F9" s="372" t="str">
        <f>【実績】所要額精算書!N8</f>
        <v/>
      </c>
      <c r="G9" s="373" t="str">
        <f t="shared" ref="G9:G37" si="0">IF(B9="","",MIN(E9,F9))</f>
        <v/>
      </c>
      <c r="H9" s="372" t="str">
        <f>【実績】所要額精算書!Q8</f>
        <v/>
      </c>
      <c r="I9" s="447" t="str">
        <f>IF(B9="","",IF(H9="-",MIN(D9,G9),IF(O9="a",MIN(D9,H9,G9),IF(O9="b",MIN(MIN(D9,G9)*P9,H9)))))</f>
        <v/>
      </c>
      <c r="J9" s="374" t="str">
        <f>IF(B9="","",ROUNDDOWN(IF(B9="","",IF(Q9="B",I9,IF(H9="-",I9*R9,I9*S9))),-3))</f>
        <v/>
      </c>
      <c r="K9" s="372" t="str">
        <f>'経費所要額調(国様式)'!J9</f>
        <v/>
      </c>
      <c r="L9" s="372" t="str">
        <f>IF(B9="","",'経費所要額調(国様式)'!J9)</f>
        <v/>
      </c>
      <c r="M9" s="392" t="str">
        <f>IF(B9="","",(L9-J9))</f>
        <v/>
      </c>
      <c r="O9" s="311" t="s">
        <v>285</v>
      </c>
      <c r="P9" s="391">
        <v>0.66666666666666663</v>
      </c>
      <c r="Q9" s="311" t="s">
        <v>288</v>
      </c>
      <c r="R9" s="391">
        <v>0.33333333333333331</v>
      </c>
      <c r="S9" s="391">
        <v>0.5</v>
      </c>
    </row>
    <row r="10" spans="1:19" ht="22.5" customHeight="1">
      <c r="A10" s="411" t="s">
        <v>640</v>
      </c>
      <c r="B10" s="370"/>
      <c r="C10" s="370"/>
      <c r="D10" s="370" t="str">
        <f t="shared" ref="D10:D37" si="1">IF(B10="","",(B10-C10))</f>
        <v/>
      </c>
      <c r="E10" s="370"/>
      <c r="F10" s="370"/>
      <c r="G10" s="370" t="str">
        <f t="shared" si="0"/>
        <v/>
      </c>
      <c r="H10" s="370"/>
      <c r="I10" s="374"/>
      <c r="J10" s="374"/>
      <c r="K10" s="370"/>
      <c r="L10" s="370"/>
      <c r="M10" s="390"/>
      <c r="P10" s="391"/>
      <c r="R10" s="391"/>
      <c r="S10" s="391"/>
    </row>
    <row r="11" spans="1:19" ht="22.5" customHeight="1">
      <c r="A11" s="416">
        <f>基本情報入力シート!$C$8</f>
        <v>0</v>
      </c>
      <c r="B11" s="372" t="str">
        <f>【実績】所要額精算書!F9</f>
        <v/>
      </c>
      <c r="C11" s="372" t="str">
        <f>【実績】所要額精算書!G9</f>
        <v/>
      </c>
      <c r="D11" s="373" t="str">
        <f>IF(B11="","",IF(C11="",B11,(B11-C11)))</f>
        <v/>
      </c>
      <c r="E11" s="372" t="str">
        <f>【実績】所要額精算書!K9</f>
        <v/>
      </c>
      <c r="F11" s="372" t="str">
        <f>【実績】所要額精算書!N9</f>
        <v/>
      </c>
      <c r="G11" s="373" t="str">
        <f t="shared" si="0"/>
        <v/>
      </c>
      <c r="H11" s="372" t="str">
        <f>【実績】所要額精算書!Q9</f>
        <v/>
      </c>
      <c r="I11" s="447" t="str">
        <f>IF(B11="","",IF(H11="-",MIN(D11,G11),IF(O11="a",MIN(D11,H11,G11),IF(O11="b",MIN(MIN(D11,G11)*P11,H11)))))</f>
        <v/>
      </c>
      <c r="J11" s="374" t="str">
        <f t="shared" ref="J11" si="2">IF(B11="","",ROUNDDOWN(IF(B11="","",IF(Q11="B",I11,IF(H11="-",I11*R11,I11*S11))),-3))</f>
        <v/>
      </c>
      <c r="K11" s="372" t="str">
        <f>'経費所要額調(国様式)'!J11</f>
        <v/>
      </c>
      <c r="L11" s="372" t="str">
        <f>IF(B11="","",'経費所要額調(国様式)'!J11)</f>
        <v/>
      </c>
      <c r="M11" s="392" t="str">
        <f t="shared" ref="M11" si="3">IF(B11="","",(L11-J11))</f>
        <v/>
      </c>
      <c r="O11" s="311" t="s">
        <v>642</v>
      </c>
      <c r="P11" s="391" t="s">
        <v>98</v>
      </c>
      <c r="Q11" s="311" t="s">
        <v>288</v>
      </c>
      <c r="R11" s="391">
        <v>0.5</v>
      </c>
      <c r="S11" s="391">
        <v>0.5</v>
      </c>
    </row>
    <row r="12" spans="1:19" ht="22.5" customHeight="1">
      <c r="A12" s="411" t="s">
        <v>640</v>
      </c>
      <c r="B12" s="370"/>
      <c r="C12" s="370"/>
      <c r="D12" s="370" t="str">
        <f t="shared" si="1"/>
        <v/>
      </c>
      <c r="E12" s="370"/>
      <c r="F12" s="370"/>
      <c r="G12" s="370" t="str">
        <f t="shared" si="0"/>
        <v/>
      </c>
      <c r="H12" s="370"/>
      <c r="I12" s="374"/>
      <c r="J12" s="374"/>
      <c r="K12" s="370"/>
      <c r="L12" s="370"/>
      <c r="M12" s="390"/>
      <c r="P12" s="391"/>
      <c r="R12" s="391"/>
      <c r="S12" s="391"/>
    </row>
    <row r="13" spans="1:19" ht="22.5" customHeight="1">
      <c r="A13" s="416">
        <f>基本情報入力シート!$C$8</f>
        <v>0</v>
      </c>
      <c r="B13" s="372" t="str">
        <f>【実績】所要額精算書!F10</f>
        <v/>
      </c>
      <c r="C13" s="372" t="str">
        <f>【実績】所要額精算書!G10</f>
        <v/>
      </c>
      <c r="D13" s="373" t="str">
        <f>IF(B13="","",IF(C13="",B13,(B13-C13)))</f>
        <v/>
      </c>
      <c r="E13" s="372" t="str">
        <f>【実績】所要額精算書!K10</f>
        <v/>
      </c>
      <c r="F13" s="372" t="str">
        <f>【実績】所要額精算書!N10</f>
        <v/>
      </c>
      <c r="G13" s="373" t="str">
        <f t="shared" si="0"/>
        <v/>
      </c>
      <c r="H13" s="372" t="str">
        <f>【実績】所要額精算書!Q10</f>
        <v/>
      </c>
      <c r="I13" s="447" t="str">
        <f>IF(B13="","",IF(H13="-",MIN(D13,G13),IF(O13="a",MIN(D13,H13,G13),IF(O13="b",MIN(MIN(D13,G13)*P13,H13)))))</f>
        <v/>
      </c>
      <c r="J13" s="374" t="str">
        <f t="shared" ref="J13:J35" si="4">IF(B13="","",ROUNDDOWN(IF(B13="","",IF(Q13="B",I13,IF(H13="-",I13*R13,I13*S13))),-3))</f>
        <v/>
      </c>
      <c r="K13" s="372" t="str">
        <f>'経費所要額調(国様式)'!J13</f>
        <v/>
      </c>
      <c r="L13" s="372" t="str">
        <f>IF(B13="","",'経費所要額調(国様式)'!J13)</f>
        <v/>
      </c>
      <c r="M13" s="392" t="str">
        <f t="shared" ref="M13" si="5">IF(B13="","",(L13-J13))</f>
        <v/>
      </c>
      <c r="O13" s="311" t="s">
        <v>642</v>
      </c>
      <c r="P13" s="391" t="s">
        <v>98</v>
      </c>
      <c r="Q13" s="311" t="s">
        <v>288</v>
      </c>
      <c r="R13" s="391">
        <v>0.5</v>
      </c>
      <c r="S13" s="391">
        <v>0.5</v>
      </c>
    </row>
    <row r="14" spans="1:19" ht="22.5" hidden="1" customHeight="1">
      <c r="A14" s="369"/>
      <c r="B14" s="370"/>
      <c r="C14" s="370"/>
      <c r="D14" s="370" t="str">
        <f t="shared" si="1"/>
        <v/>
      </c>
      <c r="E14" s="370"/>
      <c r="F14" s="370"/>
      <c r="G14" s="370" t="str">
        <f t="shared" si="0"/>
        <v/>
      </c>
      <c r="H14" s="370"/>
      <c r="I14" s="374"/>
      <c r="J14" s="374"/>
      <c r="K14" s="370"/>
      <c r="L14" s="370"/>
      <c r="M14" s="390"/>
      <c r="P14" s="391"/>
      <c r="R14" s="391"/>
      <c r="S14" s="391"/>
    </row>
    <row r="15" spans="1:19" ht="22.5" hidden="1" customHeight="1">
      <c r="A15" s="371"/>
      <c r="B15" s="372"/>
      <c r="C15" s="372"/>
      <c r="D15" s="373" t="str">
        <f t="shared" si="1"/>
        <v/>
      </c>
      <c r="E15" s="372"/>
      <c r="F15" s="372"/>
      <c r="G15" s="373" t="str">
        <f t="shared" si="0"/>
        <v/>
      </c>
      <c r="H15" s="372"/>
      <c r="I15" s="374" t="str">
        <f t="shared" ref="I15:I35" si="6">IF(B15="","",IF(H15="-",MIN(D15,G15),IF(O15="a",MIN(D15,H15,G15),IF(O15="b",MIN(D15,G15)*P15,H15))))</f>
        <v/>
      </c>
      <c r="J15" s="374" t="str">
        <f t="shared" si="4"/>
        <v/>
      </c>
      <c r="K15" s="372"/>
      <c r="L15" s="372"/>
      <c r="M15" s="392" t="str">
        <f t="shared" ref="M15" si="7">IF(B15="","",(L15-J15))</f>
        <v/>
      </c>
      <c r="P15" s="391"/>
      <c r="R15" s="391"/>
      <c r="S15" s="391"/>
    </row>
    <row r="16" spans="1:19" ht="22.5" hidden="1" customHeight="1">
      <c r="A16" s="369"/>
      <c r="B16" s="370"/>
      <c r="C16" s="370"/>
      <c r="D16" s="370" t="str">
        <f t="shared" si="1"/>
        <v/>
      </c>
      <c r="E16" s="370"/>
      <c r="F16" s="370"/>
      <c r="G16" s="370" t="str">
        <f t="shared" si="0"/>
        <v/>
      </c>
      <c r="H16" s="370"/>
      <c r="I16" s="374"/>
      <c r="J16" s="374"/>
      <c r="K16" s="370"/>
      <c r="L16" s="370"/>
      <c r="M16" s="390"/>
      <c r="P16" s="391"/>
      <c r="R16" s="391"/>
      <c r="S16" s="391"/>
    </row>
    <row r="17" spans="1:19" ht="22.5" hidden="1" customHeight="1">
      <c r="A17" s="371"/>
      <c r="B17" s="372"/>
      <c r="C17" s="372"/>
      <c r="D17" s="373" t="str">
        <f t="shared" si="1"/>
        <v/>
      </c>
      <c r="E17" s="372"/>
      <c r="F17" s="372"/>
      <c r="G17" s="373" t="str">
        <f t="shared" si="0"/>
        <v/>
      </c>
      <c r="H17" s="372"/>
      <c r="I17" s="374" t="str">
        <f t="shared" si="6"/>
        <v/>
      </c>
      <c r="J17" s="374" t="str">
        <f t="shared" si="4"/>
        <v/>
      </c>
      <c r="K17" s="372"/>
      <c r="L17" s="372"/>
      <c r="M17" s="392" t="str">
        <f t="shared" ref="M17" si="8">IF(B17="","",(L17-J17))</f>
        <v/>
      </c>
      <c r="P17" s="391"/>
      <c r="R17" s="391"/>
      <c r="S17" s="391"/>
    </row>
    <row r="18" spans="1:19" ht="22.5" hidden="1" customHeight="1">
      <c r="A18" s="369"/>
      <c r="B18" s="370"/>
      <c r="C18" s="370"/>
      <c r="D18" s="370" t="str">
        <f t="shared" si="1"/>
        <v/>
      </c>
      <c r="E18" s="370"/>
      <c r="F18" s="370"/>
      <c r="G18" s="370" t="str">
        <f t="shared" si="0"/>
        <v/>
      </c>
      <c r="H18" s="370"/>
      <c r="I18" s="374"/>
      <c r="J18" s="374"/>
      <c r="K18" s="370"/>
      <c r="L18" s="370"/>
      <c r="M18" s="390"/>
      <c r="P18" s="391"/>
      <c r="R18" s="391"/>
      <c r="S18" s="391"/>
    </row>
    <row r="19" spans="1:19" ht="22.5" hidden="1" customHeight="1">
      <c r="A19" s="371"/>
      <c r="B19" s="372"/>
      <c r="C19" s="372"/>
      <c r="D19" s="373" t="str">
        <f t="shared" si="1"/>
        <v/>
      </c>
      <c r="E19" s="372"/>
      <c r="F19" s="372"/>
      <c r="G19" s="373" t="str">
        <f t="shared" si="0"/>
        <v/>
      </c>
      <c r="H19" s="372"/>
      <c r="I19" s="374" t="str">
        <f t="shared" si="6"/>
        <v/>
      </c>
      <c r="J19" s="374" t="str">
        <f t="shared" si="4"/>
        <v/>
      </c>
      <c r="K19" s="372"/>
      <c r="L19" s="372"/>
      <c r="M19" s="392" t="str">
        <f t="shared" ref="M19" si="9">IF(B19="","",(L19-J19))</f>
        <v/>
      </c>
      <c r="P19" s="391"/>
      <c r="R19" s="391"/>
      <c r="S19" s="391"/>
    </row>
    <row r="20" spans="1:19" ht="22.5" hidden="1" customHeight="1">
      <c r="A20" s="369"/>
      <c r="B20" s="370"/>
      <c r="C20" s="370"/>
      <c r="D20" s="370" t="str">
        <f t="shared" si="1"/>
        <v/>
      </c>
      <c r="E20" s="370"/>
      <c r="F20" s="370"/>
      <c r="G20" s="370" t="str">
        <f t="shared" si="0"/>
        <v/>
      </c>
      <c r="H20" s="370"/>
      <c r="I20" s="374"/>
      <c r="J20" s="374"/>
      <c r="K20" s="370"/>
      <c r="L20" s="370"/>
      <c r="M20" s="390"/>
      <c r="P20" s="391"/>
      <c r="R20" s="391"/>
      <c r="S20" s="391"/>
    </row>
    <row r="21" spans="1:19" ht="22.5" hidden="1" customHeight="1">
      <c r="A21" s="371"/>
      <c r="B21" s="372"/>
      <c r="C21" s="372"/>
      <c r="D21" s="373" t="str">
        <f t="shared" si="1"/>
        <v/>
      </c>
      <c r="E21" s="372"/>
      <c r="F21" s="372"/>
      <c r="G21" s="373" t="str">
        <f t="shared" si="0"/>
        <v/>
      </c>
      <c r="H21" s="372"/>
      <c r="I21" s="374" t="str">
        <f t="shared" si="6"/>
        <v/>
      </c>
      <c r="J21" s="374" t="str">
        <f t="shared" si="4"/>
        <v/>
      </c>
      <c r="K21" s="372"/>
      <c r="L21" s="372"/>
      <c r="M21" s="392" t="str">
        <f t="shared" ref="M21" si="10">IF(B21="","",(L21-J21))</f>
        <v/>
      </c>
      <c r="P21" s="391"/>
      <c r="R21" s="391"/>
      <c r="S21" s="391"/>
    </row>
    <row r="22" spans="1:19" ht="22.5" hidden="1" customHeight="1">
      <c r="A22" s="369"/>
      <c r="B22" s="370"/>
      <c r="C22" s="370"/>
      <c r="D22" s="370" t="str">
        <f t="shared" si="1"/>
        <v/>
      </c>
      <c r="E22" s="370"/>
      <c r="F22" s="370"/>
      <c r="G22" s="370" t="str">
        <f t="shared" si="0"/>
        <v/>
      </c>
      <c r="H22" s="370"/>
      <c r="I22" s="374"/>
      <c r="J22" s="374"/>
      <c r="K22" s="370"/>
      <c r="L22" s="370"/>
      <c r="M22" s="390"/>
      <c r="P22" s="391"/>
      <c r="R22" s="391"/>
      <c r="S22" s="391"/>
    </row>
    <row r="23" spans="1:19" ht="22.5" hidden="1" customHeight="1">
      <c r="A23" s="371"/>
      <c r="B23" s="372"/>
      <c r="C23" s="372"/>
      <c r="D23" s="373" t="str">
        <f t="shared" si="1"/>
        <v/>
      </c>
      <c r="E23" s="372"/>
      <c r="F23" s="372"/>
      <c r="G23" s="373" t="str">
        <f t="shared" si="0"/>
        <v/>
      </c>
      <c r="H23" s="372"/>
      <c r="I23" s="374" t="str">
        <f t="shared" si="6"/>
        <v/>
      </c>
      <c r="J23" s="374" t="str">
        <f t="shared" si="4"/>
        <v/>
      </c>
      <c r="K23" s="372"/>
      <c r="L23" s="372"/>
      <c r="M23" s="392" t="str">
        <f t="shared" ref="M23" si="11">IF(B23="","",(L23-J23))</f>
        <v/>
      </c>
      <c r="P23" s="391"/>
      <c r="R23" s="391"/>
      <c r="S23" s="391"/>
    </row>
    <row r="24" spans="1:19" ht="22.5" hidden="1" customHeight="1">
      <c r="A24" s="369"/>
      <c r="B24" s="370"/>
      <c r="C24" s="370"/>
      <c r="D24" s="370" t="str">
        <f t="shared" si="1"/>
        <v/>
      </c>
      <c r="E24" s="370"/>
      <c r="F24" s="370"/>
      <c r="G24" s="370" t="str">
        <f t="shared" si="0"/>
        <v/>
      </c>
      <c r="H24" s="370"/>
      <c r="I24" s="374"/>
      <c r="J24" s="374"/>
      <c r="K24" s="370"/>
      <c r="L24" s="370"/>
      <c r="M24" s="390"/>
      <c r="P24" s="391"/>
      <c r="R24" s="391"/>
      <c r="S24" s="391"/>
    </row>
    <row r="25" spans="1:19" ht="22.5" hidden="1" customHeight="1">
      <c r="A25" s="371"/>
      <c r="B25" s="372"/>
      <c r="C25" s="372"/>
      <c r="D25" s="373" t="str">
        <f t="shared" si="1"/>
        <v/>
      </c>
      <c r="E25" s="372"/>
      <c r="F25" s="372"/>
      <c r="G25" s="373" t="str">
        <f t="shared" si="0"/>
        <v/>
      </c>
      <c r="H25" s="372"/>
      <c r="I25" s="374" t="str">
        <f t="shared" si="6"/>
        <v/>
      </c>
      <c r="J25" s="374" t="str">
        <f t="shared" si="4"/>
        <v/>
      </c>
      <c r="K25" s="372"/>
      <c r="L25" s="372"/>
      <c r="M25" s="392" t="str">
        <f t="shared" ref="M25" si="12">IF(B25="","",(L25-J25))</f>
        <v/>
      </c>
      <c r="P25" s="391"/>
      <c r="R25" s="391"/>
      <c r="S25" s="391"/>
    </row>
    <row r="26" spans="1:19" ht="22.5" hidden="1" customHeight="1">
      <c r="A26" s="369"/>
      <c r="B26" s="370"/>
      <c r="C26" s="370"/>
      <c r="D26" s="370" t="str">
        <f t="shared" si="1"/>
        <v/>
      </c>
      <c r="E26" s="370"/>
      <c r="F26" s="370"/>
      <c r="G26" s="370" t="str">
        <f t="shared" si="0"/>
        <v/>
      </c>
      <c r="H26" s="370"/>
      <c r="I26" s="374"/>
      <c r="J26" s="374"/>
      <c r="K26" s="370"/>
      <c r="L26" s="370"/>
      <c r="M26" s="390"/>
      <c r="P26" s="391"/>
      <c r="R26" s="391"/>
      <c r="S26" s="391"/>
    </row>
    <row r="27" spans="1:19" ht="22.5" hidden="1" customHeight="1">
      <c r="A27" s="371"/>
      <c r="B27" s="372"/>
      <c r="C27" s="372"/>
      <c r="D27" s="373" t="str">
        <f t="shared" si="1"/>
        <v/>
      </c>
      <c r="E27" s="372"/>
      <c r="F27" s="372"/>
      <c r="G27" s="373" t="str">
        <f t="shared" si="0"/>
        <v/>
      </c>
      <c r="H27" s="372"/>
      <c r="I27" s="374" t="str">
        <f t="shared" si="6"/>
        <v/>
      </c>
      <c r="J27" s="374" t="str">
        <f t="shared" si="4"/>
        <v/>
      </c>
      <c r="K27" s="372"/>
      <c r="L27" s="372"/>
      <c r="M27" s="392" t="str">
        <f t="shared" ref="M27" si="13">IF(B27="","",(L27-J27))</f>
        <v/>
      </c>
      <c r="P27" s="391"/>
      <c r="R27" s="391"/>
      <c r="S27" s="391"/>
    </row>
    <row r="28" spans="1:19" ht="22.5" hidden="1" customHeight="1">
      <c r="A28" s="369"/>
      <c r="B28" s="370"/>
      <c r="C28" s="370"/>
      <c r="D28" s="370" t="str">
        <f t="shared" si="1"/>
        <v/>
      </c>
      <c r="E28" s="370"/>
      <c r="F28" s="370"/>
      <c r="G28" s="370" t="str">
        <f t="shared" si="0"/>
        <v/>
      </c>
      <c r="H28" s="370"/>
      <c r="I28" s="374"/>
      <c r="J28" s="374"/>
      <c r="K28" s="370"/>
      <c r="L28" s="370"/>
      <c r="M28" s="390"/>
      <c r="P28" s="391"/>
      <c r="R28" s="391"/>
      <c r="S28" s="391"/>
    </row>
    <row r="29" spans="1:19" ht="22.5" hidden="1" customHeight="1">
      <c r="A29" s="371"/>
      <c r="B29" s="372"/>
      <c r="C29" s="372"/>
      <c r="D29" s="373" t="str">
        <f t="shared" si="1"/>
        <v/>
      </c>
      <c r="E29" s="372"/>
      <c r="F29" s="372"/>
      <c r="G29" s="373" t="str">
        <f t="shared" si="0"/>
        <v/>
      </c>
      <c r="H29" s="372"/>
      <c r="I29" s="374" t="str">
        <f t="shared" si="6"/>
        <v/>
      </c>
      <c r="J29" s="374" t="str">
        <f t="shared" si="4"/>
        <v/>
      </c>
      <c r="K29" s="372"/>
      <c r="L29" s="372"/>
      <c r="M29" s="392" t="str">
        <f t="shared" ref="M29" si="14">IF(B29="","",(L29-J29))</f>
        <v/>
      </c>
      <c r="P29" s="391"/>
      <c r="R29" s="391"/>
      <c r="S29" s="391"/>
    </row>
    <row r="30" spans="1:19" ht="22.5" hidden="1" customHeight="1">
      <c r="A30" s="369"/>
      <c r="B30" s="370"/>
      <c r="C30" s="370"/>
      <c r="D30" s="370" t="str">
        <f t="shared" si="1"/>
        <v/>
      </c>
      <c r="E30" s="370"/>
      <c r="F30" s="370"/>
      <c r="G30" s="370" t="str">
        <f t="shared" si="0"/>
        <v/>
      </c>
      <c r="H30" s="370"/>
      <c r="I30" s="374"/>
      <c r="J30" s="374"/>
      <c r="K30" s="370"/>
      <c r="L30" s="370"/>
      <c r="M30" s="390"/>
      <c r="P30" s="391"/>
      <c r="R30" s="391"/>
      <c r="S30" s="391"/>
    </row>
    <row r="31" spans="1:19" ht="22.5" hidden="1" customHeight="1">
      <c r="A31" s="371"/>
      <c r="B31" s="372"/>
      <c r="C31" s="372"/>
      <c r="D31" s="373" t="str">
        <f t="shared" si="1"/>
        <v/>
      </c>
      <c r="E31" s="372"/>
      <c r="F31" s="372"/>
      <c r="G31" s="373" t="str">
        <f t="shared" si="0"/>
        <v/>
      </c>
      <c r="H31" s="372"/>
      <c r="I31" s="374" t="str">
        <f t="shared" si="6"/>
        <v/>
      </c>
      <c r="J31" s="374" t="str">
        <f t="shared" si="4"/>
        <v/>
      </c>
      <c r="K31" s="372"/>
      <c r="L31" s="372"/>
      <c r="M31" s="392" t="str">
        <f t="shared" ref="M31" si="15">IF(B31="","",(L31-J31))</f>
        <v/>
      </c>
      <c r="P31" s="391"/>
      <c r="R31" s="391"/>
      <c r="S31" s="391"/>
    </row>
    <row r="32" spans="1:19" ht="22.5" hidden="1" customHeight="1">
      <c r="A32" s="369"/>
      <c r="B32" s="370"/>
      <c r="C32" s="370"/>
      <c r="D32" s="370" t="str">
        <f t="shared" si="1"/>
        <v/>
      </c>
      <c r="E32" s="370"/>
      <c r="F32" s="370"/>
      <c r="G32" s="370" t="str">
        <f t="shared" si="0"/>
        <v/>
      </c>
      <c r="H32" s="370"/>
      <c r="I32" s="374"/>
      <c r="J32" s="374"/>
      <c r="K32" s="370"/>
      <c r="L32" s="370"/>
      <c r="M32" s="390"/>
      <c r="P32" s="391"/>
      <c r="R32" s="391"/>
      <c r="S32" s="391"/>
    </row>
    <row r="33" spans="1:19" ht="22.5" hidden="1" customHeight="1">
      <c r="A33" s="371"/>
      <c r="B33" s="372"/>
      <c r="C33" s="372"/>
      <c r="D33" s="373" t="str">
        <f t="shared" si="1"/>
        <v/>
      </c>
      <c r="E33" s="372"/>
      <c r="F33" s="372"/>
      <c r="G33" s="373" t="str">
        <f t="shared" si="0"/>
        <v/>
      </c>
      <c r="H33" s="372"/>
      <c r="I33" s="374" t="str">
        <f t="shared" si="6"/>
        <v/>
      </c>
      <c r="J33" s="374" t="str">
        <f t="shared" si="4"/>
        <v/>
      </c>
      <c r="K33" s="372"/>
      <c r="L33" s="372"/>
      <c r="M33" s="392" t="str">
        <f t="shared" ref="M33" si="16">IF(B33="","",(L33-J33))</f>
        <v/>
      </c>
      <c r="P33" s="391"/>
      <c r="R33" s="391"/>
      <c r="S33" s="391"/>
    </row>
    <row r="34" spans="1:19" ht="22.5" hidden="1" customHeight="1">
      <c r="A34" s="369"/>
      <c r="B34" s="370"/>
      <c r="C34" s="370"/>
      <c r="D34" s="370" t="str">
        <f t="shared" si="1"/>
        <v/>
      </c>
      <c r="E34" s="370"/>
      <c r="F34" s="370"/>
      <c r="G34" s="370" t="str">
        <f t="shared" si="0"/>
        <v/>
      </c>
      <c r="H34" s="370"/>
      <c r="I34" s="374"/>
      <c r="J34" s="374"/>
      <c r="K34" s="370"/>
      <c r="L34" s="370"/>
      <c r="M34" s="390"/>
      <c r="P34" s="391"/>
      <c r="R34" s="391"/>
      <c r="S34" s="391"/>
    </row>
    <row r="35" spans="1:19" ht="22.5" hidden="1" customHeight="1">
      <c r="A35" s="371"/>
      <c r="B35" s="372"/>
      <c r="C35" s="372"/>
      <c r="D35" s="373" t="str">
        <f t="shared" si="1"/>
        <v/>
      </c>
      <c r="E35" s="372"/>
      <c r="F35" s="372"/>
      <c r="G35" s="373" t="str">
        <f t="shared" si="0"/>
        <v/>
      </c>
      <c r="H35" s="372"/>
      <c r="I35" s="374" t="str">
        <f t="shared" si="6"/>
        <v/>
      </c>
      <c r="J35" s="374" t="str">
        <f t="shared" si="4"/>
        <v/>
      </c>
      <c r="K35" s="372"/>
      <c r="L35" s="372"/>
      <c r="M35" s="392" t="str">
        <f t="shared" ref="M35" si="17">IF(B35="","",(L35-J35))</f>
        <v/>
      </c>
      <c r="P35" s="391"/>
      <c r="R35" s="391"/>
      <c r="S35" s="391"/>
    </row>
    <row r="36" spans="1:19" ht="22.5" hidden="1" customHeight="1">
      <c r="A36" s="369"/>
      <c r="B36" s="370"/>
      <c r="C36" s="370"/>
      <c r="D36" s="370" t="str">
        <f t="shared" si="1"/>
        <v/>
      </c>
      <c r="E36" s="370"/>
      <c r="F36" s="370"/>
      <c r="G36" s="370" t="str">
        <f t="shared" si="0"/>
        <v/>
      </c>
      <c r="H36" s="370"/>
      <c r="I36" s="374"/>
      <c r="J36" s="374"/>
      <c r="K36" s="370"/>
      <c r="L36" s="370"/>
      <c r="M36" s="390"/>
      <c r="P36" s="391"/>
      <c r="R36" s="391"/>
      <c r="S36" s="391"/>
    </row>
    <row r="37" spans="1:19" ht="22.5" hidden="1" customHeight="1" thickBot="1">
      <c r="A37" s="377"/>
      <c r="B37" s="378"/>
      <c r="C37" s="378"/>
      <c r="D37" s="379" t="str">
        <f t="shared" si="1"/>
        <v/>
      </c>
      <c r="E37" s="378"/>
      <c r="F37" s="378"/>
      <c r="G37" s="379" t="str">
        <f t="shared" si="0"/>
        <v/>
      </c>
      <c r="H37" s="378"/>
      <c r="I37" s="380" t="str">
        <f t="shared" ref="I37" si="18">IF(B37="","",IF(H37="-",MIN(D37,G37),IF(O37="a",MIN(D37,H37,G37),IF(O37="b",MIN(D37,G37)*P37,H37))))</f>
        <v/>
      </c>
      <c r="J37" s="380" t="str">
        <f t="shared" ref="J37" si="19">IF(B37="","",ROUNDDOWN(IF(B37="","",IF(P37="B",I37,IF(H37="-",I37*R37,I37*S37))),-3))</f>
        <v/>
      </c>
      <c r="K37" s="378"/>
      <c r="L37" s="378"/>
      <c r="M37" s="393" t="str">
        <f t="shared" ref="M37" si="20">IF(B37="","",(L37-J37))</f>
        <v/>
      </c>
      <c r="P37" s="391"/>
      <c r="R37" s="391"/>
      <c r="S37" s="391"/>
    </row>
    <row r="38" spans="1:19" ht="22.5" customHeight="1" thickBot="1">
      <c r="A38" s="394" t="s">
        <v>171</v>
      </c>
      <c r="B38" s="381" t="str">
        <f>IF(SUM(B8:B37)=0,"",SUM(B8:B37))</f>
        <v/>
      </c>
      <c r="C38" s="381" t="str">
        <f>IF(B38="","",SUM(C8:C37))</f>
        <v/>
      </c>
      <c r="D38" s="381" t="str">
        <f t="shared" ref="D38:M38" si="21">IF(SUM(D8:D37)=0,"",SUM(D8:D37))</f>
        <v/>
      </c>
      <c r="E38" s="381" t="str">
        <f t="shared" si="21"/>
        <v/>
      </c>
      <c r="F38" s="381" t="str">
        <f t="shared" si="21"/>
        <v/>
      </c>
      <c r="G38" s="381" t="str">
        <f t="shared" si="21"/>
        <v/>
      </c>
      <c r="H38" s="381" t="str">
        <f t="shared" si="21"/>
        <v/>
      </c>
      <c r="I38" s="381" t="str">
        <f t="shared" si="21"/>
        <v/>
      </c>
      <c r="J38" s="381" t="str">
        <f t="shared" si="21"/>
        <v/>
      </c>
      <c r="K38" s="381" t="str">
        <f t="shared" si="21"/>
        <v/>
      </c>
      <c r="L38" s="381" t="str">
        <f t="shared" si="21"/>
        <v/>
      </c>
      <c r="M38" s="395" t="str">
        <f t="shared" si="21"/>
        <v/>
      </c>
    </row>
    <row r="39" spans="1:19" ht="13.5" thickTop="1">
      <c r="A39" s="310"/>
    </row>
    <row r="40" spans="1:19" s="363" customFormat="1">
      <c r="A40" s="362" t="s">
        <v>561</v>
      </c>
    </row>
    <row r="41" spans="1:19" s="363" customFormat="1">
      <c r="A41" s="382" t="s">
        <v>605</v>
      </c>
    </row>
    <row r="42" spans="1:19" s="363" customFormat="1">
      <c r="A42" s="382" t="s">
        <v>606</v>
      </c>
    </row>
    <row r="43" spans="1:19" s="363" customFormat="1">
      <c r="A43" s="382" t="s">
        <v>639</v>
      </c>
    </row>
    <row r="44" spans="1:19" s="363" customFormat="1">
      <c r="A44" s="382" t="s">
        <v>608</v>
      </c>
    </row>
    <row r="45" spans="1:19" s="363" customFormat="1">
      <c r="A45" s="382" t="s">
        <v>609</v>
      </c>
    </row>
    <row r="46" spans="1:19" s="363" customFormat="1">
      <c r="A46" s="382" t="s">
        <v>610</v>
      </c>
    </row>
    <row r="47" spans="1:19" s="363" customFormat="1">
      <c r="A47" s="382" t="s">
        <v>611</v>
      </c>
    </row>
    <row r="48" spans="1:19" s="363" customFormat="1">
      <c r="A48" s="382" t="s">
        <v>612</v>
      </c>
    </row>
    <row r="49" spans="1:1" s="363" customFormat="1">
      <c r="A49" s="382" t="s">
        <v>613</v>
      </c>
    </row>
    <row r="50" spans="1:1" s="363" customFormat="1">
      <c r="A50" s="382" t="s">
        <v>614</v>
      </c>
    </row>
    <row r="51" spans="1:1" s="363" customFormat="1">
      <c r="A51" s="382" t="s">
        <v>615</v>
      </c>
    </row>
    <row r="52" spans="1:1" s="363" customFormat="1">
      <c r="A52" s="382" t="s">
        <v>616</v>
      </c>
    </row>
    <row r="53" spans="1:1" s="363" customFormat="1">
      <c r="A53" s="382" t="s">
        <v>617</v>
      </c>
    </row>
    <row r="54" spans="1:1" s="363" customFormat="1">
      <c r="A54" s="382" t="s">
        <v>618</v>
      </c>
    </row>
  </sheetData>
  <sheetProtection sheet="1" objects="1" scenarios="1"/>
  <mergeCells count="3">
    <mergeCell ref="A2:M2"/>
    <mergeCell ref="K4:M4"/>
    <mergeCell ref="A5:A6"/>
  </mergeCells>
  <phoneticPr fontId="5"/>
  <printOptions horizontalCentered="1"/>
  <pageMargins left="0.51181102362204722" right="0.51181102362204722" top="0.74803149606299213" bottom="0.74803149606299213" header="0.31496062992125984" footer="0.31496062992125984"/>
  <pageSetup paperSize="9" scale="9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1B99-8EFB-4D18-A9F6-576DAA84AE5E}">
  <sheetPr codeName="Sheet24">
    <tabColor theme="4" tint="0.39997558519241921"/>
  </sheetPr>
  <dimension ref="A1:O58"/>
  <sheetViews>
    <sheetView view="pageBreakPreview" zoomScaleNormal="100" zoomScaleSheetLayoutView="100" workbookViewId="0">
      <selection activeCell="H6" sqref="H6:I6"/>
    </sheetView>
  </sheetViews>
  <sheetFormatPr defaultColWidth="9" defaultRowHeight="13"/>
  <cols>
    <col min="1" max="3" width="6.90625" style="311" customWidth="1"/>
    <col min="4" max="4" width="7.08984375" style="311" customWidth="1"/>
    <col min="5" max="6" width="7.453125" style="311" customWidth="1"/>
    <col min="7" max="8" width="15" style="311" customWidth="1"/>
    <col min="9" max="9" width="17.90625" style="311" customWidth="1"/>
    <col min="10" max="16384" width="9" style="311"/>
  </cols>
  <sheetData>
    <row r="1" spans="1:11">
      <c r="A1" s="315" t="s">
        <v>517</v>
      </c>
      <c r="B1" s="316"/>
      <c r="C1" s="316"/>
      <c r="D1" s="316"/>
      <c r="E1" s="316"/>
      <c r="F1" s="316"/>
      <c r="G1" s="316"/>
      <c r="H1" s="316"/>
      <c r="I1" s="316"/>
    </row>
    <row r="2" spans="1:11" ht="19.5" customHeight="1">
      <c r="A2" s="819" t="s">
        <v>563</v>
      </c>
      <c r="B2" s="819"/>
      <c r="C2" s="819"/>
      <c r="D2" s="819"/>
      <c r="E2" s="819"/>
      <c r="F2" s="819"/>
      <c r="G2" s="819"/>
      <c r="H2" s="819"/>
      <c r="I2" s="819"/>
    </row>
    <row r="3" spans="1:11" ht="7.5" customHeight="1">
      <c r="A3" s="315"/>
      <c r="B3" s="316"/>
      <c r="C3" s="316"/>
      <c r="D3" s="316"/>
      <c r="E3" s="316"/>
      <c r="F3" s="316"/>
      <c r="G3" s="316"/>
      <c r="H3" s="316"/>
      <c r="I3" s="316"/>
    </row>
    <row r="4" spans="1:11" ht="18.75" customHeight="1">
      <c r="A4" s="838" t="s">
        <v>564</v>
      </c>
      <c r="B4" s="838"/>
      <c r="C4" s="838"/>
      <c r="D4" s="904" t="str">
        <f>'【実績】事業実績（病室）'!B4</f>
        <v>（１６）新興感染症対応力強化事業（病室の感染対策に係る整備）</v>
      </c>
      <c r="E4" s="905"/>
      <c r="F4" s="905"/>
      <c r="G4" s="905"/>
      <c r="H4" s="905"/>
      <c r="I4" s="880"/>
    </row>
    <row r="5" spans="1:11" ht="18.75" customHeight="1">
      <c r="A5" s="838" t="s">
        <v>520</v>
      </c>
      <c r="B5" s="838"/>
      <c r="C5" s="838"/>
      <c r="D5" s="904" t="s">
        <v>521</v>
      </c>
      <c r="E5" s="905"/>
      <c r="F5" s="905"/>
      <c r="G5" s="880"/>
      <c r="H5" s="838" t="s">
        <v>169</v>
      </c>
      <c r="I5" s="881"/>
      <c r="J5" s="312"/>
      <c r="K5" s="312"/>
    </row>
    <row r="6" spans="1:11" ht="22.5" customHeight="1">
      <c r="A6" s="908">
        <f>基本情報入力シート!C6</f>
        <v>0</v>
      </c>
      <c r="B6" s="909"/>
      <c r="C6" s="910"/>
      <c r="D6" s="908" t="str">
        <f>'【実績】事業実績（病室）'!D7</f>
        <v/>
      </c>
      <c r="E6" s="909"/>
      <c r="F6" s="909"/>
      <c r="G6" s="910"/>
      <c r="H6" s="927" t="str">
        <f>'【実績】事業実績（病室）'!G7</f>
        <v/>
      </c>
      <c r="I6" s="927"/>
      <c r="J6" s="313"/>
      <c r="K6" s="312"/>
    </row>
    <row r="7" spans="1:11" ht="14.25" customHeight="1">
      <c r="A7" s="838" t="s">
        <v>20</v>
      </c>
      <c r="B7" s="838"/>
      <c r="C7" s="838"/>
      <c r="D7" s="904" t="str">
        <f>'【実績】事業実績（病室）'!B13</f>
        <v/>
      </c>
      <c r="E7" s="905"/>
      <c r="F7" s="905"/>
      <c r="G7" s="905"/>
      <c r="H7" s="905"/>
      <c r="I7" s="880"/>
    </row>
    <row r="8" spans="1:11" ht="13.5" customHeight="1">
      <c r="A8" s="881" t="s">
        <v>522</v>
      </c>
      <c r="B8" s="881"/>
      <c r="C8" s="881"/>
      <c r="D8" s="884" t="s">
        <v>523</v>
      </c>
      <c r="E8" s="884"/>
      <c r="F8" s="884"/>
      <c r="G8" s="884"/>
      <c r="H8" s="884"/>
      <c r="I8" s="885"/>
    </row>
    <row r="9" spans="1:11" ht="13.5" customHeight="1">
      <c r="A9" s="881"/>
      <c r="B9" s="881"/>
      <c r="C9" s="881"/>
      <c r="D9" s="317" t="s">
        <v>524</v>
      </c>
      <c r="E9" s="899" t="str">
        <f>'【実績】事業実績（病室）'!H13</f>
        <v/>
      </c>
      <c r="F9" s="899"/>
      <c r="G9" s="899"/>
      <c r="H9" s="318"/>
      <c r="I9" s="319"/>
    </row>
    <row r="10" spans="1:11" ht="13.5" customHeight="1">
      <c r="A10" s="881"/>
      <c r="B10" s="881"/>
      <c r="C10" s="881"/>
      <c r="D10" s="900" t="s">
        <v>525</v>
      </c>
      <c r="E10" s="901"/>
      <c r="F10" s="901"/>
      <c r="G10" s="318"/>
      <c r="H10" s="320"/>
      <c r="I10" s="319"/>
    </row>
    <row r="11" spans="1:11" ht="14.25" customHeight="1">
      <c r="A11" s="881"/>
      <c r="B11" s="881"/>
      <c r="C11" s="881"/>
      <c r="D11" s="902" t="s">
        <v>526</v>
      </c>
      <c r="E11" s="903"/>
      <c r="F11" s="903"/>
      <c r="G11" s="321">
        <f>'【実績】事業実績（病室）'!K24</f>
        <v>0</v>
      </c>
      <c r="H11" s="322"/>
      <c r="I11" s="323"/>
    </row>
    <row r="12" spans="1:11" ht="13.5" customHeight="1">
      <c r="A12" s="904" t="s">
        <v>527</v>
      </c>
      <c r="B12" s="905"/>
      <c r="C12" s="880"/>
      <c r="D12" s="324" t="s">
        <v>528</v>
      </c>
      <c r="E12" s="906">
        <f>'【実績】事業実績（病室）'!H12</f>
        <v>0</v>
      </c>
      <c r="F12" s="907"/>
      <c r="G12" s="325" t="s">
        <v>529</v>
      </c>
      <c r="H12" s="326" t="s">
        <v>530</v>
      </c>
      <c r="I12" s="327">
        <f>'【実績】事業実績（病室）'!K12</f>
        <v>0</v>
      </c>
    </row>
    <row r="13" spans="1:11" ht="13.5" customHeight="1">
      <c r="A13" s="928" t="s">
        <v>531</v>
      </c>
      <c r="B13" s="889"/>
      <c r="C13" s="889"/>
      <c r="D13" s="889"/>
      <c r="E13" s="889"/>
      <c r="F13" s="889"/>
      <c r="G13" s="889"/>
      <c r="H13" s="889"/>
      <c r="I13" s="929"/>
    </row>
    <row r="14" spans="1:11" ht="14.25" customHeight="1">
      <c r="A14" s="328" t="s">
        <v>532</v>
      </c>
      <c r="B14" s="881" t="s">
        <v>533</v>
      </c>
      <c r="C14" s="881"/>
      <c r="D14" s="904"/>
      <c r="E14" s="881" t="s">
        <v>570</v>
      </c>
      <c r="F14" s="881"/>
      <c r="G14" s="328" t="s">
        <v>535</v>
      </c>
      <c r="H14" s="328" t="s">
        <v>536</v>
      </c>
      <c r="I14" s="329" t="s">
        <v>537</v>
      </c>
    </row>
    <row r="15" spans="1:11" ht="13.5" customHeight="1">
      <c r="A15" s="330" t="s">
        <v>538</v>
      </c>
      <c r="B15" s="889" t="s">
        <v>539</v>
      </c>
      <c r="C15" s="889"/>
      <c r="D15" s="889"/>
      <c r="E15" s="890" t="s">
        <v>571</v>
      </c>
      <c r="F15" s="891"/>
      <c r="G15" s="331" t="s">
        <v>541</v>
      </c>
      <c r="H15" s="331" t="s">
        <v>542</v>
      </c>
      <c r="I15" s="319" t="s">
        <v>543</v>
      </c>
    </row>
    <row r="16" spans="1:11" ht="13.5" customHeight="1">
      <c r="A16" s="888" t="s">
        <v>544</v>
      </c>
      <c r="B16" s="872" t="s">
        <v>568</v>
      </c>
      <c r="C16" s="872"/>
      <c r="D16" s="872"/>
      <c r="E16" s="878" t="str">
        <f>【実績】所要額精算書!I8</f>
        <v/>
      </c>
      <c r="F16" s="879"/>
      <c r="G16" s="332" t="e">
        <f t="shared" ref="G16:G24" si="0">IF(H16="","",H16/E16)</f>
        <v>#VALUE!</v>
      </c>
      <c r="H16" s="333">
        <f>'【実績】事業実績（病室）'!E38</f>
        <v>0</v>
      </c>
      <c r="I16" s="319" t="s">
        <v>543</v>
      </c>
    </row>
    <row r="17" spans="1:9" ht="13.5" customHeight="1">
      <c r="A17" s="888"/>
      <c r="B17" s="872" t="s">
        <v>539</v>
      </c>
      <c r="C17" s="872"/>
      <c r="D17" s="872"/>
      <c r="E17" s="878"/>
      <c r="F17" s="879"/>
      <c r="G17" s="332" t="e">
        <f t="shared" si="0"/>
        <v>#DIV/0!</v>
      </c>
      <c r="H17" s="333">
        <f>'【実績】事業実績（病室）'!E39</f>
        <v>0</v>
      </c>
      <c r="I17" s="319" t="s">
        <v>543</v>
      </c>
    </row>
    <row r="18" spans="1:9" ht="13.5" customHeight="1">
      <c r="A18" s="888"/>
      <c r="B18" s="872" t="s">
        <v>539</v>
      </c>
      <c r="C18" s="872"/>
      <c r="D18" s="872"/>
      <c r="E18" s="878"/>
      <c r="F18" s="879"/>
      <c r="G18" s="332" t="str">
        <f t="shared" si="0"/>
        <v/>
      </c>
      <c r="H18" s="333"/>
      <c r="I18" s="319" t="s">
        <v>543</v>
      </c>
    </row>
    <row r="19" spans="1:9" ht="13.5" customHeight="1">
      <c r="A19" s="888"/>
      <c r="B19" s="872" t="s">
        <v>539</v>
      </c>
      <c r="C19" s="872"/>
      <c r="D19" s="872"/>
      <c r="E19" s="878" t="s">
        <v>539</v>
      </c>
      <c r="F19" s="879"/>
      <c r="G19" s="332" t="str">
        <f t="shared" si="0"/>
        <v/>
      </c>
      <c r="H19" s="333"/>
      <c r="I19" s="319" t="s">
        <v>543</v>
      </c>
    </row>
    <row r="20" spans="1:9">
      <c r="A20" s="888"/>
      <c r="B20" s="872" t="s">
        <v>539</v>
      </c>
      <c r="C20" s="872"/>
      <c r="D20" s="872"/>
      <c r="E20" s="878" t="s">
        <v>539</v>
      </c>
      <c r="F20" s="879"/>
      <c r="G20" s="332" t="str">
        <f t="shared" si="0"/>
        <v/>
      </c>
      <c r="H20" s="333"/>
      <c r="I20" s="319" t="s">
        <v>543</v>
      </c>
    </row>
    <row r="21" spans="1:9" ht="15" customHeight="1">
      <c r="A21" s="888"/>
      <c r="B21" s="872" t="s">
        <v>539</v>
      </c>
      <c r="C21" s="872"/>
      <c r="D21" s="872"/>
      <c r="E21" s="878" t="s">
        <v>539</v>
      </c>
      <c r="F21" s="879"/>
      <c r="G21" s="332" t="str">
        <f t="shared" si="0"/>
        <v/>
      </c>
      <c r="H21" s="333"/>
      <c r="I21" s="319" t="s">
        <v>543</v>
      </c>
    </row>
    <row r="22" spans="1:9" ht="15" customHeight="1">
      <c r="A22" s="888"/>
      <c r="B22" s="872" t="s">
        <v>539</v>
      </c>
      <c r="C22" s="872"/>
      <c r="D22" s="872"/>
      <c r="E22" s="878" t="s">
        <v>539</v>
      </c>
      <c r="F22" s="879"/>
      <c r="G22" s="332" t="str">
        <f t="shared" si="0"/>
        <v/>
      </c>
      <c r="H22" s="333"/>
      <c r="I22" s="319" t="s">
        <v>543</v>
      </c>
    </row>
    <row r="23" spans="1:9" ht="15" customHeight="1">
      <c r="A23" s="334"/>
      <c r="B23" s="318"/>
      <c r="C23" s="318"/>
      <c r="D23" s="318"/>
      <c r="E23" s="878" t="s">
        <v>539</v>
      </c>
      <c r="F23" s="879"/>
      <c r="G23" s="332" t="str">
        <f t="shared" si="0"/>
        <v/>
      </c>
      <c r="H23" s="333"/>
      <c r="I23" s="319"/>
    </row>
    <row r="24" spans="1:9" ht="15" customHeight="1">
      <c r="A24" s="334"/>
      <c r="B24" s="318"/>
      <c r="C24" s="318"/>
      <c r="D24" s="318"/>
      <c r="E24" s="878" t="s">
        <v>539</v>
      </c>
      <c r="F24" s="879"/>
      <c r="G24" s="332" t="str">
        <f t="shared" si="0"/>
        <v/>
      </c>
      <c r="H24" s="333"/>
      <c r="I24" s="319"/>
    </row>
    <row r="25" spans="1:9" ht="15" customHeight="1">
      <c r="A25" s="335"/>
      <c r="B25" s="880" t="s">
        <v>545</v>
      </c>
      <c r="C25" s="881"/>
      <c r="D25" s="881"/>
      <c r="E25" s="882" t="str">
        <f>IF(SUM(E16:F24)=0,"",SUM(E16:F24))</f>
        <v/>
      </c>
      <c r="F25" s="882"/>
      <c r="G25" s="336" t="str">
        <f>IF(H25="","",H25/E25)</f>
        <v/>
      </c>
      <c r="H25" s="337" t="str">
        <f>IF(SUM(H16:H24)=0,"",SUM(H16:H24))</f>
        <v/>
      </c>
      <c r="I25" s="338"/>
    </row>
    <row r="26" spans="1:9">
      <c r="A26" s="339" t="s">
        <v>538</v>
      </c>
      <c r="B26" s="883" t="s">
        <v>539</v>
      </c>
      <c r="C26" s="884"/>
      <c r="D26" s="885"/>
      <c r="E26" s="886" t="s">
        <v>571</v>
      </c>
      <c r="F26" s="887"/>
      <c r="G26" s="340" t="s">
        <v>541</v>
      </c>
      <c r="H26" s="340" t="s">
        <v>542</v>
      </c>
      <c r="I26" s="319" t="s">
        <v>543</v>
      </c>
    </row>
    <row r="27" spans="1:9" ht="13.5" customHeight="1">
      <c r="A27" s="870" t="s">
        <v>546</v>
      </c>
      <c r="B27" s="871" t="s">
        <v>569</v>
      </c>
      <c r="C27" s="872"/>
      <c r="D27" s="873"/>
      <c r="E27" s="874" t="s">
        <v>539</v>
      </c>
      <c r="F27" s="875"/>
      <c r="G27" s="332" t="e">
        <f t="shared" ref="G27:G35" si="1">IF(H27="","",H27/E27)</f>
        <v>#VALUE!</v>
      </c>
      <c r="H27" s="333">
        <f>'【実績】事業実績（病室）'!E41</f>
        <v>0</v>
      </c>
      <c r="I27" s="319" t="s">
        <v>543</v>
      </c>
    </row>
    <row r="28" spans="1:9">
      <c r="A28" s="870"/>
      <c r="B28" s="871" t="s">
        <v>539</v>
      </c>
      <c r="C28" s="872"/>
      <c r="D28" s="873"/>
      <c r="E28" s="874"/>
      <c r="F28" s="875"/>
      <c r="G28" s="332" t="str">
        <f t="shared" si="1"/>
        <v/>
      </c>
      <c r="H28" s="333"/>
      <c r="I28" s="319" t="s">
        <v>543</v>
      </c>
    </row>
    <row r="29" spans="1:9">
      <c r="A29" s="870"/>
      <c r="B29" s="871" t="s">
        <v>539</v>
      </c>
      <c r="C29" s="872"/>
      <c r="D29" s="873"/>
      <c r="E29" s="874"/>
      <c r="F29" s="875"/>
      <c r="G29" s="332" t="str">
        <f t="shared" si="1"/>
        <v/>
      </c>
      <c r="H29" s="333"/>
      <c r="I29" s="319" t="s">
        <v>543</v>
      </c>
    </row>
    <row r="30" spans="1:9">
      <c r="A30" s="870"/>
      <c r="B30" s="871" t="s">
        <v>539</v>
      </c>
      <c r="C30" s="872"/>
      <c r="D30" s="873"/>
      <c r="E30" s="874"/>
      <c r="F30" s="875"/>
      <c r="G30" s="332" t="str">
        <f t="shared" si="1"/>
        <v/>
      </c>
      <c r="H30" s="333"/>
      <c r="I30" s="319" t="s">
        <v>543</v>
      </c>
    </row>
    <row r="31" spans="1:9">
      <c r="A31" s="870"/>
      <c r="B31" s="871" t="s">
        <v>539</v>
      </c>
      <c r="C31" s="872"/>
      <c r="D31" s="873"/>
      <c r="E31" s="874" t="s">
        <v>539</v>
      </c>
      <c r="F31" s="875"/>
      <c r="G31" s="332" t="str">
        <f t="shared" si="1"/>
        <v/>
      </c>
      <c r="H31" s="333"/>
      <c r="I31" s="319" t="s">
        <v>543</v>
      </c>
    </row>
    <row r="32" spans="1:9">
      <c r="A32" s="870"/>
      <c r="B32" s="871" t="s">
        <v>539</v>
      </c>
      <c r="C32" s="872"/>
      <c r="D32" s="873"/>
      <c r="E32" s="874" t="s">
        <v>539</v>
      </c>
      <c r="F32" s="875"/>
      <c r="G32" s="332" t="str">
        <f t="shared" si="1"/>
        <v/>
      </c>
      <c r="H32" s="333"/>
      <c r="I32" s="319" t="s">
        <v>543</v>
      </c>
    </row>
    <row r="33" spans="1:9">
      <c r="A33" s="870"/>
      <c r="B33" s="871" t="s">
        <v>539</v>
      </c>
      <c r="C33" s="872"/>
      <c r="D33" s="873"/>
      <c r="E33" s="874" t="s">
        <v>539</v>
      </c>
      <c r="F33" s="875"/>
      <c r="G33" s="332" t="str">
        <f t="shared" si="1"/>
        <v/>
      </c>
      <c r="H33" s="333"/>
      <c r="I33" s="319" t="s">
        <v>543</v>
      </c>
    </row>
    <row r="34" spans="1:9">
      <c r="A34" s="341"/>
      <c r="B34" s="342"/>
      <c r="C34" s="318"/>
      <c r="D34" s="343"/>
      <c r="E34" s="874" t="s">
        <v>539</v>
      </c>
      <c r="F34" s="875"/>
      <c r="G34" s="332" t="str">
        <f t="shared" si="1"/>
        <v/>
      </c>
      <c r="H34" s="333"/>
      <c r="I34" s="319"/>
    </row>
    <row r="35" spans="1:9">
      <c r="A35" s="341"/>
      <c r="B35" s="344"/>
      <c r="C35" s="321"/>
      <c r="D35" s="345"/>
      <c r="E35" s="874" t="s">
        <v>539</v>
      </c>
      <c r="F35" s="875"/>
      <c r="G35" s="332" t="str">
        <f t="shared" si="1"/>
        <v/>
      </c>
      <c r="H35" s="333"/>
      <c r="I35" s="319"/>
    </row>
    <row r="36" spans="1:9" ht="15" customHeight="1">
      <c r="A36" s="346"/>
      <c r="B36" s="876" t="s">
        <v>545</v>
      </c>
      <c r="C36" s="876"/>
      <c r="D36" s="876"/>
      <c r="E36" s="877" t="str">
        <f>IF(SUM(E27:F35)=0,"",SUM(E27:F35))</f>
        <v/>
      </c>
      <c r="F36" s="877"/>
      <c r="G36" s="336" t="str">
        <f>IF(H36="","",H36/E36)</f>
        <v/>
      </c>
      <c r="H36" s="337" t="str">
        <f>IF(SUM(H27:H35)=0,"",SUM(H27:H35))</f>
        <v/>
      </c>
      <c r="I36" s="338"/>
    </row>
    <row r="37" spans="1:9" ht="15" customHeight="1">
      <c r="A37" s="838" t="s">
        <v>547</v>
      </c>
      <c r="B37" s="838"/>
      <c r="C37" s="838"/>
      <c r="D37" s="838"/>
      <c r="E37" s="861" t="str">
        <f>IF(E36="",E25,E25+E36)</f>
        <v/>
      </c>
      <c r="F37" s="862"/>
      <c r="G37" s="347" t="str">
        <f>IF(H37="","",H37/E37)</f>
        <v/>
      </c>
      <c r="H37" s="348" t="str">
        <f>IF(H36="",H25,H25+H36)</f>
        <v/>
      </c>
      <c r="I37" s="349"/>
    </row>
    <row r="38" spans="1:9">
      <c r="A38" s="863" t="s">
        <v>548</v>
      </c>
      <c r="B38" s="863"/>
      <c r="C38" s="863"/>
      <c r="D38" s="863"/>
      <c r="E38" s="863"/>
      <c r="F38" s="863"/>
      <c r="G38" s="863"/>
      <c r="H38" s="863"/>
      <c r="I38" s="863"/>
    </row>
    <row r="39" spans="1:9">
      <c r="A39" s="838" t="s">
        <v>18</v>
      </c>
      <c r="B39" s="838"/>
      <c r="C39" s="838"/>
      <c r="D39" s="838"/>
      <c r="E39" s="838" t="s">
        <v>549</v>
      </c>
      <c r="F39" s="838"/>
      <c r="G39" s="838"/>
      <c r="H39" s="838" t="s">
        <v>550</v>
      </c>
      <c r="I39" s="838"/>
    </row>
    <row r="40" spans="1:9" ht="13.5" customHeight="1">
      <c r="A40" s="864"/>
      <c r="B40" s="865"/>
      <c r="C40" s="865"/>
      <c r="D40" s="866"/>
      <c r="E40" s="867" t="s">
        <v>350</v>
      </c>
      <c r="F40" s="868"/>
      <c r="G40" s="869"/>
      <c r="H40" s="864" t="s">
        <v>551</v>
      </c>
      <c r="I40" s="866"/>
    </row>
    <row r="41" spans="1:9" ht="13.5" customHeight="1">
      <c r="A41" s="848" t="s">
        <v>552</v>
      </c>
      <c r="B41" s="849"/>
      <c r="C41" s="849"/>
      <c r="D41" s="850"/>
      <c r="E41" s="856" t="str">
        <f>IF(E42="","",E42+E43)</f>
        <v/>
      </c>
      <c r="F41" s="857"/>
      <c r="G41" s="858"/>
      <c r="H41" s="859"/>
      <c r="I41" s="860"/>
    </row>
    <row r="42" spans="1:9" ht="13.5" customHeight="1">
      <c r="A42" s="848" t="s">
        <v>553</v>
      </c>
      <c r="B42" s="849"/>
      <c r="C42" s="849"/>
      <c r="D42" s="850"/>
      <c r="E42" s="851" t="str">
        <f>【実績】所要額精算書!U8</f>
        <v/>
      </c>
      <c r="F42" s="852"/>
      <c r="G42" s="853"/>
      <c r="H42" s="854"/>
      <c r="I42" s="855"/>
    </row>
    <row r="43" spans="1:9" ht="13.5" customHeight="1">
      <c r="A43" s="848" t="s">
        <v>554</v>
      </c>
      <c r="B43" s="849"/>
      <c r="C43" s="849"/>
      <c r="D43" s="850"/>
      <c r="E43" s="851" t="e">
        <f>【実績】所要額精算書!Q8-【実績】所要額精算書!U8</f>
        <v>#VALUE!</v>
      </c>
      <c r="F43" s="852"/>
      <c r="G43" s="853"/>
      <c r="H43" s="854"/>
      <c r="I43" s="855"/>
    </row>
    <row r="44" spans="1:9" ht="13.5" customHeight="1">
      <c r="A44" s="848" t="s">
        <v>555</v>
      </c>
      <c r="B44" s="849"/>
      <c r="C44" s="849"/>
      <c r="D44" s="850"/>
      <c r="E44" s="851"/>
      <c r="F44" s="852"/>
      <c r="G44" s="853"/>
      <c r="H44" s="854"/>
      <c r="I44" s="855"/>
    </row>
    <row r="45" spans="1:9" ht="13.5" customHeight="1">
      <c r="A45" s="848" t="s">
        <v>556</v>
      </c>
      <c r="B45" s="849"/>
      <c r="C45" s="849"/>
      <c r="D45" s="850"/>
      <c r="E45" s="851" t="str">
        <f>【実績】所要額精算書!G8</f>
        <v/>
      </c>
      <c r="F45" s="852"/>
      <c r="G45" s="853"/>
      <c r="H45" s="854"/>
      <c r="I45" s="855"/>
    </row>
    <row r="46" spans="1:9" ht="13.5" customHeight="1">
      <c r="A46" s="848" t="s">
        <v>557</v>
      </c>
      <c r="B46" s="849"/>
      <c r="C46" s="849"/>
      <c r="D46" s="850"/>
      <c r="E46" s="851" t="e">
        <f>H37-E42-E43-E45</f>
        <v>#VALUE!</v>
      </c>
      <c r="F46" s="852"/>
      <c r="G46" s="853"/>
      <c r="H46" s="854"/>
      <c r="I46" s="855"/>
    </row>
    <row r="47" spans="1:9" ht="13.5" customHeight="1">
      <c r="A47" s="350"/>
      <c r="B47" s="351"/>
      <c r="C47" s="351"/>
      <c r="D47" s="352"/>
      <c r="E47" s="353"/>
      <c r="F47" s="354"/>
      <c r="G47" s="355"/>
      <c r="H47" s="353"/>
      <c r="I47" s="355"/>
    </row>
    <row r="48" spans="1:9" ht="15" customHeight="1">
      <c r="A48" s="838" t="s">
        <v>558</v>
      </c>
      <c r="B48" s="838"/>
      <c r="C48" s="838"/>
      <c r="D48" s="838"/>
      <c r="E48" s="839" t="str">
        <f>IF(E42="","",SUM(E41+E44+E45+E46))</f>
        <v/>
      </c>
      <c r="F48" s="840"/>
      <c r="G48" s="841"/>
      <c r="H48" s="925" t="str">
        <f>IF(H37=E48,"","←【確認】財源内訳の合計と整備費の合計が不一致")</f>
        <v/>
      </c>
      <c r="I48" s="926"/>
    </row>
    <row r="49" spans="1:15" ht="13.5" customHeight="1">
      <c r="A49" s="844" t="s">
        <v>559</v>
      </c>
      <c r="B49" s="845"/>
      <c r="C49" s="845"/>
      <c r="D49" s="845"/>
      <c r="E49" s="845"/>
      <c r="F49" s="845"/>
      <c r="G49" s="845"/>
      <c r="H49" s="846"/>
      <c r="I49" s="847"/>
    </row>
    <row r="50" spans="1:15" ht="13.5" customHeight="1">
      <c r="A50" s="825" t="s">
        <v>560</v>
      </c>
      <c r="B50" s="826"/>
      <c r="C50" s="826"/>
      <c r="D50" s="826"/>
      <c r="E50" s="826"/>
      <c r="F50" s="826"/>
      <c r="G50" s="826"/>
      <c r="H50" s="826"/>
      <c r="I50" s="826"/>
    </row>
    <row r="51" spans="1:15">
      <c r="A51" s="916"/>
      <c r="B51" s="917"/>
      <c r="C51" s="917"/>
      <c r="D51" s="917"/>
      <c r="E51" s="917"/>
      <c r="F51" s="917"/>
      <c r="G51" s="917"/>
      <c r="H51" s="917"/>
      <c r="I51" s="918"/>
    </row>
    <row r="52" spans="1:15">
      <c r="A52" s="919"/>
      <c r="B52" s="920"/>
      <c r="C52" s="920"/>
      <c r="D52" s="920"/>
      <c r="E52" s="920"/>
      <c r="F52" s="920"/>
      <c r="G52" s="920"/>
      <c r="H52" s="920"/>
      <c r="I52" s="921"/>
    </row>
    <row r="53" spans="1:15">
      <c r="A53" s="919"/>
      <c r="B53" s="920"/>
      <c r="C53" s="920"/>
      <c r="D53" s="920"/>
      <c r="E53" s="920"/>
      <c r="F53" s="920"/>
      <c r="G53" s="920"/>
      <c r="H53" s="920"/>
      <c r="I53" s="921"/>
    </row>
    <row r="54" spans="1:15">
      <c r="A54" s="922"/>
      <c r="B54" s="923"/>
      <c r="C54" s="923"/>
      <c r="D54" s="923"/>
      <c r="E54" s="923"/>
      <c r="F54" s="923"/>
      <c r="G54" s="923"/>
      <c r="H54" s="923"/>
      <c r="I54" s="924"/>
    </row>
    <row r="55" spans="1:15" ht="14.25" customHeight="1">
      <c r="A55" s="836"/>
      <c r="B55" s="836"/>
      <c r="C55" s="836"/>
      <c r="D55" s="836"/>
      <c r="E55" s="837"/>
      <c r="F55" s="837"/>
      <c r="G55" s="837"/>
      <c r="H55" s="837"/>
      <c r="I55" s="837"/>
    </row>
    <row r="56" spans="1:15">
      <c r="A56" s="356" t="s">
        <v>561</v>
      </c>
      <c r="B56" s="356"/>
      <c r="C56" s="356"/>
      <c r="D56" s="356"/>
      <c r="E56" s="356"/>
      <c r="F56" s="356"/>
      <c r="G56" s="356"/>
      <c r="H56" s="356"/>
      <c r="I56" s="356"/>
    </row>
    <row r="57" spans="1:15" ht="13.5" customHeight="1">
      <c r="A57" s="357" t="s">
        <v>562</v>
      </c>
      <c r="B57" s="358"/>
      <c r="C57" s="358"/>
      <c r="D57" s="358"/>
      <c r="E57" s="358"/>
      <c r="F57" s="358"/>
      <c r="G57" s="358"/>
      <c r="H57" s="358"/>
      <c r="I57" s="358"/>
      <c r="J57" s="314"/>
      <c r="K57" s="314"/>
      <c r="L57" s="314"/>
      <c r="M57" s="314"/>
      <c r="N57" s="314"/>
      <c r="O57" s="314"/>
    </row>
    <row r="58" spans="1:15">
      <c r="A58" s="316"/>
      <c r="B58" s="316"/>
      <c r="C58" s="316"/>
      <c r="D58" s="316"/>
      <c r="E58" s="316"/>
      <c r="F58" s="316"/>
      <c r="G58" s="316"/>
      <c r="H58" s="316"/>
      <c r="I58" s="316"/>
    </row>
  </sheetData>
  <sheetProtection sheet="1" objects="1" scenarios="1"/>
  <mergeCells count="100">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48:D48"/>
    <mergeCell ref="E48:G48"/>
    <mergeCell ref="H48:I48"/>
    <mergeCell ref="A49:G49"/>
    <mergeCell ref="H49:I49"/>
    <mergeCell ref="A50:I50"/>
    <mergeCell ref="A51:I54"/>
    <mergeCell ref="A55:D55"/>
    <mergeCell ref="E55:G55"/>
    <mergeCell ref="H55:I55"/>
  </mergeCells>
  <phoneticPr fontId="5"/>
  <dataValidations count="1">
    <dataValidation type="list" allowBlank="1" showInputMessage="1" showErrorMessage="1" sqref="H49" xr:uid="{EDAB479C-73EA-4654-9680-5CDA5782CBD7}">
      <formula1>"有,無"</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ACD3F-D512-443E-95C2-E241B4141590}">
  <sheetPr codeName="Sheet25">
    <tabColor theme="4" tint="0.39997558519241921"/>
  </sheetPr>
  <dimension ref="A1:O58"/>
  <sheetViews>
    <sheetView view="pageBreakPreview" zoomScaleNormal="100" zoomScaleSheetLayoutView="100" workbookViewId="0">
      <selection activeCell="B27" sqref="B27:D27"/>
    </sheetView>
  </sheetViews>
  <sheetFormatPr defaultColWidth="9" defaultRowHeight="13"/>
  <cols>
    <col min="1" max="3" width="6.90625" style="311" customWidth="1"/>
    <col min="4" max="4" width="7.08984375" style="311" customWidth="1"/>
    <col min="5" max="6" width="7.453125" style="311" customWidth="1"/>
    <col min="7" max="8" width="15" style="311" customWidth="1"/>
    <col min="9" max="9" width="17.90625" style="311" customWidth="1"/>
    <col min="10" max="16384" width="9" style="311"/>
  </cols>
  <sheetData>
    <row r="1" spans="1:11">
      <c r="A1" s="315" t="s">
        <v>517</v>
      </c>
      <c r="B1" s="316"/>
      <c r="C1" s="316"/>
      <c r="D1" s="316"/>
      <c r="E1" s="316"/>
      <c r="F1" s="316"/>
      <c r="G1" s="316"/>
      <c r="H1" s="316"/>
      <c r="I1" s="316"/>
    </row>
    <row r="2" spans="1:11" ht="19.5" customHeight="1">
      <c r="A2" s="819" t="s">
        <v>563</v>
      </c>
      <c r="B2" s="819"/>
      <c r="C2" s="819"/>
      <c r="D2" s="819"/>
      <c r="E2" s="819"/>
      <c r="F2" s="819"/>
      <c r="G2" s="819"/>
      <c r="H2" s="819"/>
      <c r="I2" s="819"/>
    </row>
    <row r="3" spans="1:11" ht="7.5" customHeight="1">
      <c r="A3" s="315"/>
      <c r="B3" s="316"/>
      <c r="C3" s="316"/>
      <c r="D3" s="316"/>
      <c r="E3" s="316"/>
      <c r="F3" s="316"/>
      <c r="G3" s="316"/>
      <c r="H3" s="316"/>
      <c r="I3" s="316"/>
    </row>
    <row r="4" spans="1:11" ht="18.75" customHeight="1">
      <c r="A4" s="838" t="s">
        <v>564</v>
      </c>
      <c r="B4" s="838"/>
      <c r="C4" s="838"/>
      <c r="D4" s="904" t="str">
        <f>'【実績】事業実績（病棟）'!B4</f>
        <v>（１６）新興感染症対応力強化事業（病室の感染対策に係る整備以外）</v>
      </c>
      <c r="E4" s="905"/>
      <c r="F4" s="905"/>
      <c r="G4" s="905"/>
      <c r="H4" s="905"/>
      <c r="I4" s="880"/>
    </row>
    <row r="5" spans="1:11" ht="18.75" customHeight="1">
      <c r="A5" s="838" t="s">
        <v>520</v>
      </c>
      <c r="B5" s="838"/>
      <c r="C5" s="838"/>
      <c r="D5" s="904" t="s">
        <v>521</v>
      </c>
      <c r="E5" s="905"/>
      <c r="F5" s="905"/>
      <c r="G5" s="880"/>
      <c r="H5" s="838" t="s">
        <v>169</v>
      </c>
      <c r="I5" s="881"/>
      <c r="J5" s="312"/>
      <c r="K5" s="312"/>
    </row>
    <row r="6" spans="1:11" ht="22.5" customHeight="1">
      <c r="A6" s="908">
        <f>基本情報入力シート!C6</f>
        <v>0</v>
      </c>
      <c r="B6" s="909"/>
      <c r="C6" s="910"/>
      <c r="D6" s="908" t="str">
        <f>'【実績】事業実績（病棟）'!D7</f>
        <v/>
      </c>
      <c r="E6" s="909"/>
      <c r="F6" s="909"/>
      <c r="G6" s="910"/>
      <c r="H6" s="927" t="str">
        <f>'【実績】事業実績（病棟）'!G7</f>
        <v/>
      </c>
      <c r="I6" s="927"/>
      <c r="J6" s="313"/>
      <c r="K6" s="312"/>
    </row>
    <row r="7" spans="1:11" ht="14.25" customHeight="1">
      <c r="A7" s="838" t="s">
        <v>20</v>
      </c>
      <c r="B7" s="838"/>
      <c r="C7" s="838"/>
      <c r="D7" s="904" t="str">
        <f>'【実績】事業実績（病棟）'!B13</f>
        <v/>
      </c>
      <c r="E7" s="905"/>
      <c r="F7" s="905"/>
      <c r="G7" s="905"/>
      <c r="H7" s="905"/>
      <c r="I7" s="880"/>
    </row>
    <row r="8" spans="1:11" ht="13.5" customHeight="1">
      <c r="A8" s="881" t="s">
        <v>522</v>
      </c>
      <c r="B8" s="881"/>
      <c r="C8" s="881"/>
      <c r="D8" s="884" t="s">
        <v>523</v>
      </c>
      <c r="E8" s="884"/>
      <c r="F8" s="884"/>
      <c r="G8" s="884"/>
      <c r="H8" s="884"/>
      <c r="I8" s="885"/>
    </row>
    <row r="9" spans="1:11" ht="13.5" customHeight="1">
      <c r="A9" s="881"/>
      <c r="B9" s="881"/>
      <c r="C9" s="881"/>
      <c r="D9" s="317" t="s">
        <v>524</v>
      </c>
      <c r="E9" s="899" t="str">
        <f>'【実績】事業実績（病棟）'!H13</f>
        <v/>
      </c>
      <c r="F9" s="899"/>
      <c r="G9" s="899"/>
      <c r="H9" s="318"/>
      <c r="I9" s="319"/>
    </row>
    <row r="10" spans="1:11" ht="13.5" customHeight="1">
      <c r="A10" s="881"/>
      <c r="B10" s="881"/>
      <c r="C10" s="881"/>
      <c r="D10" s="900" t="s">
        <v>525</v>
      </c>
      <c r="E10" s="901"/>
      <c r="F10" s="901"/>
      <c r="G10" s="318" t="str">
        <f>'【実績】事業実績（病棟）'!K25</f>
        <v/>
      </c>
      <c r="H10" s="320"/>
      <c r="I10" s="319"/>
    </row>
    <row r="11" spans="1:11" ht="14.25" customHeight="1">
      <c r="A11" s="881"/>
      <c r="B11" s="881"/>
      <c r="C11" s="881"/>
      <c r="D11" s="902" t="s">
        <v>526</v>
      </c>
      <c r="E11" s="903"/>
      <c r="F11" s="903"/>
      <c r="G11" s="321" t="str">
        <f>'【実績】事業実績（病棟）'!K24</f>
        <v/>
      </c>
      <c r="H11" s="322"/>
      <c r="I11" s="323"/>
    </row>
    <row r="12" spans="1:11" ht="13.5" customHeight="1">
      <c r="A12" s="904" t="s">
        <v>527</v>
      </c>
      <c r="B12" s="905"/>
      <c r="C12" s="880"/>
      <c r="D12" s="324" t="s">
        <v>528</v>
      </c>
      <c r="E12" s="906">
        <f>'【実績】事業実績（病棟）'!H12</f>
        <v>0</v>
      </c>
      <c r="F12" s="907"/>
      <c r="G12" s="325" t="s">
        <v>529</v>
      </c>
      <c r="H12" s="326" t="s">
        <v>530</v>
      </c>
      <c r="I12" s="327">
        <f>'【実績】事業実績（病棟）'!K12</f>
        <v>0</v>
      </c>
    </row>
    <row r="13" spans="1:11" ht="13.5" customHeight="1">
      <c r="A13" s="928" t="s">
        <v>531</v>
      </c>
      <c r="B13" s="889"/>
      <c r="C13" s="889"/>
      <c r="D13" s="889"/>
      <c r="E13" s="889"/>
      <c r="F13" s="889"/>
      <c r="G13" s="889"/>
      <c r="H13" s="889"/>
      <c r="I13" s="929"/>
    </row>
    <row r="14" spans="1:11" ht="14.25" customHeight="1">
      <c r="A14" s="328" t="s">
        <v>532</v>
      </c>
      <c r="B14" s="881" t="s">
        <v>533</v>
      </c>
      <c r="C14" s="881"/>
      <c r="D14" s="904"/>
      <c r="E14" s="881" t="s">
        <v>534</v>
      </c>
      <c r="F14" s="881"/>
      <c r="G14" s="328" t="s">
        <v>535</v>
      </c>
      <c r="H14" s="328" t="s">
        <v>536</v>
      </c>
      <c r="I14" s="329" t="s">
        <v>537</v>
      </c>
    </row>
    <row r="15" spans="1:11" ht="13.5" customHeight="1">
      <c r="A15" s="330" t="s">
        <v>538</v>
      </c>
      <c r="B15" s="889" t="s">
        <v>539</v>
      </c>
      <c r="C15" s="889"/>
      <c r="D15" s="889"/>
      <c r="E15" s="890" t="s">
        <v>540</v>
      </c>
      <c r="F15" s="891"/>
      <c r="G15" s="331" t="s">
        <v>541</v>
      </c>
      <c r="H15" s="331" t="s">
        <v>542</v>
      </c>
      <c r="I15" s="319" t="s">
        <v>543</v>
      </c>
    </row>
    <row r="16" spans="1:11" ht="13.5" customHeight="1">
      <c r="A16" s="888" t="s">
        <v>544</v>
      </c>
      <c r="B16" s="872" t="s">
        <v>572</v>
      </c>
      <c r="C16" s="872"/>
      <c r="D16" s="872"/>
      <c r="E16" s="878" t="str">
        <f>'【実績】事業実績（病棟）'!K25</f>
        <v/>
      </c>
      <c r="F16" s="879"/>
      <c r="G16" s="332" t="e">
        <f t="shared" ref="G16:G24" si="0">IF(H16="","",H16/E16)</f>
        <v>#VALUE!</v>
      </c>
      <c r="H16" s="333">
        <f>'【実績】事業実績（病棟）'!E31</f>
        <v>0</v>
      </c>
      <c r="I16" s="319" t="s">
        <v>543</v>
      </c>
    </row>
    <row r="17" spans="1:9" ht="13.5" customHeight="1">
      <c r="A17" s="888"/>
      <c r="B17" s="872" t="s">
        <v>539</v>
      </c>
      <c r="C17" s="872"/>
      <c r="D17" s="872"/>
      <c r="E17" s="878"/>
      <c r="F17" s="879"/>
      <c r="G17" s="332" t="e">
        <f t="shared" si="0"/>
        <v>#DIV/0!</v>
      </c>
      <c r="H17" s="333">
        <f>'【実績】事業実績（病棟）'!E32</f>
        <v>0</v>
      </c>
      <c r="I17" s="319" t="s">
        <v>543</v>
      </c>
    </row>
    <row r="18" spans="1:9" ht="13.5" customHeight="1">
      <c r="A18" s="888"/>
      <c r="B18" s="872" t="s">
        <v>539</v>
      </c>
      <c r="C18" s="872"/>
      <c r="D18" s="872"/>
      <c r="E18" s="878"/>
      <c r="F18" s="879"/>
      <c r="G18" s="332" t="str">
        <f t="shared" si="0"/>
        <v/>
      </c>
      <c r="H18" s="333"/>
      <c r="I18" s="319" t="s">
        <v>543</v>
      </c>
    </row>
    <row r="19" spans="1:9" ht="13.5" customHeight="1">
      <c r="A19" s="888"/>
      <c r="B19" s="872" t="s">
        <v>539</v>
      </c>
      <c r="C19" s="872"/>
      <c r="D19" s="872"/>
      <c r="E19" s="878" t="s">
        <v>539</v>
      </c>
      <c r="F19" s="879"/>
      <c r="G19" s="332" t="str">
        <f t="shared" si="0"/>
        <v/>
      </c>
      <c r="H19" s="333"/>
      <c r="I19" s="319" t="s">
        <v>543</v>
      </c>
    </row>
    <row r="20" spans="1:9">
      <c r="A20" s="888"/>
      <c r="B20" s="872" t="s">
        <v>539</v>
      </c>
      <c r="C20" s="872"/>
      <c r="D20" s="872"/>
      <c r="E20" s="878" t="s">
        <v>539</v>
      </c>
      <c r="F20" s="879"/>
      <c r="G20" s="332" t="str">
        <f t="shared" si="0"/>
        <v/>
      </c>
      <c r="H20" s="333"/>
      <c r="I20" s="319" t="s">
        <v>543</v>
      </c>
    </row>
    <row r="21" spans="1:9" ht="15" customHeight="1">
      <c r="A21" s="888"/>
      <c r="B21" s="872" t="s">
        <v>539</v>
      </c>
      <c r="C21" s="872"/>
      <c r="D21" s="872"/>
      <c r="E21" s="878" t="s">
        <v>539</v>
      </c>
      <c r="F21" s="879"/>
      <c r="G21" s="332" t="str">
        <f t="shared" si="0"/>
        <v/>
      </c>
      <c r="H21" s="333"/>
      <c r="I21" s="319" t="s">
        <v>543</v>
      </c>
    </row>
    <row r="22" spans="1:9" ht="15" customHeight="1">
      <c r="A22" s="888"/>
      <c r="B22" s="872" t="s">
        <v>539</v>
      </c>
      <c r="C22" s="872"/>
      <c r="D22" s="872"/>
      <c r="E22" s="878" t="s">
        <v>539</v>
      </c>
      <c r="F22" s="879"/>
      <c r="G22" s="332" t="str">
        <f t="shared" si="0"/>
        <v/>
      </c>
      <c r="H22" s="333"/>
      <c r="I22" s="319" t="s">
        <v>543</v>
      </c>
    </row>
    <row r="23" spans="1:9" ht="15" customHeight="1">
      <c r="A23" s="334"/>
      <c r="B23" s="318"/>
      <c r="C23" s="318"/>
      <c r="D23" s="318"/>
      <c r="E23" s="878" t="s">
        <v>539</v>
      </c>
      <c r="F23" s="879"/>
      <c r="G23" s="332" t="str">
        <f t="shared" si="0"/>
        <v/>
      </c>
      <c r="H23" s="333"/>
      <c r="I23" s="319"/>
    </row>
    <row r="24" spans="1:9" ht="15" customHeight="1">
      <c r="A24" s="334"/>
      <c r="B24" s="318"/>
      <c r="C24" s="318"/>
      <c r="D24" s="318"/>
      <c r="E24" s="878" t="s">
        <v>539</v>
      </c>
      <c r="F24" s="879"/>
      <c r="G24" s="332" t="str">
        <f t="shared" si="0"/>
        <v/>
      </c>
      <c r="H24" s="333"/>
      <c r="I24" s="319"/>
    </row>
    <row r="25" spans="1:9" ht="15" customHeight="1">
      <c r="A25" s="335"/>
      <c r="B25" s="880" t="s">
        <v>545</v>
      </c>
      <c r="C25" s="881"/>
      <c r="D25" s="881"/>
      <c r="E25" s="882" t="str">
        <f>IF(SUM(E16:F24)=0,"",SUM(E16:F24))</f>
        <v/>
      </c>
      <c r="F25" s="882"/>
      <c r="G25" s="336" t="str">
        <f>IF(H25="","",H25/E25)</f>
        <v/>
      </c>
      <c r="H25" s="337" t="str">
        <f>IF(SUM(H16:H24)=0,"",SUM(H16:H24))</f>
        <v/>
      </c>
      <c r="I25" s="338"/>
    </row>
    <row r="26" spans="1:9">
      <c r="A26" s="339" t="s">
        <v>538</v>
      </c>
      <c r="B26" s="883" t="s">
        <v>539</v>
      </c>
      <c r="C26" s="884"/>
      <c r="D26" s="885"/>
      <c r="E26" s="886" t="s">
        <v>540</v>
      </c>
      <c r="F26" s="887"/>
      <c r="G26" s="340" t="s">
        <v>541</v>
      </c>
      <c r="H26" s="340" t="s">
        <v>542</v>
      </c>
      <c r="I26" s="319" t="s">
        <v>543</v>
      </c>
    </row>
    <row r="27" spans="1:9" ht="13.5" customHeight="1">
      <c r="A27" s="870" t="s">
        <v>546</v>
      </c>
      <c r="B27" s="871" t="s">
        <v>573</v>
      </c>
      <c r="C27" s="872"/>
      <c r="D27" s="873"/>
      <c r="E27" s="874" t="s">
        <v>539</v>
      </c>
      <c r="F27" s="875"/>
      <c r="G27" s="332" t="e">
        <f t="shared" ref="G27:G35" si="1">IF(H27="","",H27/E27)</f>
        <v>#VALUE!</v>
      </c>
      <c r="H27" s="333">
        <f>'【実績】事業実績（病棟）'!E34</f>
        <v>0</v>
      </c>
      <c r="I27" s="319" t="s">
        <v>543</v>
      </c>
    </row>
    <row r="28" spans="1:9">
      <c r="A28" s="870"/>
      <c r="B28" s="871" t="s">
        <v>539</v>
      </c>
      <c r="C28" s="872"/>
      <c r="D28" s="873"/>
      <c r="E28" s="874"/>
      <c r="F28" s="875"/>
      <c r="G28" s="332" t="str">
        <f t="shared" si="1"/>
        <v/>
      </c>
      <c r="H28" s="333"/>
      <c r="I28" s="319" t="s">
        <v>543</v>
      </c>
    </row>
    <row r="29" spans="1:9">
      <c r="A29" s="870"/>
      <c r="B29" s="871" t="s">
        <v>539</v>
      </c>
      <c r="C29" s="872"/>
      <c r="D29" s="873"/>
      <c r="E29" s="874"/>
      <c r="F29" s="875"/>
      <c r="G29" s="332" t="str">
        <f t="shared" si="1"/>
        <v/>
      </c>
      <c r="H29" s="333"/>
      <c r="I29" s="319" t="s">
        <v>543</v>
      </c>
    </row>
    <row r="30" spans="1:9">
      <c r="A30" s="870"/>
      <c r="B30" s="871" t="s">
        <v>539</v>
      </c>
      <c r="C30" s="872"/>
      <c r="D30" s="873"/>
      <c r="E30" s="874"/>
      <c r="F30" s="875"/>
      <c r="G30" s="332" t="str">
        <f t="shared" si="1"/>
        <v/>
      </c>
      <c r="H30" s="333"/>
      <c r="I30" s="319" t="s">
        <v>543</v>
      </c>
    </row>
    <row r="31" spans="1:9">
      <c r="A31" s="870"/>
      <c r="B31" s="871" t="s">
        <v>539</v>
      </c>
      <c r="C31" s="872"/>
      <c r="D31" s="873"/>
      <c r="E31" s="874" t="s">
        <v>539</v>
      </c>
      <c r="F31" s="875"/>
      <c r="G31" s="332" t="str">
        <f t="shared" si="1"/>
        <v/>
      </c>
      <c r="H31" s="333"/>
      <c r="I31" s="319" t="s">
        <v>543</v>
      </c>
    </row>
    <row r="32" spans="1:9">
      <c r="A32" s="870"/>
      <c r="B32" s="871" t="s">
        <v>539</v>
      </c>
      <c r="C32" s="872"/>
      <c r="D32" s="873"/>
      <c r="E32" s="874" t="s">
        <v>539</v>
      </c>
      <c r="F32" s="875"/>
      <c r="G32" s="332" t="str">
        <f t="shared" si="1"/>
        <v/>
      </c>
      <c r="H32" s="333"/>
      <c r="I32" s="319" t="s">
        <v>543</v>
      </c>
    </row>
    <row r="33" spans="1:9">
      <c r="A33" s="870"/>
      <c r="B33" s="871" t="s">
        <v>539</v>
      </c>
      <c r="C33" s="872"/>
      <c r="D33" s="873"/>
      <c r="E33" s="874" t="s">
        <v>539</v>
      </c>
      <c r="F33" s="875"/>
      <c r="G33" s="332" t="str">
        <f t="shared" si="1"/>
        <v/>
      </c>
      <c r="H33" s="333"/>
      <c r="I33" s="319" t="s">
        <v>543</v>
      </c>
    </row>
    <row r="34" spans="1:9">
      <c r="A34" s="341"/>
      <c r="B34" s="342"/>
      <c r="C34" s="318"/>
      <c r="D34" s="343"/>
      <c r="E34" s="874" t="s">
        <v>539</v>
      </c>
      <c r="F34" s="875"/>
      <c r="G34" s="332" t="str">
        <f t="shared" si="1"/>
        <v/>
      </c>
      <c r="H34" s="333"/>
      <c r="I34" s="319"/>
    </row>
    <row r="35" spans="1:9">
      <c r="A35" s="341"/>
      <c r="B35" s="344"/>
      <c r="C35" s="321"/>
      <c r="D35" s="345"/>
      <c r="E35" s="874" t="s">
        <v>539</v>
      </c>
      <c r="F35" s="875"/>
      <c r="G35" s="332" t="str">
        <f t="shared" si="1"/>
        <v/>
      </c>
      <c r="H35" s="333"/>
      <c r="I35" s="319"/>
    </row>
    <row r="36" spans="1:9" ht="15" customHeight="1">
      <c r="A36" s="346"/>
      <c r="B36" s="876" t="s">
        <v>545</v>
      </c>
      <c r="C36" s="876"/>
      <c r="D36" s="876"/>
      <c r="E36" s="877" t="str">
        <f>IF(SUM(E27:F35)=0,"",SUM(E27:F35))</f>
        <v/>
      </c>
      <c r="F36" s="877"/>
      <c r="G36" s="336" t="str">
        <f>IF(H36="","",H36/E36)</f>
        <v/>
      </c>
      <c r="H36" s="337" t="str">
        <f>IF(SUM(H27:H35)=0,"",SUM(H27:H35))</f>
        <v/>
      </c>
      <c r="I36" s="338"/>
    </row>
    <row r="37" spans="1:9" ht="15" customHeight="1">
      <c r="A37" s="838" t="s">
        <v>547</v>
      </c>
      <c r="B37" s="838"/>
      <c r="C37" s="838"/>
      <c r="D37" s="838"/>
      <c r="E37" s="861" t="str">
        <f>IF(E36="",E25,E25+E36)</f>
        <v/>
      </c>
      <c r="F37" s="862"/>
      <c r="G37" s="347" t="str">
        <f>IF(H37="","",H37/E37)</f>
        <v/>
      </c>
      <c r="H37" s="348" t="str">
        <f>IF(H36="",H25,H25+H36)</f>
        <v/>
      </c>
      <c r="I37" s="349"/>
    </row>
    <row r="38" spans="1:9">
      <c r="A38" s="863" t="s">
        <v>548</v>
      </c>
      <c r="B38" s="863"/>
      <c r="C38" s="863"/>
      <c r="D38" s="863"/>
      <c r="E38" s="863"/>
      <c r="F38" s="863"/>
      <c r="G38" s="863"/>
      <c r="H38" s="863"/>
      <c r="I38" s="863"/>
    </row>
    <row r="39" spans="1:9">
      <c r="A39" s="838" t="s">
        <v>18</v>
      </c>
      <c r="B39" s="838"/>
      <c r="C39" s="838"/>
      <c r="D39" s="838"/>
      <c r="E39" s="838" t="s">
        <v>549</v>
      </c>
      <c r="F39" s="838"/>
      <c r="G39" s="838"/>
      <c r="H39" s="838" t="s">
        <v>550</v>
      </c>
      <c r="I39" s="838"/>
    </row>
    <row r="40" spans="1:9" ht="13.5" customHeight="1">
      <c r="A40" s="864"/>
      <c r="B40" s="865"/>
      <c r="C40" s="865"/>
      <c r="D40" s="866"/>
      <c r="E40" s="867" t="s">
        <v>350</v>
      </c>
      <c r="F40" s="868"/>
      <c r="G40" s="869"/>
      <c r="H40" s="864" t="s">
        <v>551</v>
      </c>
      <c r="I40" s="866"/>
    </row>
    <row r="41" spans="1:9" ht="13.5" customHeight="1">
      <c r="A41" s="848" t="s">
        <v>552</v>
      </c>
      <c r="B41" s="849"/>
      <c r="C41" s="849"/>
      <c r="D41" s="850"/>
      <c r="E41" s="856" t="str">
        <f>IF(E42="","",E42+E43)</f>
        <v/>
      </c>
      <c r="F41" s="857"/>
      <c r="G41" s="858"/>
      <c r="H41" s="859"/>
      <c r="I41" s="860"/>
    </row>
    <row r="42" spans="1:9" ht="13.5" customHeight="1">
      <c r="A42" s="848" t="s">
        <v>553</v>
      </c>
      <c r="B42" s="849"/>
      <c r="C42" s="849"/>
      <c r="D42" s="850"/>
      <c r="E42" s="851" t="str">
        <f>【実績】所要額精算書!U9</f>
        <v/>
      </c>
      <c r="F42" s="852"/>
      <c r="G42" s="853"/>
      <c r="H42" s="854"/>
      <c r="I42" s="855"/>
    </row>
    <row r="43" spans="1:9" ht="13.5" customHeight="1">
      <c r="A43" s="848" t="s">
        <v>554</v>
      </c>
      <c r="B43" s="849"/>
      <c r="C43" s="849"/>
      <c r="D43" s="850"/>
      <c r="E43" s="851" t="e">
        <f>【実績】所要額精算書!Q9-【実績】所要額精算書!U9</f>
        <v>#VALUE!</v>
      </c>
      <c r="F43" s="852"/>
      <c r="G43" s="853"/>
      <c r="H43" s="854"/>
      <c r="I43" s="855"/>
    </row>
    <row r="44" spans="1:9" ht="13.5" customHeight="1">
      <c r="A44" s="848" t="s">
        <v>555</v>
      </c>
      <c r="B44" s="849"/>
      <c r="C44" s="849"/>
      <c r="D44" s="850"/>
      <c r="E44" s="851"/>
      <c r="F44" s="852"/>
      <c r="G44" s="853"/>
      <c r="H44" s="854"/>
      <c r="I44" s="855"/>
    </row>
    <row r="45" spans="1:9" ht="13.5" customHeight="1">
      <c r="A45" s="848" t="s">
        <v>556</v>
      </c>
      <c r="B45" s="849"/>
      <c r="C45" s="849"/>
      <c r="D45" s="850"/>
      <c r="E45" s="851" t="str">
        <f>【実績】所要額精算書!G9</f>
        <v/>
      </c>
      <c r="F45" s="852"/>
      <c r="G45" s="853"/>
      <c r="H45" s="854"/>
      <c r="I45" s="855"/>
    </row>
    <row r="46" spans="1:9" ht="13.5" customHeight="1">
      <c r="A46" s="848" t="s">
        <v>557</v>
      </c>
      <c r="B46" s="849"/>
      <c r="C46" s="849"/>
      <c r="D46" s="850"/>
      <c r="E46" s="851" t="e">
        <f>H37-E42-E43-E45</f>
        <v>#VALUE!</v>
      </c>
      <c r="F46" s="852"/>
      <c r="G46" s="853"/>
      <c r="H46" s="854"/>
      <c r="I46" s="855"/>
    </row>
    <row r="47" spans="1:9" ht="13.5" customHeight="1">
      <c r="A47" s="350"/>
      <c r="B47" s="351"/>
      <c r="C47" s="351"/>
      <c r="D47" s="352"/>
      <c r="E47" s="353"/>
      <c r="F47" s="354"/>
      <c r="G47" s="355"/>
      <c r="H47" s="353"/>
      <c r="I47" s="355"/>
    </row>
    <row r="48" spans="1:9" ht="15" customHeight="1">
      <c r="A48" s="838" t="s">
        <v>558</v>
      </c>
      <c r="B48" s="838"/>
      <c r="C48" s="838"/>
      <c r="D48" s="838"/>
      <c r="E48" s="839" t="str">
        <f>IF(E42="","",SUM(E41+E44+E45+E46))</f>
        <v/>
      </c>
      <c r="F48" s="840"/>
      <c r="G48" s="841"/>
      <c r="H48" s="925" t="str">
        <f>IF(H37=E48,"","←【確認】財源内訳の合計と整備費の合計が不一致")</f>
        <v/>
      </c>
      <c r="I48" s="926"/>
    </row>
    <row r="49" spans="1:15" ht="13.5" customHeight="1">
      <c r="A49" s="844" t="s">
        <v>559</v>
      </c>
      <c r="B49" s="845"/>
      <c r="C49" s="845"/>
      <c r="D49" s="845"/>
      <c r="E49" s="845"/>
      <c r="F49" s="845"/>
      <c r="G49" s="845"/>
      <c r="H49" s="846"/>
      <c r="I49" s="847"/>
    </row>
    <row r="50" spans="1:15" ht="13.5" customHeight="1">
      <c r="A50" s="825" t="s">
        <v>560</v>
      </c>
      <c r="B50" s="826"/>
      <c r="C50" s="826"/>
      <c r="D50" s="826"/>
      <c r="E50" s="826"/>
      <c r="F50" s="826"/>
      <c r="G50" s="826"/>
      <c r="H50" s="826"/>
      <c r="I50" s="826"/>
    </row>
    <row r="51" spans="1:15">
      <c r="A51" s="916"/>
      <c r="B51" s="917"/>
      <c r="C51" s="917"/>
      <c r="D51" s="917"/>
      <c r="E51" s="917"/>
      <c r="F51" s="917"/>
      <c r="G51" s="917"/>
      <c r="H51" s="917"/>
      <c r="I51" s="918"/>
    </row>
    <row r="52" spans="1:15">
      <c r="A52" s="919"/>
      <c r="B52" s="920"/>
      <c r="C52" s="920"/>
      <c r="D52" s="920"/>
      <c r="E52" s="920"/>
      <c r="F52" s="920"/>
      <c r="G52" s="920"/>
      <c r="H52" s="920"/>
      <c r="I52" s="921"/>
    </row>
    <row r="53" spans="1:15">
      <c r="A53" s="919"/>
      <c r="B53" s="920"/>
      <c r="C53" s="920"/>
      <c r="D53" s="920"/>
      <c r="E53" s="920"/>
      <c r="F53" s="920"/>
      <c r="G53" s="920"/>
      <c r="H53" s="920"/>
      <c r="I53" s="921"/>
    </row>
    <row r="54" spans="1:15">
      <c r="A54" s="922"/>
      <c r="B54" s="923"/>
      <c r="C54" s="923"/>
      <c r="D54" s="923"/>
      <c r="E54" s="923"/>
      <c r="F54" s="923"/>
      <c r="G54" s="923"/>
      <c r="H54" s="923"/>
      <c r="I54" s="924"/>
    </row>
    <row r="55" spans="1:15" ht="14.25" customHeight="1">
      <c r="A55" s="836"/>
      <c r="B55" s="836"/>
      <c r="C55" s="836"/>
      <c r="D55" s="836"/>
      <c r="E55" s="837"/>
      <c r="F55" s="837"/>
      <c r="G55" s="837"/>
      <c r="H55" s="837"/>
      <c r="I55" s="837"/>
    </row>
    <row r="56" spans="1:15">
      <c r="A56" s="356" t="s">
        <v>561</v>
      </c>
      <c r="B56" s="356"/>
      <c r="C56" s="356"/>
      <c r="D56" s="356"/>
      <c r="E56" s="356"/>
      <c r="F56" s="356"/>
      <c r="G56" s="356"/>
      <c r="H56" s="356"/>
      <c r="I56" s="356"/>
    </row>
    <row r="57" spans="1:15" ht="13.5" customHeight="1">
      <c r="A57" s="357" t="s">
        <v>562</v>
      </c>
      <c r="B57" s="358"/>
      <c r="C57" s="358"/>
      <c r="D57" s="358"/>
      <c r="E57" s="358"/>
      <c r="F57" s="358"/>
      <c r="G57" s="358"/>
      <c r="H57" s="358"/>
      <c r="I57" s="358"/>
      <c r="J57" s="314"/>
      <c r="K57" s="314"/>
      <c r="L57" s="314"/>
      <c r="M57" s="314"/>
      <c r="N57" s="314"/>
      <c r="O57" s="314"/>
    </row>
    <row r="58" spans="1:15">
      <c r="A58" s="316"/>
      <c r="B58" s="316"/>
      <c r="C58" s="316"/>
      <c r="D58" s="316"/>
      <c r="E58" s="316"/>
      <c r="F58" s="316"/>
      <c r="G58" s="316"/>
      <c r="H58" s="316"/>
      <c r="I58" s="316"/>
    </row>
  </sheetData>
  <sheetProtection sheet="1" objects="1" scenarios="1"/>
  <mergeCells count="100">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48:D48"/>
    <mergeCell ref="E48:G48"/>
    <mergeCell ref="H48:I48"/>
    <mergeCell ref="A49:G49"/>
    <mergeCell ref="H49:I49"/>
    <mergeCell ref="A50:I50"/>
    <mergeCell ref="A51:I54"/>
    <mergeCell ref="A55:D55"/>
    <mergeCell ref="E55:G55"/>
    <mergeCell ref="H55:I55"/>
  </mergeCells>
  <phoneticPr fontId="5"/>
  <dataValidations count="1">
    <dataValidation type="list" allowBlank="1" showInputMessage="1" showErrorMessage="1" sqref="H49" xr:uid="{39373070-40E7-40A5-A5E7-795CBA73414F}">
      <formula1>"有,無"</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185E4-AE0C-4307-8400-64D7FDB5072D}">
  <sheetPr codeName="Sheet26">
    <tabColor theme="4" tint="0.39997558519241921"/>
  </sheetPr>
  <dimension ref="A1:O58"/>
  <sheetViews>
    <sheetView view="pageBreakPreview" zoomScaleNormal="100" zoomScaleSheetLayoutView="100" workbookViewId="0">
      <selection activeCell="H17" sqref="H17"/>
    </sheetView>
  </sheetViews>
  <sheetFormatPr defaultColWidth="9" defaultRowHeight="13"/>
  <cols>
    <col min="1" max="3" width="6.90625" style="311" customWidth="1"/>
    <col min="4" max="4" width="7.08984375" style="311" customWidth="1"/>
    <col min="5" max="6" width="7.453125" style="311" customWidth="1"/>
    <col min="7" max="8" width="15" style="311" customWidth="1"/>
    <col min="9" max="9" width="17.90625" style="311" customWidth="1"/>
    <col min="10" max="16384" width="9" style="311"/>
  </cols>
  <sheetData>
    <row r="1" spans="1:11">
      <c r="A1" s="315" t="s">
        <v>517</v>
      </c>
      <c r="B1" s="316"/>
      <c r="C1" s="316"/>
      <c r="D1" s="316"/>
      <c r="E1" s="316"/>
      <c r="F1" s="316"/>
      <c r="G1" s="316"/>
      <c r="H1" s="316"/>
      <c r="I1" s="316"/>
    </row>
    <row r="2" spans="1:11" ht="19.5" customHeight="1">
      <c r="A2" s="819" t="s">
        <v>563</v>
      </c>
      <c r="B2" s="819"/>
      <c r="C2" s="819"/>
      <c r="D2" s="819"/>
      <c r="E2" s="819"/>
      <c r="F2" s="819"/>
      <c r="G2" s="819"/>
      <c r="H2" s="819"/>
      <c r="I2" s="819"/>
    </row>
    <row r="3" spans="1:11" ht="7.5" customHeight="1">
      <c r="A3" s="315"/>
      <c r="B3" s="316"/>
      <c r="C3" s="316"/>
      <c r="D3" s="316"/>
      <c r="E3" s="316"/>
      <c r="F3" s="316"/>
      <c r="G3" s="316"/>
      <c r="H3" s="316"/>
      <c r="I3" s="316"/>
    </row>
    <row r="4" spans="1:11" ht="18.75" customHeight="1">
      <c r="A4" s="838" t="s">
        <v>564</v>
      </c>
      <c r="B4" s="838"/>
      <c r="C4" s="838"/>
      <c r="D4" s="904" t="str">
        <f>'【実績】事業実績（保管施設）'!B4</f>
        <v>（１６）新興感染症対応力強化事業（病室の感染対策に係る整備以外）</v>
      </c>
      <c r="E4" s="905"/>
      <c r="F4" s="905"/>
      <c r="G4" s="905"/>
      <c r="H4" s="905"/>
      <c r="I4" s="880"/>
    </row>
    <row r="5" spans="1:11" ht="18.75" customHeight="1">
      <c r="A5" s="838" t="s">
        <v>520</v>
      </c>
      <c r="B5" s="838"/>
      <c r="C5" s="838"/>
      <c r="D5" s="904" t="s">
        <v>521</v>
      </c>
      <c r="E5" s="905"/>
      <c r="F5" s="905"/>
      <c r="G5" s="880"/>
      <c r="H5" s="838" t="s">
        <v>169</v>
      </c>
      <c r="I5" s="881"/>
      <c r="J5" s="312"/>
      <c r="K5" s="312"/>
    </row>
    <row r="6" spans="1:11" ht="22.5" customHeight="1">
      <c r="A6" s="908">
        <f>基本情報入力シート!C6</f>
        <v>0</v>
      </c>
      <c r="B6" s="909"/>
      <c r="C6" s="910"/>
      <c r="D6" s="908" t="str">
        <f>'【実績】事業実績（保管施設）'!D7</f>
        <v/>
      </c>
      <c r="E6" s="909"/>
      <c r="F6" s="909"/>
      <c r="G6" s="910"/>
      <c r="H6" s="927" t="str">
        <f>'【実績】事業実績（保管施設）'!G7</f>
        <v/>
      </c>
      <c r="I6" s="927"/>
      <c r="J6" s="313"/>
      <c r="K6" s="312"/>
    </row>
    <row r="7" spans="1:11" ht="14.25" customHeight="1">
      <c r="A7" s="838" t="s">
        <v>20</v>
      </c>
      <c r="B7" s="838"/>
      <c r="C7" s="838"/>
      <c r="D7" s="904" t="str">
        <f>'【実績】事業実績（保管施設）'!B13</f>
        <v/>
      </c>
      <c r="E7" s="905"/>
      <c r="F7" s="905"/>
      <c r="G7" s="905"/>
      <c r="H7" s="905"/>
      <c r="I7" s="880"/>
    </row>
    <row r="8" spans="1:11" ht="13.5" customHeight="1">
      <c r="A8" s="881" t="s">
        <v>522</v>
      </c>
      <c r="B8" s="881"/>
      <c r="C8" s="881"/>
      <c r="D8" s="884" t="s">
        <v>523</v>
      </c>
      <c r="E8" s="884"/>
      <c r="F8" s="884"/>
      <c r="G8" s="884"/>
      <c r="H8" s="884"/>
      <c r="I8" s="885"/>
    </row>
    <row r="9" spans="1:11" ht="13.5" customHeight="1">
      <c r="A9" s="881"/>
      <c r="B9" s="881"/>
      <c r="C9" s="881"/>
      <c r="D9" s="317" t="s">
        <v>524</v>
      </c>
      <c r="E9" s="899" t="str">
        <f>'【実績】事業実績（保管施設）'!H13</f>
        <v/>
      </c>
      <c r="F9" s="899"/>
      <c r="G9" s="899"/>
      <c r="H9" s="318"/>
      <c r="I9" s="319"/>
    </row>
    <row r="10" spans="1:11" ht="13.5" customHeight="1">
      <c r="A10" s="881"/>
      <c r="B10" s="881"/>
      <c r="C10" s="881"/>
      <c r="D10" s="900" t="s">
        <v>525</v>
      </c>
      <c r="E10" s="901"/>
      <c r="F10" s="901"/>
      <c r="G10" s="318" t="str">
        <f>'【実績】事業実績（保管施設）'!K25</f>
        <v/>
      </c>
      <c r="H10" s="320"/>
      <c r="I10" s="319"/>
    </row>
    <row r="11" spans="1:11" ht="14.25" customHeight="1">
      <c r="A11" s="881"/>
      <c r="B11" s="881"/>
      <c r="C11" s="881"/>
      <c r="D11" s="902" t="s">
        <v>526</v>
      </c>
      <c r="E11" s="903"/>
      <c r="F11" s="903"/>
      <c r="G11" s="321" t="str">
        <f>'【実績】事業実績（保管施設）'!K24</f>
        <v/>
      </c>
      <c r="H11" s="322"/>
      <c r="I11" s="323"/>
    </row>
    <row r="12" spans="1:11" ht="13.5" customHeight="1">
      <c r="A12" s="904" t="s">
        <v>527</v>
      </c>
      <c r="B12" s="905"/>
      <c r="C12" s="880"/>
      <c r="D12" s="324" t="s">
        <v>528</v>
      </c>
      <c r="E12" s="906">
        <f>'【実績】事業実績（保管施設）'!H12</f>
        <v>0</v>
      </c>
      <c r="F12" s="907"/>
      <c r="G12" s="325" t="s">
        <v>529</v>
      </c>
      <c r="H12" s="326" t="s">
        <v>530</v>
      </c>
      <c r="I12" s="327">
        <f>'【実績】事業実績（保管施設）'!K12</f>
        <v>0</v>
      </c>
    </row>
    <row r="13" spans="1:11" ht="13.5" customHeight="1">
      <c r="A13" s="928" t="s">
        <v>531</v>
      </c>
      <c r="B13" s="889"/>
      <c r="C13" s="889"/>
      <c r="D13" s="889"/>
      <c r="E13" s="889"/>
      <c r="F13" s="889"/>
      <c r="G13" s="889"/>
      <c r="H13" s="889"/>
      <c r="I13" s="929"/>
    </row>
    <row r="14" spans="1:11" ht="14.25" customHeight="1">
      <c r="A14" s="328" t="s">
        <v>532</v>
      </c>
      <c r="B14" s="881" t="s">
        <v>533</v>
      </c>
      <c r="C14" s="881"/>
      <c r="D14" s="904"/>
      <c r="E14" s="881" t="s">
        <v>534</v>
      </c>
      <c r="F14" s="881"/>
      <c r="G14" s="328" t="s">
        <v>535</v>
      </c>
      <c r="H14" s="328" t="s">
        <v>536</v>
      </c>
      <c r="I14" s="329" t="s">
        <v>537</v>
      </c>
    </row>
    <row r="15" spans="1:11" ht="13.5" customHeight="1">
      <c r="A15" s="330" t="s">
        <v>538</v>
      </c>
      <c r="B15" s="889" t="s">
        <v>539</v>
      </c>
      <c r="C15" s="889"/>
      <c r="D15" s="889"/>
      <c r="E15" s="890" t="s">
        <v>540</v>
      </c>
      <c r="F15" s="891"/>
      <c r="G15" s="331" t="s">
        <v>541</v>
      </c>
      <c r="H15" s="331" t="s">
        <v>542</v>
      </c>
      <c r="I15" s="319" t="s">
        <v>543</v>
      </c>
    </row>
    <row r="16" spans="1:11" ht="13.5" customHeight="1">
      <c r="A16" s="888" t="s">
        <v>544</v>
      </c>
      <c r="B16" s="872" t="s">
        <v>576</v>
      </c>
      <c r="C16" s="872"/>
      <c r="D16" s="872"/>
      <c r="E16" s="878" t="str">
        <f>'【実績】事業実績（保管施設）'!K25</f>
        <v/>
      </c>
      <c r="F16" s="879"/>
      <c r="G16" s="332" t="e">
        <f t="shared" ref="G16:G24" si="0">IF(H16="","",H16/E16)</f>
        <v>#VALUE!</v>
      </c>
      <c r="H16" s="333">
        <f>'【実績】事業実績（保管施設）'!E31</f>
        <v>0</v>
      </c>
      <c r="I16" s="319" t="s">
        <v>543</v>
      </c>
    </row>
    <row r="17" spans="1:9" ht="13.5" customHeight="1">
      <c r="A17" s="888"/>
      <c r="B17" s="872" t="s">
        <v>539</v>
      </c>
      <c r="C17" s="872"/>
      <c r="D17" s="872"/>
      <c r="E17" s="878"/>
      <c r="F17" s="879"/>
      <c r="G17" s="332" t="e">
        <f t="shared" si="0"/>
        <v>#DIV/0!</v>
      </c>
      <c r="H17" s="333">
        <f>'【実績】事業実績（保管施設）'!E32</f>
        <v>0</v>
      </c>
      <c r="I17" s="319" t="s">
        <v>543</v>
      </c>
    </row>
    <row r="18" spans="1:9" ht="13.5" customHeight="1">
      <c r="A18" s="888"/>
      <c r="B18" s="872" t="s">
        <v>539</v>
      </c>
      <c r="C18" s="872"/>
      <c r="D18" s="872"/>
      <c r="E18" s="878"/>
      <c r="F18" s="879"/>
      <c r="G18" s="332" t="str">
        <f t="shared" si="0"/>
        <v/>
      </c>
      <c r="H18" s="333"/>
      <c r="I18" s="319" t="s">
        <v>543</v>
      </c>
    </row>
    <row r="19" spans="1:9" ht="13.5" customHeight="1">
      <c r="A19" s="888"/>
      <c r="B19" s="872" t="s">
        <v>539</v>
      </c>
      <c r="C19" s="872"/>
      <c r="D19" s="872"/>
      <c r="E19" s="878" t="s">
        <v>539</v>
      </c>
      <c r="F19" s="879"/>
      <c r="G19" s="332" t="str">
        <f t="shared" si="0"/>
        <v/>
      </c>
      <c r="H19" s="333"/>
      <c r="I19" s="319" t="s">
        <v>543</v>
      </c>
    </row>
    <row r="20" spans="1:9">
      <c r="A20" s="888"/>
      <c r="B20" s="872" t="s">
        <v>539</v>
      </c>
      <c r="C20" s="872"/>
      <c r="D20" s="872"/>
      <c r="E20" s="878" t="s">
        <v>539</v>
      </c>
      <c r="F20" s="879"/>
      <c r="G20" s="332" t="str">
        <f t="shared" si="0"/>
        <v/>
      </c>
      <c r="H20" s="333"/>
      <c r="I20" s="319" t="s">
        <v>543</v>
      </c>
    </row>
    <row r="21" spans="1:9" ht="15" customHeight="1">
      <c r="A21" s="888"/>
      <c r="B21" s="872" t="s">
        <v>539</v>
      </c>
      <c r="C21" s="872"/>
      <c r="D21" s="872"/>
      <c r="E21" s="878" t="s">
        <v>539</v>
      </c>
      <c r="F21" s="879"/>
      <c r="G21" s="332" t="str">
        <f t="shared" si="0"/>
        <v/>
      </c>
      <c r="H21" s="333"/>
      <c r="I21" s="319" t="s">
        <v>543</v>
      </c>
    </row>
    <row r="22" spans="1:9" ht="15" customHeight="1">
      <c r="A22" s="888"/>
      <c r="B22" s="872" t="s">
        <v>539</v>
      </c>
      <c r="C22" s="872"/>
      <c r="D22" s="872"/>
      <c r="E22" s="878" t="s">
        <v>539</v>
      </c>
      <c r="F22" s="879"/>
      <c r="G22" s="332" t="str">
        <f t="shared" si="0"/>
        <v/>
      </c>
      <c r="H22" s="333"/>
      <c r="I22" s="319" t="s">
        <v>543</v>
      </c>
    </row>
    <row r="23" spans="1:9" ht="15" customHeight="1">
      <c r="A23" s="334"/>
      <c r="B23" s="318"/>
      <c r="C23" s="318"/>
      <c r="D23" s="318"/>
      <c r="E23" s="878" t="s">
        <v>539</v>
      </c>
      <c r="F23" s="879"/>
      <c r="G23" s="332" t="str">
        <f t="shared" si="0"/>
        <v/>
      </c>
      <c r="H23" s="333"/>
      <c r="I23" s="319"/>
    </row>
    <row r="24" spans="1:9" ht="15" customHeight="1">
      <c r="A24" s="334"/>
      <c r="B24" s="318"/>
      <c r="C24" s="318"/>
      <c r="D24" s="318"/>
      <c r="E24" s="878" t="s">
        <v>539</v>
      </c>
      <c r="F24" s="879"/>
      <c r="G24" s="332" t="str">
        <f t="shared" si="0"/>
        <v/>
      </c>
      <c r="H24" s="333"/>
      <c r="I24" s="319"/>
    </row>
    <row r="25" spans="1:9" ht="15" customHeight="1">
      <c r="A25" s="335"/>
      <c r="B25" s="880" t="s">
        <v>545</v>
      </c>
      <c r="C25" s="881"/>
      <c r="D25" s="881"/>
      <c r="E25" s="882" t="str">
        <f>IF(SUM(E16:F24)=0,"",SUM(E16:F24))</f>
        <v/>
      </c>
      <c r="F25" s="882"/>
      <c r="G25" s="336" t="str">
        <f>IF(H25="","",H25/E25)</f>
        <v/>
      </c>
      <c r="H25" s="337" t="str">
        <f>IF(SUM(H16:H24)=0,"",SUM(H16:H24))</f>
        <v/>
      </c>
      <c r="I25" s="338"/>
    </row>
    <row r="26" spans="1:9">
      <c r="A26" s="339" t="s">
        <v>538</v>
      </c>
      <c r="B26" s="883" t="s">
        <v>539</v>
      </c>
      <c r="C26" s="884"/>
      <c r="D26" s="885"/>
      <c r="E26" s="886" t="s">
        <v>540</v>
      </c>
      <c r="F26" s="887"/>
      <c r="G26" s="340" t="s">
        <v>541</v>
      </c>
      <c r="H26" s="340" t="s">
        <v>542</v>
      </c>
      <c r="I26" s="319" t="s">
        <v>543</v>
      </c>
    </row>
    <row r="27" spans="1:9" ht="13.5" customHeight="1">
      <c r="A27" s="870" t="s">
        <v>546</v>
      </c>
      <c r="B27" s="871" t="s">
        <v>575</v>
      </c>
      <c r="C27" s="872"/>
      <c r="D27" s="873"/>
      <c r="E27" s="874" t="s">
        <v>539</v>
      </c>
      <c r="F27" s="875"/>
      <c r="G27" s="332" t="e">
        <f t="shared" ref="G27:G35" si="1">IF(H27="","",H27/E27)</f>
        <v>#VALUE!</v>
      </c>
      <c r="H27" s="333">
        <f>'【実績】事業実績（保管施設）'!E34</f>
        <v>0</v>
      </c>
      <c r="I27" s="319" t="s">
        <v>543</v>
      </c>
    </row>
    <row r="28" spans="1:9">
      <c r="A28" s="870"/>
      <c r="B28" s="871" t="s">
        <v>539</v>
      </c>
      <c r="C28" s="872"/>
      <c r="D28" s="873"/>
      <c r="E28" s="874"/>
      <c r="F28" s="875"/>
      <c r="G28" s="332" t="str">
        <f t="shared" si="1"/>
        <v/>
      </c>
      <c r="H28" s="333"/>
      <c r="I28" s="319" t="s">
        <v>543</v>
      </c>
    </row>
    <row r="29" spans="1:9">
      <c r="A29" s="870"/>
      <c r="B29" s="871" t="s">
        <v>539</v>
      </c>
      <c r="C29" s="872"/>
      <c r="D29" s="873"/>
      <c r="E29" s="874"/>
      <c r="F29" s="875"/>
      <c r="G29" s="332" t="str">
        <f t="shared" si="1"/>
        <v/>
      </c>
      <c r="H29" s="333"/>
      <c r="I29" s="319" t="s">
        <v>543</v>
      </c>
    </row>
    <row r="30" spans="1:9">
      <c r="A30" s="870"/>
      <c r="B30" s="871" t="s">
        <v>539</v>
      </c>
      <c r="C30" s="872"/>
      <c r="D30" s="873"/>
      <c r="E30" s="874"/>
      <c r="F30" s="875"/>
      <c r="G30" s="332" t="str">
        <f t="shared" si="1"/>
        <v/>
      </c>
      <c r="H30" s="333"/>
      <c r="I30" s="319" t="s">
        <v>543</v>
      </c>
    </row>
    <row r="31" spans="1:9">
      <c r="A31" s="870"/>
      <c r="B31" s="871" t="s">
        <v>539</v>
      </c>
      <c r="C31" s="872"/>
      <c r="D31" s="873"/>
      <c r="E31" s="874" t="s">
        <v>539</v>
      </c>
      <c r="F31" s="875"/>
      <c r="G31" s="332" t="str">
        <f t="shared" si="1"/>
        <v/>
      </c>
      <c r="H31" s="333"/>
      <c r="I31" s="319" t="s">
        <v>543</v>
      </c>
    </row>
    <row r="32" spans="1:9">
      <c r="A32" s="870"/>
      <c r="B32" s="871" t="s">
        <v>539</v>
      </c>
      <c r="C32" s="872"/>
      <c r="D32" s="873"/>
      <c r="E32" s="874" t="s">
        <v>539</v>
      </c>
      <c r="F32" s="875"/>
      <c r="G32" s="332" t="str">
        <f t="shared" si="1"/>
        <v/>
      </c>
      <c r="H32" s="333"/>
      <c r="I32" s="319" t="s">
        <v>543</v>
      </c>
    </row>
    <row r="33" spans="1:9">
      <c r="A33" s="870"/>
      <c r="B33" s="871" t="s">
        <v>539</v>
      </c>
      <c r="C33" s="872"/>
      <c r="D33" s="873"/>
      <c r="E33" s="874" t="s">
        <v>539</v>
      </c>
      <c r="F33" s="875"/>
      <c r="G33" s="332" t="str">
        <f t="shared" si="1"/>
        <v/>
      </c>
      <c r="H33" s="333"/>
      <c r="I33" s="319" t="s">
        <v>543</v>
      </c>
    </row>
    <row r="34" spans="1:9">
      <c r="A34" s="341"/>
      <c r="B34" s="342"/>
      <c r="C34" s="318"/>
      <c r="D34" s="343"/>
      <c r="E34" s="874" t="s">
        <v>539</v>
      </c>
      <c r="F34" s="875"/>
      <c r="G34" s="332" t="str">
        <f t="shared" si="1"/>
        <v/>
      </c>
      <c r="H34" s="333"/>
      <c r="I34" s="319"/>
    </row>
    <row r="35" spans="1:9">
      <c r="A35" s="341"/>
      <c r="B35" s="344"/>
      <c r="C35" s="321"/>
      <c r="D35" s="345"/>
      <c r="E35" s="874" t="s">
        <v>539</v>
      </c>
      <c r="F35" s="875"/>
      <c r="G35" s="332" t="str">
        <f t="shared" si="1"/>
        <v/>
      </c>
      <c r="H35" s="333"/>
      <c r="I35" s="319"/>
    </row>
    <row r="36" spans="1:9" ht="15" customHeight="1">
      <c r="A36" s="346"/>
      <c r="B36" s="876" t="s">
        <v>545</v>
      </c>
      <c r="C36" s="876"/>
      <c r="D36" s="876"/>
      <c r="E36" s="877" t="str">
        <f>IF(SUM(E27:F35)=0,"",SUM(E27:F35))</f>
        <v/>
      </c>
      <c r="F36" s="877"/>
      <c r="G36" s="336" t="str">
        <f>IF(H36="","",H36/E36)</f>
        <v/>
      </c>
      <c r="H36" s="337" t="str">
        <f>IF(SUM(H27:H35)=0,"",SUM(H27:H35))</f>
        <v/>
      </c>
      <c r="I36" s="338"/>
    </row>
    <row r="37" spans="1:9" ht="15" customHeight="1">
      <c r="A37" s="838" t="s">
        <v>547</v>
      </c>
      <c r="B37" s="838"/>
      <c r="C37" s="838"/>
      <c r="D37" s="838"/>
      <c r="E37" s="861" t="str">
        <f>IF(E36="",E25,E25+E36)</f>
        <v/>
      </c>
      <c r="F37" s="862"/>
      <c r="G37" s="347" t="str">
        <f>IF(H37="","",H37/E37)</f>
        <v/>
      </c>
      <c r="H37" s="348" t="str">
        <f>IF(H36="",H25,H25+H36)</f>
        <v/>
      </c>
      <c r="I37" s="349"/>
    </row>
    <row r="38" spans="1:9">
      <c r="A38" s="863" t="s">
        <v>548</v>
      </c>
      <c r="B38" s="863"/>
      <c r="C38" s="863"/>
      <c r="D38" s="863"/>
      <c r="E38" s="863"/>
      <c r="F38" s="863"/>
      <c r="G38" s="863"/>
      <c r="H38" s="863"/>
      <c r="I38" s="863"/>
    </row>
    <row r="39" spans="1:9">
      <c r="A39" s="838" t="s">
        <v>18</v>
      </c>
      <c r="B39" s="838"/>
      <c r="C39" s="838"/>
      <c r="D39" s="838"/>
      <c r="E39" s="838" t="s">
        <v>549</v>
      </c>
      <c r="F39" s="838"/>
      <c r="G39" s="838"/>
      <c r="H39" s="838" t="s">
        <v>550</v>
      </c>
      <c r="I39" s="838"/>
    </row>
    <row r="40" spans="1:9" ht="13.5" customHeight="1">
      <c r="A40" s="864"/>
      <c r="B40" s="865"/>
      <c r="C40" s="865"/>
      <c r="D40" s="866"/>
      <c r="E40" s="867" t="s">
        <v>350</v>
      </c>
      <c r="F40" s="868"/>
      <c r="G40" s="869"/>
      <c r="H40" s="864" t="s">
        <v>551</v>
      </c>
      <c r="I40" s="866"/>
    </row>
    <row r="41" spans="1:9" ht="13.5" customHeight="1">
      <c r="A41" s="848" t="s">
        <v>552</v>
      </c>
      <c r="B41" s="849"/>
      <c r="C41" s="849"/>
      <c r="D41" s="850"/>
      <c r="E41" s="856" t="str">
        <f>IF(E42="","",E42+E43)</f>
        <v/>
      </c>
      <c r="F41" s="857"/>
      <c r="G41" s="858"/>
      <c r="H41" s="859"/>
      <c r="I41" s="860"/>
    </row>
    <row r="42" spans="1:9" ht="13.5" customHeight="1">
      <c r="A42" s="848" t="s">
        <v>553</v>
      </c>
      <c r="B42" s="849"/>
      <c r="C42" s="849"/>
      <c r="D42" s="850"/>
      <c r="E42" s="851" t="str">
        <f>【実績】所要額精算書!U10</f>
        <v/>
      </c>
      <c r="F42" s="852"/>
      <c r="G42" s="853"/>
      <c r="H42" s="854"/>
      <c r="I42" s="855"/>
    </row>
    <row r="43" spans="1:9" ht="13.5" customHeight="1">
      <c r="A43" s="848" t="s">
        <v>554</v>
      </c>
      <c r="B43" s="849"/>
      <c r="C43" s="849"/>
      <c r="D43" s="850"/>
      <c r="E43" s="851" t="e">
        <f>【実績】所要額精算書!Q10-【実績】所要額精算書!U10</f>
        <v>#VALUE!</v>
      </c>
      <c r="F43" s="852"/>
      <c r="G43" s="853"/>
      <c r="H43" s="854"/>
      <c r="I43" s="855"/>
    </row>
    <row r="44" spans="1:9" ht="13.5" customHeight="1">
      <c r="A44" s="848" t="s">
        <v>555</v>
      </c>
      <c r="B44" s="849"/>
      <c r="C44" s="849"/>
      <c r="D44" s="850"/>
      <c r="E44" s="851"/>
      <c r="F44" s="852"/>
      <c r="G44" s="853"/>
      <c r="H44" s="854"/>
      <c r="I44" s="855"/>
    </row>
    <row r="45" spans="1:9" ht="13.5" customHeight="1">
      <c r="A45" s="848" t="s">
        <v>556</v>
      </c>
      <c r="B45" s="849"/>
      <c r="C45" s="849"/>
      <c r="D45" s="850"/>
      <c r="E45" s="851" t="str">
        <f>【実績】所要額精算書!G10</f>
        <v/>
      </c>
      <c r="F45" s="852"/>
      <c r="G45" s="853"/>
      <c r="H45" s="854"/>
      <c r="I45" s="855"/>
    </row>
    <row r="46" spans="1:9" ht="13.5" customHeight="1">
      <c r="A46" s="848" t="s">
        <v>557</v>
      </c>
      <c r="B46" s="849"/>
      <c r="C46" s="849"/>
      <c r="D46" s="850"/>
      <c r="E46" s="851" t="e">
        <f>H37-E42-E43-E45</f>
        <v>#VALUE!</v>
      </c>
      <c r="F46" s="852"/>
      <c r="G46" s="853"/>
      <c r="H46" s="854"/>
      <c r="I46" s="855"/>
    </row>
    <row r="47" spans="1:9" ht="13.5" customHeight="1">
      <c r="A47" s="350"/>
      <c r="B47" s="351"/>
      <c r="C47" s="351"/>
      <c r="D47" s="352"/>
      <c r="E47" s="353"/>
      <c r="F47" s="354"/>
      <c r="G47" s="355"/>
      <c r="H47" s="353"/>
      <c r="I47" s="355"/>
    </row>
    <row r="48" spans="1:9" ht="15" customHeight="1">
      <c r="A48" s="838" t="s">
        <v>558</v>
      </c>
      <c r="B48" s="838"/>
      <c r="C48" s="838"/>
      <c r="D48" s="838"/>
      <c r="E48" s="839" t="str">
        <f>IF(E42="","",SUM(E41+E44+E45+E46))</f>
        <v/>
      </c>
      <c r="F48" s="840"/>
      <c r="G48" s="841"/>
      <c r="H48" s="925" t="str">
        <f>IF(H37=E48,"","←【確認】財源内訳の合計と整備費の合計が不一致")</f>
        <v/>
      </c>
      <c r="I48" s="926"/>
    </row>
    <row r="49" spans="1:15" ht="13.5" customHeight="1">
      <c r="A49" s="844" t="s">
        <v>559</v>
      </c>
      <c r="B49" s="845"/>
      <c r="C49" s="845"/>
      <c r="D49" s="845"/>
      <c r="E49" s="845"/>
      <c r="F49" s="845"/>
      <c r="G49" s="845"/>
      <c r="H49" s="846"/>
      <c r="I49" s="847"/>
    </row>
    <row r="50" spans="1:15" ht="13.5" customHeight="1">
      <c r="A50" s="825" t="s">
        <v>560</v>
      </c>
      <c r="B50" s="826"/>
      <c r="C50" s="826"/>
      <c r="D50" s="826"/>
      <c r="E50" s="826"/>
      <c r="F50" s="826"/>
      <c r="G50" s="826"/>
      <c r="H50" s="826"/>
      <c r="I50" s="826"/>
    </row>
    <row r="51" spans="1:15">
      <c r="A51" s="916"/>
      <c r="B51" s="917"/>
      <c r="C51" s="917"/>
      <c r="D51" s="917"/>
      <c r="E51" s="917"/>
      <c r="F51" s="917"/>
      <c r="G51" s="917"/>
      <c r="H51" s="917"/>
      <c r="I51" s="918"/>
    </row>
    <row r="52" spans="1:15">
      <c r="A52" s="919"/>
      <c r="B52" s="920"/>
      <c r="C52" s="920"/>
      <c r="D52" s="920"/>
      <c r="E52" s="920"/>
      <c r="F52" s="920"/>
      <c r="G52" s="920"/>
      <c r="H52" s="920"/>
      <c r="I52" s="921"/>
    </row>
    <row r="53" spans="1:15">
      <c r="A53" s="919"/>
      <c r="B53" s="920"/>
      <c r="C53" s="920"/>
      <c r="D53" s="920"/>
      <c r="E53" s="920"/>
      <c r="F53" s="920"/>
      <c r="G53" s="920"/>
      <c r="H53" s="920"/>
      <c r="I53" s="921"/>
    </row>
    <row r="54" spans="1:15">
      <c r="A54" s="922"/>
      <c r="B54" s="923"/>
      <c r="C54" s="923"/>
      <c r="D54" s="923"/>
      <c r="E54" s="923"/>
      <c r="F54" s="923"/>
      <c r="G54" s="923"/>
      <c r="H54" s="923"/>
      <c r="I54" s="924"/>
    </row>
    <row r="55" spans="1:15" ht="14.25" customHeight="1">
      <c r="A55" s="836"/>
      <c r="B55" s="836"/>
      <c r="C55" s="836"/>
      <c r="D55" s="836"/>
      <c r="E55" s="837"/>
      <c r="F55" s="837"/>
      <c r="G55" s="837"/>
      <c r="H55" s="837"/>
      <c r="I55" s="837"/>
    </row>
    <row r="56" spans="1:15">
      <c r="A56" s="356" t="s">
        <v>561</v>
      </c>
      <c r="B56" s="356"/>
      <c r="C56" s="356"/>
      <c r="D56" s="356"/>
      <c r="E56" s="356"/>
      <c r="F56" s="356"/>
      <c r="G56" s="356"/>
      <c r="H56" s="356"/>
      <c r="I56" s="356"/>
    </row>
    <row r="57" spans="1:15" ht="13.5" customHeight="1">
      <c r="A57" s="357" t="s">
        <v>562</v>
      </c>
      <c r="B57" s="358"/>
      <c r="C57" s="358"/>
      <c r="D57" s="358"/>
      <c r="E57" s="358"/>
      <c r="F57" s="358"/>
      <c r="G57" s="358"/>
      <c r="H57" s="358"/>
      <c r="I57" s="358"/>
      <c r="J57" s="314"/>
      <c r="K57" s="314"/>
      <c r="L57" s="314"/>
      <c r="M57" s="314"/>
      <c r="N57" s="314"/>
      <c r="O57" s="314"/>
    </row>
    <row r="58" spans="1:15">
      <c r="A58" s="316"/>
      <c r="B58" s="316"/>
      <c r="C58" s="316"/>
      <c r="D58" s="316"/>
      <c r="E58" s="316"/>
      <c r="F58" s="316"/>
      <c r="G58" s="316"/>
      <c r="H58" s="316"/>
      <c r="I58" s="316"/>
    </row>
  </sheetData>
  <sheetProtection sheet="1" objects="1" scenarios="1"/>
  <mergeCells count="100">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48:D48"/>
    <mergeCell ref="E48:G48"/>
    <mergeCell ref="H48:I48"/>
    <mergeCell ref="A49:G49"/>
    <mergeCell ref="H49:I49"/>
    <mergeCell ref="A50:I50"/>
    <mergeCell ref="A51:I54"/>
    <mergeCell ref="A55:D55"/>
    <mergeCell ref="E55:G55"/>
    <mergeCell ref="H55:I55"/>
  </mergeCells>
  <phoneticPr fontId="5"/>
  <dataValidations count="1">
    <dataValidation type="list" allowBlank="1" showInputMessage="1" showErrorMessage="1" sqref="H49" xr:uid="{D3DA5A3A-7854-4E66-9BEF-1D75B1569E1F}">
      <formula1>"有,無"</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B47F-D34C-411A-B849-39183CB3AB4E}">
  <dimension ref="A1:B6"/>
  <sheetViews>
    <sheetView workbookViewId="0">
      <selection activeCell="G24" sqref="G24"/>
    </sheetView>
  </sheetViews>
  <sheetFormatPr defaultRowHeight="13"/>
  <sheetData>
    <row r="1" spans="1:2">
      <c r="A1" t="s">
        <v>700</v>
      </c>
    </row>
    <row r="2" spans="1:2">
      <c r="A2" s="462">
        <v>45560</v>
      </c>
      <c r="B2" t="s">
        <v>701</v>
      </c>
    </row>
    <row r="3" spans="1:2">
      <c r="A3" t="s">
        <v>702</v>
      </c>
      <c r="B3" t="s">
        <v>703</v>
      </c>
    </row>
    <row r="4" spans="1:2">
      <c r="B4" t="s">
        <v>704</v>
      </c>
    </row>
    <row r="5" spans="1:2">
      <c r="B5" t="s">
        <v>705</v>
      </c>
    </row>
    <row r="6" spans="1:2">
      <c r="B6" t="s">
        <v>706</v>
      </c>
    </row>
  </sheetData>
  <sheetProtection sheet="1" objects="1" scenarios="1"/>
  <phoneticPr fontId="5"/>
  <pageMargins left="0.7" right="0.7" top="0.75" bottom="0.75" header="0.3" footer="0.3"/>
  <pageSetup paperSize="9" orientation="portrait"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dimension ref="A1:V74"/>
  <sheetViews>
    <sheetView view="pageBreakPreview" zoomScale="80" zoomScaleNormal="100" zoomScaleSheetLayoutView="80" workbookViewId="0">
      <selection activeCell="R16" sqref="R16"/>
    </sheetView>
  </sheetViews>
  <sheetFormatPr defaultColWidth="9" defaultRowHeight="13"/>
  <cols>
    <col min="1" max="1" width="9" style="1"/>
    <col min="2" max="2" width="53.7265625" style="1" customWidth="1"/>
    <col min="3" max="3" width="10.90625" style="1" customWidth="1"/>
    <col min="4" max="4" width="35.08984375" style="2" customWidth="1"/>
    <col min="5" max="5" width="9" style="2"/>
    <col min="6" max="6" width="40" style="2" customWidth="1"/>
    <col min="7" max="7" width="12.453125" style="2" customWidth="1"/>
    <col min="8" max="8" width="56" style="2" customWidth="1"/>
    <col min="9" max="11" width="12.453125" style="2" customWidth="1"/>
    <col min="12" max="16384" width="9" style="1"/>
  </cols>
  <sheetData>
    <row r="1" spans="2:22">
      <c r="B1" s="78" t="s">
        <v>19</v>
      </c>
      <c r="D1" s="79" t="s">
        <v>20</v>
      </c>
      <c r="F1" s="79" t="s">
        <v>21</v>
      </c>
      <c r="H1" s="95" t="s">
        <v>251</v>
      </c>
      <c r="I1" s="96"/>
      <c r="J1" s="96"/>
      <c r="K1" s="96"/>
      <c r="L1" s="96"/>
      <c r="M1" s="96"/>
      <c r="N1" s="96"/>
      <c r="O1" s="96"/>
      <c r="P1" s="96"/>
      <c r="Q1" s="96"/>
      <c r="R1" s="96"/>
      <c r="S1" s="96"/>
      <c r="T1" s="96"/>
      <c r="U1" s="96"/>
      <c r="V1" s="96"/>
    </row>
    <row r="2" spans="2:22">
      <c r="H2" s="96"/>
      <c r="I2" s="96"/>
      <c r="J2" s="96"/>
      <c r="K2" s="96"/>
      <c r="L2" s="96"/>
      <c r="M2" s="96"/>
      <c r="N2" s="96"/>
      <c r="O2" s="96"/>
      <c r="P2" s="96"/>
      <c r="Q2" s="96"/>
      <c r="R2" s="96"/>
      <c r="S2" s="96"/>
      <c r="T2" s="96"/>
      <c r="U2" s="96"/>
      <c r="V2" s="96"/>
    </row>
    <row r="3" spans="2:22" ht="91">
      <c r="B3" s="1" t="s">
        <v>22</v>
      </c>
      <c r="D3" s="2" t="s">
        <v>205</v>
      </c>
      <c r="F3" s="2" t="s">
        <v>23</v>
      </c>
      <c r="H3" s="102" t="s">
        <v>265</v>
      </c>
      <c r="I3" s="102" t="s">
        <v>266</v>
      </c>
      <c r="J3" s="102" t="s">
        <v>267</v>
      </c>
      <c r="K3" s="102" t="s">
        <v>268</v>
      </c>
      <c r="L3" s="102" t="s">
        <v>269</v>
      </c>
      <c r="M3" s="102" t="s">
        <v>270</v>
      </c>
      <c r="N3" s="102" t="s">
        <v>271</v>
      </c>
      <c r="O3" s="102" t="s">
        <v>272</v>
      </c>
      <c r="P3" s="102" t="s">
        <v>273</v>
      </c>
      <c r="Q3" s="102" t="s">
        <v>274</v>
      </c>
      <c r="R3" s="102" t="s">
        <v>275</v>
      </c>
      <c r="S3" s="102" t="s">
        <v>276</v>
      </c>
      <c r="T3" s="109" t="s">
        <v>315</v>
      </c>
      <c r="U3" s="109" t="s">
        <v>314</v>
      </c>
      <c r="V3" s="102" t="s">
        <v>277</v>
      </c>
    </row>
    <row r="4" spans="2:22">
      <c r="B4" s="1" t="s">
        <v>24</v>
      </c>
      <c r="D4" s="2" t="s">
        <v>206</v>
      </c>
      <c r="F4" s="2" t="s">
        <v>25</v>
      </c>
      <c r="H4" s="96" t="s">
        <v>252</v>
      </c>
      <c r="I4" s="96" t="s">
        <v>252</v>
      </c>
      <c r="J4" s="96" t="s">
        <v>257</v>
      </c>
      <c r="K4" s="96" t="s">
        <v>262</v>
      </c>
      <c r="L4" s="96" t="s">
        <v>262</v>
      </c>
      <c r="M4" s="96" t="s">
        <v>260</v>
      </c>
      <c r="N4" s="96" t="s">
        <v>262</v>
      </c>
      <c r="O4" s="96" t="s">
        <v>262</v>
      </c>
      <c r="P4" s="96" t="s">
        <v>260</v>
      </c>
      <c r="Q4" s="96" t="s">
        <v>260</v>
      </c>
      <c r="R4" s="96" t="s">
        <v>262</v>
      </c>
      <c r="S4" s="96" t="s">
        <v>263</v>
      </c>
      <c r="T4" s="96"/>
      <c r="U4" s="96"/>
      <c r="V4" s="96" t="s">
        <v>262</v>
      </c>
    </row>
    <row r="5" spans="2:22">
      <c r="B5" s="1" t="s">
        <v>26</v>
      </c>
      <c r="D5" s="2" t="s">
        <v>207</v>
      </c>
      <c r="F5" s="2" t="s">
        <v>27</v>
      </c>
      <c r="H5" s="96" t="s">
        <v>253</v>
      </c>
      <c r="I5" s="96" t="s">
        <v>253</v>
      </c>
      <c r="J5" s="96" t="s">
        <v>258</v>
      </c>
      <c r="K5" s="96"/>
      <c r="L5" s="96"/>
      <c r="M5" s="96" t="s">
        <v>253</v>
      </c>
      <c r="N5" s="96"/>
      <c r="O5" s="96"/>
      <c r="P5" s="96" t="s">
        <v>261</v>
      </c>
      <c r="Q5" s="96" t="s">
        <v>261</v>
      </c>
      <c r="R5" s="96"/>
      <c r="S5" s="96" t="s">
        <v>264</v>
      </c>
      <c r="T5" s="96"/>
      <c r="U5" s="96"/>
      <c r="V5" s="96"/>
    </row>
    <row r="6" spans="2:22">
      <c r="B6" s="1" t="s">
        <v>28</v>
      </c>
      <c r="D6" s="2" t="s">
        <v>208</v>
      </c>
      <c r="F6" s="2" t="s">
        <v>29</v>
      </c>
      <c r="H6" s="96" t="s">
        <v>255</v>
      </c>
      <c r="I6" s="96" t="s">
        <v>255</v>
      </c>
      <c r="J6" s="96" t="s">
        <v>259</v>
      </c>
      <c r="K6" s="96"/>
      <c r="L6" s="96"/>
      <c r="M6" s="96"/>
      <c r="N6" s="96"/>
      <c r="O6" s="96"/>
      <c r="P6" s="96"/>
      <c r="Q6" s="96"/>
      <c r="R6" s="96"/>
      <c r="S6" s="96"/>
      <c r="T6" s="96"/>
      <c r="U6" s="96"/>
      <c r="V6" s="96"/>
    </row>
    <row r="7" spans="2:22">
      <c r="B7" s="1" t="s">
        <v>30</v>
      </c>
      <c r="D7" s="2" t="s">
        <v>209</v>
      </c>
      <c r="F7" s="2" t="s">
        <v>31</v>
      </c>
      <c r="H7" s="96" t="s">
        <v>254</v>
      </c>
      <c r="I7" s="96" t="s">
        <v>254</v>
      </c>
      <c r="J7" s="96"/>
      <c r="K7" s="96"/>
      <c r="L7" s="96"/>
      <c r="M7" s="96"/>
      <c r="N7" s="96"/>
      <c r="O7" s="96"/>
      <c r="P7" s="96"/>
      <c r="Q7" s="96"/>
      <c r="R7" s="96"/>
      <c r="S7" s="96"/>
      <c r="T7" s="96"/>
      <c r="U7" s="96"/>
      <c r="V7" s="96"/>
    </row>
    <row r="8" spans="2:22">
      <c r="B8" s="1" t="s">
        <v>32</v>
      </c>
      <c r="F8" s="2" t="s">
        <v>33</v>
      </c>
      <c r="H8" s="96" t="s">
        <v>256</v>
      </c>
      <c r="I8" s="96"/>
      <c r="J8" s="96"/>
      <c r="K8" s="96"/>
      <c r="L8" s="96"/>
      <c r="M8" s="96"/>
      <c r="N8" s="96"/>
      <c r="O8" s="96"/>
      <c r="P8" s="96"/>
      <c r="Q8" s="96"/>
      <c r="R8" s="96"/>
      <c r="S8" s="96"/>
      <c r="T8" s="96"/>
      <c r="U8" s="96"/>
      <c r="V8" s="96"/>
    </row>
    <row r="9" spans="2:22">
      <c r="B9" s="1" t="s">
        <v>34</v>
      </c>
      <c r="F9" s="2" t="s">
        <v>35</v>
      </c>
      <c r="H9" s="1"/>
      <c r="I9" s="1"/>
      <c r="J9" s="1"/>
      <c r="K9" s="1"/>
    </row>
    <row r="10" spans="2:22">
      <c r="B10" s="1" t="s">
        <v>36</v>
      </c>
      <c r="F10" s="2" t="s">
        <v>247</v>
      </c>
      <c r="H10" s="1"/>
      <c r="I10" s="1"/>
      <c r="J10" s="1"/>
      <c r="K10" s="1"/>
    </row>
    <row r="11" spans="2:22">
      <c r="B11" s="1" t="s">
        <v>37</v>
      </c>
      <c r="H11" s="1"/>
      <c r="I11" s="1"/>
      <c r="J11" s="1"/>
      <c r="K11" s="1"/>
      <c r="T11" s="1" t="s">
        <v>312</v>
      </c>
    </row>
    <row r="12" spans="2:22">
      <c r="B12" s="1" t="s">
        <v>38</v>
      </c>
      <c r="H12" s="1"/>
      <c r="I12" s="1"/>
      <c r="J12" s="1"/>
      <c r="K12" s="1"/>
      <c r="T12" s="1" t="s">
        <v>313</v>
      </c>
    </row>
    <row r="13" spans="2:22">
      <c r="B13" s="1" t="s">
        <v>39</v>
      </c>
      <c r="H13" s="90"/>
      <c r="I13" s="92"/>
      <c r="J13" s="93"/>
      <c r="K13" s="93"/>
      <c r="L13" s="93"/>
      <c r="M13" s="93"/>
    </row>
    <row r="14" spans="2:22">
      <c r="B14" s="1" t="s">
        <v>40</v>
      </c>
      <c r="H14" s="90"/>
      <c r="I14" s="94"/>
      <c r="J14" s="91"/>
      <c r="K14" s="91"/>
      <c r="L14" s="91"/>
      <c r="M14" s="91"/>
    </row>
    <row r="15" spans="2:22">
      <c r="B15" s="107" t="s">
        <v>308</v>
      </c>
      <c r="H15" s="90"/>
      <c r="I15" s="94"/>
      <c r="J15" s="91"/>
      <c r="K15" s="91"/>
      <c r="L15" s="91"/>
      <c r="M15" s="91"/>
    </row>
    <row r="16" spans="2:22">
      <c r="B16" s="107" t="s">
        <v>41</v>
      </c>
      <c r="H16" s="90"/>
      <c r="I16" s="94"/>
      <c r="J16" s="91"/>
      <c r="K16" s="91"/>
      <c r="L16" s="91"/>
      <c r="M16" s="91"/>
    </row>
    <row r="17" spans="2:13">
      <c r="B17" s="107" t="s">
        <v>316</v>
      </c>
      <c r="H17" s="90"/>
      <c r="I17" s="94"/>
      <c r="J17" s="91"/>
      <c r="K17" s="91"/>
      <c r="L17" s="91"/>
      <c r="M17" s="91"/>
    </row>
    <row r="18" spans="2:13">
      <c r="B18" s="107" t="s">
        <v>318</v>
      </c>
      <c r="H18" s="90"/>
      <c r="I18" s="94"/>
      <c r="J18" s="91"/>
      <c r="K18" s="91"/>
      <c r="L18" s="91"/>
      <c r="M18" s="91"/>
    </row>
    <row r="19" spans="2:13">
      <c r="B19" s="107"/>
      <c r="H19" s="90"/>
      <c r="I19" s="94"/>
      <c r="J19" s="91"/>
      <c r="K19" s="91"/>
      <c r="L19" s="91"/>
      <c r="M19" s="91"/>
    </row>
    <row r="20" spans="2:13">
      <c r="H20" s="90"/>
      <c r="I20" s="94"/>
      <c r="J20" s="91"/>
      <c r="K20" s="91"/>
      <c r="L20" s="91"/>
      <c r="M20" s="91"/>
    </row>
    <row r="21" spans="2:13">
      <c r="H21" s="90"/>
      <c r="I21" s="94"/>
      <c r="J21" s="91"/>
      <c r="K21" s="91"/>
      <c r="L21" s="91"/>
      <c r="M21" s="91"/>
    </row>
    <row r="22" spans="2:13">
      <c r="B22" s="78" t="s">
        <v>185</v>
      </c>
      <c r="D22" s="79" t="s">
        <v>210</v>
      </c>
      <c r="H22" s="95" t="s">
        <v>278</v>
      </c>
      <c r="I22" s="96"/>
      <c r="J22" s="96"/>
      <c r="K22" s="96"/>
      <c r="L22" s="96"/>
      <c r="M22" s="96"/>
    </row>
    <row r="23" spans="2:13">
      <c r="H23" s="96"/>
      <c r="I23" s="96"/>
      <c r="J23" s="96"/>
      <c r="K23" s="96"/>
      <c r="L23" s="96"/>
      <c r="M23" s="96"/>
    </row>
    <row r="24" spans="2:13" ht="38">
      <c r="B24" s="1" t="s">
        <v>311</v>
      </c>
      <c r="C24" s="1" t="s">
        <v>187</v>
      </c>
      <c r="D24" s="2" t="s">
        <v>211</v>
      </c>
      <c r="H24" s="97"/>
      <c r="I24" s="98" t="s">
        <v>279</v>
      </c>
      <c r="J24" s="99" t="s">
        <v>280</v>
      </c>
      <c r="K24" s="99" t="s">
        <v>281</v>
      </c>
      <c r="L24" s="99" t="s">
        <v>282</v>
      </c>
      <c r="M24" s="99" t="s">
        <v>283</v>
      </c>
    </row>
    <row r="25" spans="2:13">
      <c r="B25" s="1" t="s">
        <v>203</v>
      </c>
      <c r="C25" s="1" t="s">
        <v>191</v>
      </c>
      <c r="D25" s="2" t="s">
        <v>212</v>
      </c>
      <c r="H25" s="97" t="s">
        <v>284</v>
      </c>
      <c r="I25" s="100" t="s">
        <v>285</v>
      </c>
      <c r="J25" s="101">
        <v>0.5</v>
      </c>
      <c r="K25" s="101" t="s">
        <v>286</v>
      </c>
      <c r="L25" s="101">
        <v>0.5</v>
      </c>
      <c r="M25" s="101">
        <v>1</v>
      </c>
    </row>
    <row r="26" spans="2:13">
      <c r="B26" s="1" t="s">
        <v>204</v>
      </c>
      <c r="C26" s="1" t="s">
        <v>192</v>
      </c>
      <c r="D26" s="2" t="s">
        <v>213</v>
      </c>
      <c r="H26" s="97" t="s">
        <v>287</v>
      </c>
      <c r="I26" s="100" t="s">
        <v>285</v>
      </c>
      <c r="J26" s="101">
        <v>0.75</v>
      </c>
      <c r="K26" s="101" t="s">
        <v>288</v>
      </c>
      <c r="L26" s="101">
        <v>0.5</v>
      </c>
      <c r="M26" s="101">
        <v>0.66666666666666663</v>
      </c>
    </row>
    <row r="27" spans="2:13">
      <c r="B27" s="1" t="s">
        <v>196</v>
      </c>
      <c r="C27" s="1" t="s">
        <v>197</v>
      </c>
      <c r="D27" s="2" t="s">
        <v>214</v>
      </c>
      <c r="H27" s="97" t="s">
        <v>289</v>
      </c>
      <c r="I27" s="100" t="s">
        <v>285</v>
      </c>
      <c r="J27" s="101">
        <v>0.33333333333333331</v>
      </c>
      <c r="K27" s="101" t="s">
        <v>288</v>
      </c>
      <c r="L27" s="101">
        <v>0.33333333333333331</v>
      </c>
      <c r="M27" s="101">
        <v>1</v>
      </c>
    </row>
    <row r="28" spans="2:13">
      <c r="B28" s="1" t="s">
        <v>310</v>
      </c>
      <c r="C28" s="1" t="s">
        <v>186</v>
      </c>
      <c r="D28" s="2" t="s">
        <v>215</v>
      </c>
      <c r="H28" s="97" t="s">
        <v>290</v>
      </c>
      <c r="I28" s="100" t="s">
        <v>291</v>
      </c>
      <c r="J28" s="101" t="s">
        <v>292</v>
      </c>
      <c r="K28" s="101" t="s">
        <v>288</v>
      </c>
      <c r="L28" s="101">
        <v>0.5</v>
      </c>
      <c r="M28" s="101">
        <v>0.5</v>
      </c>
    </row>
    <row r="29" spans="2:13">
      <c r="B29" s="1" t="s">
        <v>198</v>
      </c>
      <c r="C29" s="1" t="s">
        <v>188</v>
      </c>
      <c r="D29" s="2" t="s">
        <v>216</v>
      </c>
      <c r="H29" s="97" t="s">
        <v>293</v>
      </c>
      <c r="I29" s="100" t="s">
        <v>291</v>
      </c>
      <c r="J29" s="101" t="s">
        <v>292</v>
      </c>
      <c r="K29" s="101" t="s">
        <v>288</v>
      </c>
      <c r="L29" s="101">
        <v>0.5</v>
      </c>
      <c r="M29" s="101">
        <v>0.5</v>
      </c>
    </row>
    <row r="30" spans="2:13">
      <c r="B30" s="1" t="s">
        <v>199</v>
      </c>
      <c r="C30" s="1" t="s">
        <v>189</v>
      </c>
      <c r="D30" s="2" t="s">
        <v>217</v>
      </c>
      <c r="H30" s="97" t="s">
        <v>294</v>
      </c>
      <c r="I30" s="100" t="s">
        <v>295</v>
      </c>
      <c r="J30" s="101" t="s">
        <v>292</v>
      </c>
      <c r="K30" s="101" t="s">
        <v>288</v>
      </c>
      <c r="L30" s="101">
        <v>0.5</v>
      </c>
      <c r="M30" s="101">
        <v>0.5</v>
      </c>
    </row>
    <row r="31" spans="2:13">
      <c r="B31" s="1" t="s">
        <v>200</v>
      </c>
      <c r="C31" s="1" t="s">
        <v>190</v>
      </c>
      <c r="D31" s="2" t="s">
        <v>218</v>
      </c>
      <c r="H31" s="97" t="s">
        <v>296</v>
      </c>
      <c r="I31" s="100" t="s">
        <v>297</v>
      </c>
      <c r="J31" s="101">
        <v>0.66666666666666663</v>
      </c>
      <c r="K31" s="101" t="s">
        <v>288</v>
      </c>
      <c r="L31" s="101">
        <v>0.33333333333333331</v>
      </c>
      <c r="M31" s="101">
        <v>0.5</v>
      </c>
    </row>
    <row r="32" spans="2:13">
      <c r="B32" s="1" t="s">
        <v>201</v>
      </c>
      <c r="C32" s="1" t="s">
        <v>193</v>
      </c>
      <c r="D32" s="2" t="s">
        <v>219</v>
      </c>
      <c r="H32" s="97" t="s">
        <v>298</v>
      </c>
      <c r="I32" s="100" t="s">
        <v>299</v>
      </c>
      <c r="J32" s="101">
        <v>0.66666666666666663</v>
      </c>
      <c r="K32" s="101" t="s">
        <v>288</v>
      </c>
      <c r="L32" s="101">
        <v>0.33333333333333331</v>
      </c>
      <c r="M32" s="101">
        <v>0.5</v>
      </c>
    </row>
    <row r="33" spans="1:13">
      <c r="B33" s="1" t="s">
        <v>202</v>
      </c>
      <c r="D33" s="2" t="s">
        <v>220</v>
      </c>
      <c r="H33" s="97" t="s">
        <v>300</v>
      </c>
      <c r="I33" s="100" t="s">
        <v>285</v>
      </c>
      <c r="J33" s="101">
        <v>0.5</v>
      </c>
      <c r="K33" s="101" t="s">
        <v>288</v>
      </c>
      <c r="L33" s="101">
        <v>0.5</v>
      </c>
      <c r="M33" s="101">
        <v>1</v>
      </c>
    </row>
    <row r="34" spans="1:13">
      <c r="D34" s="2" t="s">
        <v>221</v>
      </c>
      <c r="H34" s="97" t="s">
        <v>301</v>
      </c>
      <c r="I34" s="100" t="s">
        <v>285</v>
      </c>
      <c r="J34" s="101">
        <v>0.5</v>
      </c>
      <c r="K34" s="101" t="s">
        <v>288</v>
      </c>
      <c r="L34" s="101">
        <v>0.5</v>
      </c>
      <c r="M34" s="101">
        <v>1</v>
      </c>
    </row>
    <row r="35" spans="1:13">
      <c r="D35" s="2" t="s">
        <v>222</v>
      </c>
      <c r="H35" s="97" t="s">
        <v>302</v>
      </c>
      <c r="I35" s="100" t="s">
        <v>285</v>
      </c>
      <c r="J35" s="101">
        <v>0.5</v>
      </c>
      <c r="K35" s="101" t="s">
        <v>288</v>
      </c>
      <c r="L35" s="101">
        <v>0.5</v>
      </c>
      <c r="M35" s="101">
        <v>1</v>
      </c>
    </row>
    <row r="36" spans="1:13">
      <c r="D36" s="2" t="s">
        <v>223</v>
      </c>
      <c r="H36" s="97" t="s">
        <v>303</v>
      </c>
      <c r="I36" s="100" t="s">
        <v>304</v>
      </c>
      <c r="J36" s="101" t="s">
        <v>305</v>
      </c>
      <c r="K36" s="101" t="s">
        <v>306</v>
      </c>
      <c r="L36" s="101" t="s">
        <v>305</v>
      </c>
      <c r="M36" s="101">
        <v>1</v>
      </c>
    </row>
    <row r="37" spans="1:13">
      <c r="D37" s="2" t="s">
        <v>224</v>
      </c>
      <c r="H37" s="97" t="s">
        <v>309</v>
      </c>
      <c r="I37" s="100" t="s">
        <v>285</v>
      </c>
      <c r="J37" s="101">
        <v>0.5</v>
      </c>
      <c r="K37" s="101" t="s">
        <v>288</v>
      </c>
      <c r="L37" s="101">
        <v>0.5</v>
      </c>
      <c r="M37" s="101">
        <v>1</v>
      </c>
    </row>
    <row r="38" spans="1:13">
      <c r="D38" s="2" t="s">
        <v>225</v>
      </c>
      <c r="H38" s="108" t="s">
        <v>319</v>
      </c>
      <c r="I38" s="100" t="s">
        <v>295</v>
      </c>
      <c r="J38" s="101">
        <v>0.66666666666666663</v>
      </c>
      <c r="K38" s="101" t="s">
        <v>288</v>
      </c>
      <c r="L38" s="101">
        <v>0.33333333333333331</v>
      </c>
      <c r="M38" s="101">
        <v>0.5</v>
      </c>
    </row>
    <row r="39" spans="1:13">
      <c r="D39" s="2" t="s">
        <v>226</v>
      </c>
      <c r="H39" s="108" t="s">
        <v>320</v>
      </c>
      <c r="I39" s="100" t="s">
        <v>295</v>
      </c>
      <c r="J39" s="101" t="s">
        <v>292</v>
      </c>
      <c r="K39" s="101" t="s">
        <v>288</v>
      </c>
      <c r="L39" s="101">
        <v>0.5</v>
      </c>
      <c r="M39" s="101">
        <v>0.5</v>
      </c>
    </row>
    <row r="40" spans="1:13">
      <c r="D40" s="2" t="s">
        <v>227</v>
      </c>
      <c r="H40" s="97" t="s">
        <v>307</v>
      </c>
      <c r="I40" s="100" t="s">
        <v>285</v>
      </c>
      <c r="J40" s="101">
        <v>0.33333333333333331</v>
      </c>
      <c r="K40" s="101" t="s">
        <v>288</v>
      </c>
      <c r="L40" s="101">
        <v>0.33333333333333331</v>
      </c>
      <c r="M40" s="101">
        <v>1</v>
      </c>
    </row>
    <row r="41" spans="1:13">
      <c r="D41" s="2" t="s">
        <v>228</v>
      </c>
      <c r="H41" s="1"/>
      <c r="I41" s="1"/>
      <c r="J41" s="1"/>
      <c r="K41" s="1"/>
    </row>
    <row r="42" spans="1:13">
      <c r="D42" s="2" t="s">
        <v>229</v>
      </c>
      <c r="H42" s="1"/>
      <c r="I42" s="1"/>
      <c r="J42" s="1"/>
      <c r="K42" s="1"/>
    </row>
    <row r="43" spans="1:13">
      <c r="D43" s="2" t="s">
        <v>230</v>
      </c>
      <c r="H43" s="1"/>
      <c r="I43" s="1"/>
      <c r="J43" s="1"/>
      <c r="K43" s="1"/>
    </row>
    <row r="44" spans="1:13">
      <c r="D44" s="2" t="s">
        <v>231</v>
      </c>
      <c r="H44" s="1"/>
      <c r="I44" s="1"/>
      <c r="J44" s="1"/>
      <c r="K44" s="1"/>
    </row>
    <row r="45" spans="1:13">
      <c r="D45" s="2" t="s">
        <v>232</v>
      </c>
      <c r="H45" s="1"/>
      <c r="I45" s="1"/>
      <c r="J45" s="1"/>
      <c r="K45" s="1"/>
    </row>
    <row r="46" spans="1:13">
      <c r="H46" s="1"/>
      <c r="I46" s="1"/>
      <c r="J46" s="1"/>
      <c r="K46" s="1"/>
    </row>
    <row r="47" spans="1:13">
      <c r="A47" s="1">
        <v>9</v>
      </c>
      <c r="B47" s="78" t="s">
        <v>233</v>
      </c>
      <c r="H47" s="1"/>
      <c r="I47" s="1"/>
      <c r="J47" s="1"/>
      <c r="K47" s="1"/>
    </row>
    <row r="48" spans="1:13">
      <c r="H48" s="1"/>
      <c r="I48" s="1"/>
      <c r="J48" s="1"/>
      <c r="K48" s="1"/>
    </row>
    <row r="49" spans="1:11" ht="39">
      <c r="B49" s="80" t="s">
        <v>238</v>
      </c>
      <c r="H49" s="1"/>
      <c r="I49" s="1"/>
      <c r="J49" s="1"/>
      <c r="K49" s="1"/>
    </row>
    <row r="50" spans="1:11" ht="26">
      <c r="B50" s="80" t="s">
        <v>239</v>
      </c>
      <c r="H50" s="1"/>
      <c r="I50" s="1"/>
      <c r="J50" s="1"/>
      <c r="K50" s="1"/>
    </row>
    <row r="51" spans="1:11">
      <c r="B51" s="80" t="s">
        <v>234</v>
      </c>
      <c r="H51" s="1"/>
      <c r="I51" s="1"/>
      <c r="J51" s="1"/>
      <c r="K51" s="1"/>
    </row>
    <row r="52" spans="1:11">
      <c r="B52" s="80" t="s">
        <v>235</v>
      </c>
      <c r="H52" s="1"/>
      <c r="I52" s="1"/>
      <c r="J52" s="1"/>
      <c r="K52" s="1"/>
    </row>
    <row r="53" spans="1:11">
      <c r="B53" s="80" t="s">
        <v>236</v>
      </c>
      <c r="H53" s="1"/>
      <c r="I53" s="1"/>
      <c r="J53" s="1"/>
      <c r="K53" s="1"/>
    </row>
    <row r="54" spans="1:11">
      <c r="B54" s="80" t="s">
        <v>237</v>
      </c>
      <c r="H54" s="1"/>
      <c r="I54" s="1"/>
      <c r="J54" s="1"/>
      <c r="K54" s="1"/>
    </row>
    <row r="55" spans="1:11">
      <c r="B55" s="80"/>
      <c r="H55" s="1"/>
      <c r="I55" s="1"/>
      <c r="J55" s="1"/>
      <c r="K55" s="1"/>
    </row>
    <row r="56" spans="1:11">
      <c r="B56" s="80"/>
      <c r="H56" s="1"/>
      <c r="I56" s="1"/>
      <c r="J56" s="1"/>
      <c r="K56" s="1"/>
    </row>
    <row r="57" spans="1:11">
      <c r="H57" s="1"/>
      <c r="I57" s="1"/>
      <c r="J57" s="1"/>
      <c r="K57" s="1"/>
    </row>
    <row r="58" spans="1:11">
      <c r="A58" s="1">
        <v>12</v>
      </c>
      <c r="B58" s="78" t="s">
        <v>240</v>
      </c>
      <c r="H58" s="1"/>
      <c r="I58" s="1"/>
      <c r="J58" s="1"/>
      <c r="K58" s="1"/>
    </row>
    <row r="59" spans="1:11">
      <c r="B59" s="1" t="s">
        <v>241</v>
      </c>
      <c r="H59" s="1"/>
      <c r="I59" s="1"/>
      <c r="J59" s="1"/>
      <c r="K59" s="1"/>
    </row>
    <row r="60" spans="1:11">
      <c r="B60" s="1" t="s">
        <v>242</v>
      </c>
      <c r="H60" s="1"/>
      <c r="I60" s="1"/>
      <c r="J60" s="1"/>
      <c r="K60" s="1"/>
    </row>
    <row r="61" spans="1:11">
      <c r="B61" s="1" t="s">
        <v>243</v>
      </c>
      <c r="H61" s="1"/>
      <c r="I61" s="1"/>
      <c r="J61" s="1"/>
      <c r="K61" s="1"/>
    </row>
    <row r="62" spans="1:11">
      <c r="H62" s="1"/>
      <c r="I62" s="1"/>
      <c r="J62" s="1"/>
      <c r="K62" s="1"/>
    </row>
    <row r="63" spans="1:11">
      <c r="B63" s="1" t="s">
        <v>244</v>
      </c>
      <c r="H63" s="1"/>
      <c r="I63" s="1"/>
      <c r="J63" s="1"/>
      <c r="K63" s="1"/>
    </row>
    <row r="64" spans="1:11">
      <c r="B64" s="1" t="s">
        <v>246</v>
      </c>
      <c r="C64" s="89">
        <v>378000</v>
      </c>
      <c r="H64" s="1"/>
      <c r="I64" s="1"/>
      <c r="J64" s="1"/>
      <c r="K64" s="1"/>
    </row>
    <row r="65" spans="2:11">
      <c r="B65" s="1" t="s">
        <v>245</v>
      </c>
      <c r="C65" s="89">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129B-6852-4F8D-8D96-AD66F48E9D21}">
  <sheetPr codeName="Sheet3">
    <tabColor theme="6" tint="0.39997558519241921"/>
    <pageSetUpPr fitToPage="1"/>
  </sheetPr>
  <dimension ref="A1:J40"/>
  <sheetViews>
    <sheetView view="pageBreakPreview" zoomScaleNormal="70" zoomScaleSheetLayoutView="100" workbookViewId="0">
      <selection activeCell="E40" sqref="E40"/>
    </sheetView>
  </sheetViews>
  <sheetFormatPr defaultColWidth="9" defaultRowHeight="13"/>
  <cols>
    <col min="1" max="1" width="9" style="213"/>
    <col min="2" max="2" width="10.6328125" style="213" customWidth="1"/>
    <col min="3" max="3" width="15.6328125" style="213" customWidth="1"/>
    <col min="4" max="4" width="12.6328125" style="213" customWidth="1"/>
    <col min="5" max="5" width="13.90625" style="213" bestFit="1" customWidth="1"/>
    <col min="6" max="6" width="9.453125" style="213" customWidth="1"/>
    <col min="7" max="7" width="14.08984375" style="213" customWidth="1"/>
    <col min="8" max="8" width="2.6328125" style="213" customWidth="1"/>
    <col min="9" max="9" width="1.6328125" style="213" customWidth="1"/>
    <col min="10" max="16384" width="9" style="213"/>
  </cols>
  <sheetData>
    <row r="1" spans="1:10" ht="18" customHeight="1">
      <c r="A1" s="213" t="s">
        <v>404</v>
      </c>
    </row>
    <row r="2" spans="1:10" ht="14">
      <c r="A2" s="214"/>
      <c r="B2" s="215"/>
      <c r="C2" s="215"/>
      <c r="D2" s="215"/>
      <c r="E2" s="215"/>
      <c r="F2" s="215"/>
      <c r="G2" s="215"/>
      <c r="H2" s="215"/>
    </row>
    <row r="3" spans="1:10" ht="14">
      <c r="A3" s="215"/>
      <c r="B3" s="215"/>
      <c r="C3" s="215"/>
      <c r="D3" s="215"/>
      <c r="E3" s="215"/>
      <c r="F3" s="215"/>
      <c r="G3" s="215"/>
      <c r="H3" s="215"/>
    </row>
    <row r="4" spans="1:10" ht="14">
      <c r="A4" s="216" t="s">
        <v>405</v>
      </c>
      <c r="B4" s="217"/>
      <c r="C4" s="217"/>
      <c r="D4" s="217"/>
      <c r="E4" s="217"/>
      <c r="F4" s="217"/>
      <c r="G4" s="217"/>
      <c r="H4" s="217"/>
    </row>
    <row r="5" spans="1:10" ht="14">
      <c r="A5" s="216"/>
      <c r="B5" s="216"/>
      <c r="C5" s="218"/>
      <c r="D5" s="217"/>
      <c r="E5" s="217"/>
      <c r="F5" s="217"/>
      <c r="G5" s="217"/>
      <c r="H5" s="217"/>
    </row>
    <row r="6" spans="1:10" ht="14">
      <c r="A6" s="215"/>
      <c r="B6" s="215"/>
      <c r="C6" s="215"/>
      <c r="D6" s="215"/>
      <c r="E6" s="215"/>
      <c r="F6" s="215"/>
      <c r="G6" s="215"/>
      <c r="H6" s="215"/>
    </row>
    <row r="7" spans="1:10" ht="14">
      <c r="A7" s="215"/>
      <c r="B7" s="215"/>
      <c r="C7" s="215"/>
      <c r="D7" s="215"/>
      <c r="E7" s="215"/>
      <c r="F7" s="471" t="s">
        <v>329</v>
      </c>
      <c r="G7" s="471"/>
      <c r="H7" s="219" t="s">
        <v>330</v>
      </c>
    </row>
    <row r="8" spans="1:10" ht="14">
      <c r="A8" s="215"/>
      <c r="B8" s="215"/>
      <c r="C8" s="215"/>
      <c r="D8" s="215"/>
      <c r="E8" s="215"/>
      <c r="F8" s="472" t="str">
        <f>IF(基本情報入力シート!$C$3="","令和　年　月　日",IF(基本情報入力シート!$C$4="交付申請",基本情報入力シート!$C$3,"令和　年　月　日"))</f>
        <v>令和　年　月　日</v>
      </c>
      <c r="G8" s="472"/>
      <c r="H8" s="472"/>
    </row>
    <row r="9" spans="1:10" ht="14">
      <c r="A9" s="215"/>
      <c r="B9" s="215"/>
      <c r="C9" s="215"/>
      <c r="D9" s="215"/>
      <c r="E9" s="215"/>
      <c r="F9" s="215"/>
      <c r="G9" s="215"/>
      <c r="H9" s="215"/>
    </row>
    <row r="10" spans="1:10" ht="14">
      <c r="A10" s="215"/>
      <c r="B10" s="215"/>
      <c r="C10" s="215"/>
      <c r="D10" s="215"/>
      <c r="E10" s="215"/>
      <c r="F10" s="215"/>
      <c r="G10" s="215"/>
      <c r="H10" s="215"/>
    </row>
    <row r="11" spans="1:10" ht="14">
      <c r="A11" s="214" t="s">
        <v>331</v>
      </c>
      <c r="B11" s="215"/>
      <c r="C11" s="215"/>
      <c r="D11" s="215"/>
      <c r="E11" s="215"/>
      <c r="F11" s="215"/>
      <c r="G11" s="215"/>
      <c r="H11" s="215"/>
    </row>
    <row r="12" spans="1:10" ht="14">
      <c r="A12" s="214" t="s">
        <v>332</v>
      </c>
      <c r="B12" s="220"/>
      <c r="C12" s="215"/>
      <c r="D12" s="215"/>
      <c r="E12" s="215"/>
      <c r="F12" s="215"/>
      <c r="G12" s="215"/>
      <c r="H12" s="215"/>
    </row>
    <row r="13" spans="1:10" ht="14">
      <c r="A13" s="215"/>
      <c r="B13" s="215"/>
      <c r="C13" s="215"/>
      <c r="D13" s="215"/>
      <c r="E13" s="215"/>
      <c r="F13" s="215"/>
      <c r="G13" s="215"/>
      <c r="H13" s="215"/>
    </row>
    <row r="14" spans="1:10" ht="14">
      <c r="A14" s="215"/>
      <c r="B14" s="215"/>
      <c r="C14" s="215"/>
      <c r="D14" s="215"/>
      <c r="E14" s="215"/>
      <c r="F14" s="215"/>
      <c r="G14" s="215"/>
      <c r="H14" s="215"/>
    </row>
    <row r="15" spans="1:10" ht="14">
      <c r="A15" s="215"/>
      <c r="B15" s="215"/>
      <c r="C15" s="215"/>
      <c r="D15" s="215"/>
      <c r="E15" s="214" t="s">
        <v>333</v>
      </c>
      <c r="F15" s="214"/>
      <c r="G15" s="214"/>
      <c r="H15" s="214"/>
    </row>
    <row r="16" spans="1:10" ht="14">
      <c r="A16" s="215"/>
      <c r="B16" s="215"/>
      <c r="C16" s="215"/>
      <c r="D16" s="215"/>
      <c r="E16" s="221" t="s">
        <v>334</v>
      </c>
      <c r="F16" s="473" t="str">
        <f>IF(基本情報入力シート!C5="","",基本情報入力シート!C5)</f>
        <v/>
      </c>
      <c r="G16" s="473"/>
      <c r="H16" s="473"/>
    </row>
    <row r="17" spans="1:9" ht="14">
      <c r="A17" s="215"/>
      <c r="B17" s="215"/>
      <c r="C17" s="215"/>
      <c r="D17" s="215"/>
      <c r="E17" s="222"/>
      <c r="F17" s="474"/>
      <c r="G17" s="474"/>
      <c r="H17" s="474"/>
    </row>
    <row r="18" spans="1:9" ht="14">
      <c r="A18" s="215"/>
      <c r="B18" s="215"/>
      <c r="C18" s="215"/>
      <c r="D18" s="215"/>
      <c r="E18" s="223" t="s">
        <v>335</v>
      </c>
      <c r="F18" s="470" t="str">
        <f>IF(基本情報入力シート!C6="","",基本情報入力シート!C6)</f>
        <v/>
      </c>
      <c r="G18" s="470"/>
      <c r="H18" s="470"/>
    </row>
    <row r="19" spans="1:9" ht="14">
      <c r="A19" s="215"/>
      <c r="B19" s="215"/>
      <c r="C19" s="215"/>
      <c r="D19" s="215"/>
      <c r="E19" s="223" t="s">
        <v>336</v>
      </c>
      <c r="F19" s="470" t="str">
        <f>IF(基本情報入力シート!C7="","",基本情報入力シート!C7)</f>
        <v/>
      </c>
      <c r="G19" s="470"/>
      <c r="H19" s="470"/>
    </row>
    <row r="20" spans="1:9" ht="14">
      <c r="A20" s="215"/>
      <c r="B20" s="215"/>
      <c r="C20" s="215"/>
      <c r="D20" s="215"/>
      <c r="E20" s="223" t="s">
        <v>337</v>
      </c>
      <c r="F20" s="470" t="str">
        <f>IF(基本情報入力シート!C8="","",基本情報入力シート!C8)</f>
        <v/>
      </c>
      <c r="G20" s="470"/>
      <c r="H20" s="470"/>
    </row>
    <row r="21" spans="1:9" ht="14">
      <c r="A21" s="215"/>
      <c r="B21" s="215"/>
      <c r="C21" s="215"/>
      <c r="D21" s="215"/>
      <c r="E21" s="215"/>
      <c r="F21" s="215"/>
      <c r="G21" s="215"/>
      <c r="H21" s="215"/>
    </row>
    <row r="22" spans="1:9" ht="14">
      <c r="A22" s="215"/>
      <c r="B22" s="215"/>
      <c r="C22" s="215"/>
      <c r="D22" s="215"/>
      <c r="E22" s="215"/>
      <c r="F22" s="215"/>
      <c r="G22" s="215"/>
      <c r="H22" s="215"/>
    </row>
    <row r="23" spans="1:9" ht="14">
      <c r="A23" s="468" t="s">
        <v>717</v>
      </c>
      <c r="B23" s="468"/>
      <c r="C23" s="468"/>
      <c r="D23" s="468"/>
      <c r="E23" s="468"/>
      <c r="F23" s="468"/>
      <c r="G23" s="468"/>
      <c r="H23" s="468"/>
      <c r="I23" s="214"/>
    </row>
    <row r="24" spans="1:9" ht="14">
      <c r="A24" s="469" t="s">
        <v>406</v>
      </c>
      <c r="B24" s="469"/>
      <c r="C24" s="469"/>
      <c r="D24" s="469"/>
      <c r="E24" s="469"/>
      <c r="F24" s="469"/>
      <c r="G24" s="469"/>
      <c r="H24" s="469"/>
    </row>
    <row r="25" spans="1:9" ht="14">
      <c r="A25" s="214"/>
      <c r="B25" s="215"/>
      <c r="C25" s="215"/>
      <c r="D25" s="215"/>
      <c r="E25" s="215"/>
      <c r="F25" s="215"/>
      <c r="G25" s="215"/>
      <c r="H25" s="215"/>
    </row>
    <row r="26" spans="1:9" ht="14">
      <c r="A26" s="217" t="s">
        <v>338</v>
      </c>
      <c r="B26" s="217"/>
      <c r="C26" s="217"/>
      <c r="D26" s="217"/>
      <c r="E26" s="217"/>
      <c r="F26" s="217"/>
      <c r="G26" s="217"/>
      <c r="H26" s="217"/>
    </row>
    <row r="27" spans="1:9" ht="14">
      <c r="A27" s="216"/>
      <c r="B27" s="217"/>
      <c r="C27" s="217"/>
      <c r="D27" s="217"/>
      <c r="E27" s="217"/>
      <c r="F27" s="217"/>
      <c r="G27" s="217"/>
      <c r="H27" s="217"/>
    </row>
    <row r="28" spans="1:9" ht="14">
      <c r="A28" s="224" t="s">
        <v>414</v>
      </c>
      <c r="B28" s="215"/>
      <c r="C28" s="225" t="s">
        <v>471</v>
      </c>
      <c r="D28" s="465" t="str">
        <f>IF(基本情報入力シート!C4="交付申請",【申請】所要額計算書!Q11,"")</f>
        <v/>
      </c>
      <c r="E28" s="215" t="s">
        <v>416</v>
      </c>
      <c r="G28" s="215"/>
      <c r="H28" s="215"/>
    </row>
    <row r="29" spans="1:9" ht="14">
      <c r="A29" s="224" t="s">
        <v>407</v>
      </c>
      <c r="B29" s="214"/>
      <c r="C29" s="214"/>
      <c r="D29" s="219"/>
      <c r="E29" s="226"/>
      <c r="F29" s="226"/>
      <c r="G29" s="214"/>
      <c r="H29" s="215"/>
    </row>
    <row r="30" spans="1:9" ht="14">
      <c r="A30" s="224" t="s">
        <v>408</v>
      </c>
      <c r="B30" s="214"/>
      <c r="C30" s="214"/>
      <c r="D30" s="219"/>
      <c r="E30" s="226"/>
      <c r="F30" s="226"/>
      <c r="G30" s="214"/>
      <c r="H30" s="215"/>
    </row>
    <row r="31" spans="1:9" ht="14">
      <c r="A31" s="224" t="s">
        <v>409</v>
      </c>
      <c r="B31" s="214"/>
      <c r="C31" s="214"/>
      <c r="D31" s="219"/>
      <c r="E31" s="226"/>
      <c r="F31" s="226"/>
      <c r="G31" s="214"/>
      <c r="H31" s="215"/>
    </row>
    <row r="32" spans="1:9" ht="14">
      <c r="A32" s="224" t="s">
        <v>410</v>
      </c>
      <c r="B32" s="214"/>
      <c r="C32" s="214"/>
      <c r="D32" s="219"/>
      <c r="E32" s="226"/>
      <c r="F32" s="226"/>
      <c r="G32" s="214"/>
      <c r="H32" s="215"/>
    </row>
    <row r="33" spans="1:8" ht="14">
      <c r="A33" s="224" t="s">
        <v>411</v>
      </c>
      <c r="B33" s="214"/>
      <c r="C33" s="214"/>
      <c r="D33" s="219"/>
      <c r="E33" s="226"/>
      <c r="F33" s="226"/>
      <c r="G33" s="214"/>
      <c r="H33" s="215"/>
    </row>
    <row r="34" spans="1:8" ht="14">
      <c r="A34" s="224" t="s">
        <v>412</v>
      </c>
      <c r="B34" s="214"/>
      <c r="C34" s="214"/>
      <c r="D34" s="214"/>
      <c r="E34" s="214"/>
      <c r="F34" s="214"/>
      <c r="G34" s="214"/>
      <c r="H34" s="215"/>
    </row>
    <row r="35" spans="1:8" ht="14">
      <c r="A35" s="224" t="s">
        <v>413</v>
      </c>
      <c r="B35" s="214"/>
      <c r="C35" s="214"/>
      <c r="D35" s="214"/>
      <c r="E35" s="214"/>
      <c r="F35" s="214"/>
      <c r="G35" s="214"/>
      <c r="H35" s="215"/>
    </row>
    <row r="36" spans="1:8" ht="14">
      <c r="A36" s="214"/>
      <c r="B36" s="214"/>
      <c r="C36" s="214"/>
      <c r="D36" s="214"/>
      <c r="E36" s="214"/>
      <c r="F36" s="214"/>
      <c r="G36" s="214"/>
      <c r="H36" s="215"/>
    </row>
    <row r="37" spans="1:8" ht="14">
      <c r="A37" s="214"/>
      <c r="B37" s="214"/>
      <c r="C37" s="214"/>
      <c r="D37" s="214"/>
      <c r="E37" s="214"/>
      <c r="F37" s="214"/>
      <c r="G37" s="214"/>
      <c r="H37" s="215"/>
    </row>
    <row r="38" spans="1:8" ht="14">
      <c r="A38" s="214"/>
      <c r="B38" s="214"/>
      <c r="C38" s="214"/>
      <c r="D38" s="214"/>
      <c r="E38" s="214"/>
      <c r="F38" s="214"/>
      <c r="G38" s="214"/>
      <c r="H38" s="215"/>
    </row>
    <row r="39" spans="1:8" ht="14">
      <c r="A39" s="214"/>
      <c r="B39" s="214"/>
      <c r="C39" s="214"/>
      <c r="D39" s="214"/>
      <c r="E39" s="214"/>
      <c r="F39" s="214"/>
      <c r="G39" s="214"/>
      <c r="H39" s="215"/>
    </row>
    <row r="40" spans="1:8" ht="14">
      <c r="A40" s="214"/>
      <c r="B40" s="214"/>
      <c r="C40" s="214"/>
      <c r="D40" s="214"/>
      <c r="E40" s="214"/>
      <c r="F40" s="214"/>
      <c r="G40" s="214"/>
      <c r="H40" s="215"/>
    </row>
  </sheetData>
  <sheetProtection sheet="1" objects="1" scenarios="1"/>
  <mergeCells count="8">
    <mergeCell ref="A23:H23"/>
    <mergeCell ref="A24:H24"/>
    <mergeCell ref="F20:H20"/>
    <mergeCell ref="F7:G7"/>
    <mergeCell ref="F8:H8"/>
    <mergeCell ref="F16:H17"/>
    <mergeCell ref="F18:H18"/>
    <mergeCell ref="F19:H19"/>
  </mergeCells>
  <phoneticPr fontId="5"/>
  <pageMargins left="0.70866141732283472" right="0.70866141732283472" top="0.74803149606299213" bottom="0.74803149606299213" header="0.31496062992125984" footer="0.31496062992125984"/>
  <pageSetup paperSize="9" scale="99" fitToHeight="0"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49DD8-A69B-4DC3-9C11-13A15E88B38A}">
  <sheetPr codeName="Sheet4">
    <tabColor theme="6" tint="0.39997558519241921"/>
    <pageSetUpPr fitToPage="1"/>
  </sheetPr>
  <dimension ref="A1:J42"/>
  <sheetViews>
    <sheetView view="pageBreakPreview" zoomScaleNormal="70" zoomScaleSheetLayoutView="100" workbookViewId="0">
      <selection activeCell="F7" sqref="F7:G7"/>
    </sheetView>
  </sheetViews>
  <sheetFormatPr defaultColWidth="9" defaultRowHeight="13"/>
  <cols>
    <col min="1" max="1" width="9" style="213"/>
    <col min="2" max="2" width="10.6328125" style="213" customWidth="1"/>
    <col min="3" max="3" width="15.6328125" style="213" customWidth="1"/>
    <col min="4" max="4" width="12.6328125" style="213" customWidth="1"/>
    <col min="5" max="5" width="13.90625" style="213" bestFit="1" customWidth="1"/>
    <col min="6" max="6" width="9.453125" style="213" customWidth="1"/>
    <col min="7" max="7" width="14.08984375" style="213" customWidth="1"/>
    <col min="8" max="8" width="2.6328125" style="213" customWidth="1"/>
    <col min="9" max="9" width="1.6328125" style="213" customWidth="1"/>
    <col min="10" max="16384" width="9" style="213"/>
  </cols>
  <sheetData>
    <row r="1" spans="1:10" ht="18" customHeight="1">
      <c r="A1" s="213" t="s">
        <v>418</v>
      </c>
    </row>
    <row r="2" spans="1:10" ht="14">
      <c r="A2" s="214"/>
      <c r="B2" s="215"/>
      <c r="C2" s="215"/>
      <c r="D2" s="215"/>
      <c r="E2" s="215"/>
      <c r="F2" s="215"/>
      <c r="G2" s="215"/>
      <c r="H2" s="215"/>
    </row>
    <row r="3" spans="1:10" ht="14">
      <c r="A3" s="215"/>
      <c r="B3" s="215"/>
      <c r="C3" s="215"/>
      <c r="D3" s="215"/>
      <c r="E3" s="215"/>
      <c r="F3" s="215"/>
      <c r="G3" s="215"/>
      <c r="H3" s="215"/>
    </row>
    <row r="4" spans="1:10" ht="14">
      <c r="A4" s="216" t="s">
        <v>417</v>
      </c>
      <c r="B4" s="217"/>
      <c r="C4" s="217"/>
      <c r="D4" s="217"/>
      <c r="E4" s="217"/>
      <c r="F4" s="217"/>
      <c r="G4" s="217"/>
      <c r="H4" s="217"/>
    </row>
    <row r="5" spans="1:10" ht="14">
      <c r="A5" s="216"/>
      <c r="B5" s="216"/>
      <c r="C5" s="218"/>
      <c r="D5" s="217"/>
      <c r="E5" s="217"/>
      <c r="F5" s="217"/>
      <c r="G5" s="217"/>
      <c r="H5" s="217"/>
    </row>
    <row r="6" spans="1:10" ht="14">
      <c r="A6" s="215"/>
      <c r="B6" s="215"/>
      <c r="C6" s="215"/>
      <c r="D6" s="215"/>
      <c r="E6" s="215"/>
      <c r="F6" s="215"/>
      <c r="G6" s="215"/>
      <c r="H6" s="215"/>
    </row>
    <row r="7" spans="1:10" ht="14">
      <c r="A7" s="215"/>
      <c r="B7" s="215"/>
      <c r="C7" s="215"/>
      <c r="D7" s="215"/>
      <c r="E7" s="215"/>
      <c r="F7" s="471" t="s">
        <v>329</v>
      </c>
      <c r="G7" s="471"/>
      <c r="H7" s="219" t="s">
        <v>330</v>
      </c>
    </row>
    <row r="8" spans="1:10" ht="14">
      <c r="A8" s="215"/>
      <c r="B8" s="215"/>
      <c r="C8" s="215"/>
      <c r="D8" s="215"/>
      <c r="E8" s="215"/>
      <c r="F8" s="472" t="str">
        <f>IF(基本情報入力シート!$C$3="","令和　年　月　日",IF(基本情報入力シート!$C$4="変更交付申請",基本情報入力シート!$C$3,"令和　年　月　日"))</f>
        <v>令和　年　月　日</v>
      </c>
      <c r="G8" s="472"/>
      <c r="H8" s="472"/>
    </row>
    <row r="9" spans="1:10" ht="14">
      <c r="A9" s="215"/>
      <c r="B9" s="215"/>
      <c r="C9" s="215"/>
      <c r="D9" s="215"/>
      <c r="E9" s="215"/>
      <c r="F9" s="215"/>
      <c r="G9" s="215"/>
      <c r="H9" s="215"/>
    </row>
    <row r="10" spans="1:10" ht="14">
      <c r="A10" s="215"/>
      <c r="B10" s="215"/>
      <c r="C10" s="215"/>
      <c r="D10" s="215"/>
      <c r="E10" s="215"/>
      <c r="F10" s="215"/>
      <c r="G10" s="215"/>
      <c r="H10" s="215"/>
    </row>
    <row r="11" spans="1:10" ht="14">
      <c r="A11" s="214" t="s">
        <v>331</v>
      </c>
      <c r="B11" s="215"/>
      <c r="C11" s="215"/>
      <c r="D11" s="215"/>
      <c r="E11" s="215"/>
      <c r="F11" s="215"/>
      <c r="G11" s="215"/>
      <c r="H11" s="215"/>
    </row>
    <row r="12" spans="1:10" ht="14">
      <c r="A12" s="214" t="s">
        <v>332</v>
      </c>
      <c r="B12" s="220"/>
      <c r="C12" s="215"/>
      <c r="D12" s="215"/>
      <c r="E12" s="215"/>
      <c r="F12" s="215"/>
      <c r="G12" s="215"/>
      <c r="H12" s="215"/>
    </row>
    <row r="13" spans="1:10" ht="14">
      <c r="A13" s="215"/>
      <c r="B13" s="215"/>
      <c r="C13" s="215"/>
      <c r="D13" s="215"/>
      <c r="E13" s="215"/>
      <c r="F13" s="215"/>
      <c r="G13" s="215"/>
      <c r="H13" s="215"/>
    </row>
    <row r="14" spans="1:10" ht="14">
      <c r="A14" s="215"/>
      <c r="B14" s="215"/>
      <c r="C14" s="215"/>
      <c r="D14" s="215"/>
      <c r="E14" s="215"/>
      <c r="F14" s="215"/>
      <c r="G14" s="215"/>
      <c r="H14" s="215"/>
    </row>
    <row r="15" spans="1:10" ht="14">
      <c r="A15" s="215"/>
      <c r="B15" s="215"/>
      <c r="C15" s="215"/>
      <c r="D15" s="215"/>
      <c r="E15" s="214" t="s">
        <v>333</v>
      </c>
      <c r="F15" s="214"/>
      <c r="G15" s="214"/>
      <c r="H15" s="214"/>
    </row>
    <row r="16" spans="1:10" ht="14">
      <c r="A16" s="215"/>
      <c r="B16" s="215"/>
      <c r="C16" s="215"/>
      <c r="D16" s="215"/>
      <c r="E16" s="221" t="s">
        <v>334</v>
      </c>
      <c r="F16" s="473" t="str">
        <f>IF(基本情報入力シート!C5="","",基本情報入力シート!C5)</f>
        <v/>
      </c>
      <c r="G16" s="473"/>
      <c r="H16" s="473"/>
    </row>
    <row r="17" spans="1:10" ht="14">
      <c r="A17" s="215"/>
      <c r="B17" s="215"/>
      <c r="C17" s="215"/>
      <c r="D17" s="215"/>
      <c r="E17" s="222"/>
      <c r="F17" s="474"/>
      <c r="G17" s="474"/>
      <c r="H17" s="474"/>
    </row>
    <row r="18" spans="1:10" ht="14">
      <c r="A18" s="215"/>
      <c r="B18" s="215"/>
      <c r="C18" s="215"/>
      <c r="D18" s="215"/>
      <c r="E18" s="223" t="s">
        <v>335</v>
      </c>
      <c r="F18" s="470" t="str">
        <f>IF(基本情報入力シート!C6="","",基本情報入力シート!C6)</f>
        <v/>
      </c>
      <c r="G18" s="470"/>
      <c r="H18" s="470"/>
    </row>
    <row r="19" spans="1:10" ht="14">
      <c r="A19" s="215"/>
      <c r="B19" s="215"/>
      <c r="C19" s="215"/>
      <c r="D19" s="215"/>
      <c r="E19" s="223" t="s">
        <v>336</v>
      </c>
      <c r="F19" s="470" t="str">
        <f>IF(基本情報入力シート!C7="","",基本情報入力シート!C7)</f>
        <v/>
      </c>
      <c r="G19" s="470"/>
      <c r="H19" s="470"/>
    </row>
    <row r="20" spans="1:10" ht="14">
      <c r="A20" s="215"/>
      <c r="B20" s="215"/>
      <c r="C20" s="215"/>
      <c r="D20" s="215"/>
      <c r="E20" s="223" t="s">
        <v>337</v>
      </c>
      <c r="F20" s="470" t="str">
        <f>IF(基本情報入力シート!C8="","",基本情報入力シート!C8)</f>
        <v/>
      </c>
      <c r="G20" s="470"/>
      <c r="H20" s="470"/>
    </row>
    <row r="21" spans="1:10" ht="14">
      <c r="A21" s="215"/>
      <c r="B21" s="215"/>
      <c r="C21" s="215"/>
      <c r="D21" s="215"/>
      <c r="E21" s="215"/>
      <c r="F21" s="215"/>
      <c r="G21" s="215"/>
      <c r="H21" s="215"/>
    </row>
    <row r="22" spans="1:10" ht="14">
      <c r="A22" s="215"/>
      <c r="B22" s="215"/>
      <c r="C22" s="215"/>
      <c r="D22" s="215"/>
      <c r="E22" s="215"/>
      <c r="F22" s="215"/>
      <c r="G22" s="215"/>
      <c r="H22" s="215"/>
    </row>
    <row r="23" spans="1:10" ht="14">
      <c r="A23" s="475" t="s">
        <v>711</v>
      </c>
      <c r="B23" s="475"/>
      <c r="C23" s="475"/>
      <c r="D23" s="475"/>
      <c r="E23" s="475"/>
      <c r="F23" s="475"/>
      <c r="G23" s="475"/>
      <c r="H23" s="475"/>
      <c r="I23" s="214"/>
    </row>
    <row r="24" spans="1:10" ht="14">
      <c r="A24" s="469" t="s">
        <v>712</v>
      </c>
      <c r="B24" s="469"/>
      <c r="C24" s="469"/>
      <c r="D24" s="469"/>
      <c r="E24" s="469"/>
      <c r="F24" s="469"/>
      <c r="G24" s="469"/>
      <c r="H24" s="469"/>
    </row>
    <row r="25" spans="1:10" ht="14">
      <c r="A25" s="469" t="s">
        <v>713</v>
      </c>
      <c r="B25" s="469"/>
      <c r="C25" s="469"/>
      <c r="D25" s="469"/>
      <c r="E25" s="469"/>
      <c r="F25" s="469"/>
      <c r="G25" s="469"/>
      <c r="H25" s="469"/>
    </row>
    <row r="26" spans="1:10" ht="14">
      <c r="A26" s="214"/>
      <c r="B26" s="215"/>
      <c r="C26" s="215"/>
      <c r="D26" s="215"/>
      <c r="E26" s="215"/>
      <c r="F26" s="215"/>
      <c r="G26" s="215"/>
      <c r="H26" s="215"/>
    </row>
    <row r="27" spans="1:10" ht="14">
      <c r="A27" s="217" t="s">
        <v>338</v>
      </c>
      <c r="B27" s="217"/>
      <c r="C27" s="217"/>
      <c r="D27" s="217"/>
      <c r="E27" s="217"/>
      <c r="F27" s="217"/>
      <c r="G27" s="217"/>
      <c r="H27" s="217"/>
    </row>
    <row r="28" spans="1:10" ht="14">
      <c r="A28" s="216"/>
      <c r="B28" s="217"/>
      <c r="C28" s="217"/>
      <c r="D28" s="217"/>
      <c r="E28" s="217"/>
      <c r="F28" s="217"/>
      <c r="G28" s="217"/>
      <c r="H28" s="217"/>
    </row>
    <row r="29" spans="1:10" ht="14">
      <c r="A29" s="224" t="s">
        <v>414</v>
      </c>
      <c r="B29" s="215"/>
      <c r="C29" s="225" t="s">
        <v>415</v>
      </c>
      <c r="D29" s="227" t="str">
        <f>IF(基本情報入力シート!C4="変更交付申請",【申請】所要額計算書!Q11,"")</f>
        <v/>
      </c>
      <c r="E29" s="215" t="s">
        <v>416</v>
      </c>
      <c r="G29" s="215"/>
      <c r="H29" s="215"/>
    </row>
    <row r="30" spans="1:10" ht="14">
      <c r="A30" s="224" t="s">
        <v>419</v>
      </c>
      <c r="B30" s="215"/>
      <c r="C30" s="225" t="s">
        <v>420</v>
      </c>
      <c r="D30" s="228"/>
      <c r="E30" s="215" t="s">
        <v>421</v>
      </c>
      <c r="G30" s="215"/>
      <c r="H30" s="215"/>
    </row>
    <row r="31" spans="1:10" ht="14">
      <c r="A31" s="224" t="s">
        <v>407</v>
      </c>
      <c r="B31" s="214"/>
      <c r="C31" s="214"/>
      <c r="D31" s="219"/>
      <c r="E31" s="226"/>
      <c r="F31" s="226"/>
      <c r="G31" s="214"/>
      <c r="H31" s="215"/>
    </row>
    <row r="32" spans="1:10" ht="14">
      <c r="A32" s="224" t="s">
        <v>408</v>
      </c>
      <c r="B32" s="214"/>
      <c r="C32" s="214"/>
      <c r="D32" s="219"/>
      <c r="E32" s="226"/>
      <c r="F32" s="226"/>
      <c r="G32" s="214"/>
      <c r="H32" s="215"/>
    </row>
    <row r="33" spans="1:8" ht="14">
      <c r="A33" s="224" t="s">
        <v>409</v>
      </c>
      <c r="B33" s="214"/>
      <c r="C33" s="214"/>
      <c r="D33" s="219"/>
      <c r="E33" s="226"/>
      <c r="F33" s="226"/>
      <c r="G33" s="214"/>
      <c r="H33" s="215"/>
    </row>
    <row r="34" spans="1:8" ht="14">
      <c r="A34" s="224" t="s">
        <v>410</v>
      </c>
      <c r="B34" s="214"/>
      <c r="C34" s="214"/>
      <c r="D34" s="219"/>
      <c r="E34" s="226"/>
      <c r="F34" s="226"/>
      <c r="G34" s="214"/>
      <c r="H34" s="215"/>
    </row>
    <row r="35" spans="1:8" ht="14">
      <c r="A35" s="224" t="s">
        <v>411</v>
      </c>
      <c r="B35" s="214"/>
      <c r="C35" s="214"/>
      <c r="D35" s="219"/>
      <c r="E35" s="226"/>
      <c r="F35" s="226"/>
      <c r="G35" s="214"/>
      <c r="H35" s="215"/>
    </row>
    <row r="36" spans="1:8" ht="14">
      <c r="A36" s="224" t="s">
        <v>412</v>
      </c>
      <c r="B36" s="214"/>
      <c r="C36" s="214"/>
      <c r="D36" s="214"/>
      <c r="E36" s="214"/>
      <c r="F36" s="214"/>
      <c r="G36" s="214"/>
      <c r="H36" s="215"/>
    </row>
    <row r="37" spans="1:8" ht="14">
      <c r="A37" s="224" t="s">
        <v>413</v>
      </c>
      <c r="B37" s="214"/>
      <c r="C37" s="214"/>
      <c r="D37" s="214"/>
      <c r="E37" s="214"/>
      <c r="F37" s="214"/>
      <c r="G37" s="214"/>
      <c r="H37" s="215"/>
    </row>
    <row r="38" spans="1:8" ht="14">
      <c r="A38" s="214"/>
      <c r="B38" s="214"/>
      <c r="C38" s="214"/>
      <c r="D38" s="214"/>
      <c r="E38" s="214"/>
      <c r="F38" s="214"/>
      <c r="G38" s="214"/>
      <c r="H38" s="215"/>
    </row>
    <row r="39" spans="1:8" ht="14">
      <c r="A39" s="214"/>
      <c r="B39" s="214"/>
      <c r="C39" s="214"/>
      <c r="D39" s="214"/>
      <c r="E39" s="214"/>
      <c r="F39" s="214"/>
      <c r="G39" s="214"/>
      <c r="H39" s="215"/>
    </row>
    <row r="40" spans="1:8" ht="14">
      <c r="A40" s="214"/>
      <c r="B40" s="214"/>
      <c r="C40" s="214"/>
      <c r="D40" s="214"/>
      <c r="E40" s="214"/>
      <c r="F40" s="214"/>
      <c r="G40" s="214"/>
      <c r="H40" s="215"/>
    </row>
    <row r="41" spans="1:8" ht="14">
      <c r="A41" s="214"/>
      <c r="B41" s="214"/>
      <c r="C41" s="214"/>
      <c r="D41" s="214"/>
      <c r="E41" s="214"/>
      <c r="F41" s="214"/>
      <c r="G41" s="214"/>
      <c r="H41" s="215"/>
    </row>
    <row r="42" spans="1:8" ht="14">
      <c r="A42" s="214"/>
      <c r="B42" s="214"/>
      <c r="C42" s="214"/>
      <c r="D42" s="214"/>
      <c r="E42" s="214"/>
      <c r="F42" s="214"/>
      <c r="G42" s="214"/>
      <c r="H42" s="215"/>
    </row>
  </sheetData>
  <sheetProtection sheet="1" objects="1" scenarios="1"/>
  <mergeCells count="9">
    <mergeCell ref="A24:H24"/>
    <mergeCell ref="A25:H25"/>
    <mergeCell ref="F7:G7"/>
    <mergeCell ref="F8:H8"/>
    <mergeCell ref="F16:H17"/>
    <mergeCell ref="F18:H18"/>
    <mergeCell ref="F19:H19"/>
    <mergeCell ref="F20:H20"/>
    <mergeCell ref="A23:H23"/>
  </mergeCells>
  <phoneticPr fontId="5"/>
  <conditionalFormatting sqref="D30">
    <cfRule type="containsBlanks" dxfId="32" priority="1">
      <formula>LEN(TRIM(D30))=0</formula>
    </cfRule>
  </conditionalFormatting>
  <pageMargins left="0.70866141732283472" right="0.70866141732283472" top="0.74803149606299213" bottom="0.74803149606299213" header="0.31496062992125984" footer="0.31496062992125984"/>
  <pageSetup paperSize="9" scale="99"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3158-30F8-455B-B877-410BBA1AB3C2}">
  <sheetPr codeName="Sheet5">
    <tabColor theme="6" tint="0.39997558519241921"/>
  </sheetPr>
  <dimension ref="A1:F22"/>
  <sheetViews>
    <sheetView view="pageBreakPreview" zoomScaleNormal="100" zoomScaleSheetLayoutView="100" workbookViewId="0">
      <selection activeCell="D9" sqref="D9"/>
    </sheetView>
  </sheetViews>
  <sheetFormatPr defaultColWidth="9" defaultRowHeight="13"/>
  <cols>
    <col min="1" max="1" width="2.08984375" style="229" customWidth="1"/>
    <col min="2" max="2" width="15.90625" style="229" customWidth="1"/>
    <col min="3" max="3" width="17" style="229" customWidth="1"/>
    <col min="4" max="5" width="20.6328125" style="229" customWidth="1"/>
    <col min="6" max="16384" width="9" style="229"/>
  </cols>
  <sheetData>
    <row r="1" spans="1:6" ht="24" customHeight="1"/>
    <row r="2" spans="1:6" ht="24" customHeight="1">
      <c r="A2" s="479" t="s">
        <v>650</v>
      </c>
      <c r="B2" s="479"/>
      <c r="C2" s="479"/>
      <c r="D2" s="479"/>
      <c r="E2" s="479"/>
    </row>
    <row r="3" spans="1:6" ht="24" customHeight="1">
      <c r="B3" s="230"/>
      <c r="C3" s="230"/>
      <c r="D3" s="230"/>
      <c r="E3" s="230"/>
    </row>
    <row r="4" spans="1:6" ht="24" customHeight="1">
      <c r="B4" s="230"/>
      <c r="C4" s="230"/>
      <c r="D4" s="480" t="str">
        <f>IF(基本情報入力シート!C8="","","医療機関名："&amp;基本情報入力シート!C8)</f>
        <v/>
      </c>
      <c r="E4" s="480"/>
    </row>
    <row r="5" spans="1:6" ht="24" customHeight="1">
      <c r="B5" s="481" t="s">
        <v>462</v>
      </c>
      <c r="C5" s="481"/>
    </row>
    <row r="6" spans="1:6" ht="24" customHeight="1">
      <c r="E6" s="231" t="s">
        <v>463</v>
      </c>
    </row>
    <row r="7" spans="1:6" ht="24" customHeight="1">
      <c r="B7" s="482" t="s">
        <v>464</v>
      </c>
      <c r="C7" s="482"/>
      <c r="D7" s="232" t="s">
        <v>510</v>
      </c>
      <c r="E7" s="232" t="s">
        <v>509</v>
      </c>
    </row>
    <row r="8" spans="1:6" ht="24" customHeight="1">
      <c r="B8" s="483" t="s">
        <v>466</v>
      </c>
      <c r="C8" s="483"/>
      <c r="D8" s="282" t="str">
        <f>IF(基本情報入力シート!C4="交付申請",【申請】所要額計算書!Q11,IF(基本情報入力シート!C4="変更交付申請",【申請】所要額計算書!Q11,""))</f>
        <v/>
      </c>
      <c r="E8" s="234"/>
    </row>
    <row r="9" spans="1:6" ht="24" customHeight="1">
      <c r="B9" s="483" t="s">
        <v>467</v>
      </c>
      <c r="C9" s="483"/>
      <c r="D9" s="283"/>
      <c r="E9" s="192"/>
    </row>
    <row r="10" spans="1:6" ht="24" customHeight="1">
      <c r="B10" s="483" t="s">
        <v>468</v>
      </c>
      <c r="C10" s="483"/>
      <c r="D10" s="283"/>
      <c r="E10" s="192"/>
    </row>
    <row r="11" spans="1:6" ht="24" customHeight="1">
      <c r="B11" s="478" t="s">
        <v>469</v>
      </c>
      <c r="C11" s="478"/>
      <c r="D11" s="281">
        <f>SUM(D8:D10)</f>
        <v>0</v>
      </c>
      <c r="E11" s="235"/>
    </row>
    <row r="12" spans="1:6" ht="24" customHeight="1"/>
    <row r="13" spans="1:6" ht="24" customHeight="1">
      <c r="B13" s="481" t="s">
        <v>470</v>
      </c>
      <c r="C13" s="481"/>
    </row>
    <row r="14" spans="1:6" ht="24" customHeight="1"/>
    <row r="15" spans="1:6" ht="24" customHeight="1">
      <c r="B15" s="482" t="s">
        <v>464</v>
      </c>
      <c r="C15" s="482"/>
      <c r="D15" s="232" t="s">
        <v>510</v>
      </c>
      <c r="E15" s="232" t="s">
        <v>509</v>
      </c>
    </row>
    <row r="16" spans="1:6" ht="24" customHeight="1">
      <c r="B16" s="476" t="s">
        <v>710</v>
      </c>
      <c r="C16" s="477"/>
      <c r="D16" s="284"/>
      <c r="E16" s="194"/>
    </row>
    <row r="17" spans="2:5" ht="24" customHeight="1">
      <c r="B17" s="486" t="s">
        <v>709</v>
      </c>
      <c r="C17" s="487"/>
      <c r="D17" s="285"/>
      <c r="E17" s="195"/>
    </row>
    <row r="18" spans="2:5" ht="24" customHeight="1">
      <c r="B18" s="486" t="s">
        <v>708</v>
      </c>
      <c r="C18" s="487"/>
      <c r="D18" s="285"/>
      <c r="E18" s="195"/>
    </row>
    <row r="19" spans="2:5" ht="24" customHeight="1">
      <c r="B19" s="486"/>
      <c r="C19" s="487"/>
      <c r="D19" s="285"/>
      <c r="E19" s="195"/>
    </row>
    <row r="20" spans="2:5" ht="24" customHeight="1">
      <c r="B20" s="484"/>
      <c r="C20" s="485"/>
      <c r="D20" s="448"/>
      <c r="E20" s="195"/>
    </row>
    <row r="21" spans="2:5" ht="24" customHeight="1">
      <c r="B21" s="478" t="s">
        <v>171</v>
      </c>
      <c r="C21" s="478"/>
      <c r="D21" s="281">
        <f>SUM(D16:D20)</f>
        <v>0</v>
      </c>
      <c r="E21" s="235"/>
    </row>
    <row r="22" spans="2:5" ht="24" customHeight="1">
      <c r="D22" s="196" t="str">
        <f>IF(D11=D21," ","↑「１　収入」と「２　支出」が一致していません")</f>
        <v xml:space="preserve"> </v>
      </c>
    </row>
  </sheetData>
  <sheetProtection sheet="1" objects="1" scenarios="1"/>
  <mergeCells count="16">
    <mergeCell ref="B16:C16"/>
    <mergeCell ref="B21:C21"/>
    <mergeCell ref="A2:E2"/>
    <mergeCell ref="D4:E4"/>
    <mergeCell ref="B5:C5"/>
    <mergeCell ref="B7:C7"/>
    <mergeCell ref="B8:C8"/>
    <mergeCell ref="B9:C9"/>
    <mergeCell ref="B10:C10"/>
    <mergeCell ref="B11:C11"/>
    <mergeCell ref="B13:C13"/>
    <mergeCell ref="B15:C15"/>
    <mergeCell ref="B20:C20"/>
    <mergeCell ref="B19:C19"/>
    <mergeCell ref="B18:C18"/>
    <mergeCell ref="B17:C17"/>
  </mergeCells>
  <phoneticPr fontId="5"/>
  <conditionalFormatting sqref="D9:D10 D16:D20">
    <cfRule type="containsBlanks" dxfId="31" priority="2">
      <formula>LEN(TRIM(D9))=0</formula>
    </cfRule>
  </conditionalFormatting>
  <conditionalFormatting sqref="B16:C20">
    <cfRule type="containsBlanks" dxfId="30" priority="1">
      <formula>LEN(TRIM(B16))=0</formula>
    </cfRule>
  </conditionalFormatting>
  <printOptions horizontalCentered="1"/>
  <pageMargins left="0.31496062992125984" right="0.31496062992125984" top="0.55118110236220474" bottom="0.55118110236220474"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7B33C-C0C1-4C24-B4C2-AFC1580706BC}">
  <sheetPr codeName="Sheet6">
    <tabColor theme="6" tint="0.39997558519241921"/>
  </sheetPr>
  <dimension ref="A1:Y16"/>
  <sheetViews>
    <sheetView showGridLines="0" view="pageBreakPreview" zoomScaleNormal="75" zoomScaleSheetLayoutView="100" workbookViewId="0">
      <selection activeCell="P8" sqref="P8"/>
    </sheetView>
  </sheetViews>
  <sheetFormatPr defaultColWidth="9" defaultRowHeight="13"/>
  <cols>
    <col min="1" max="1" width="3.26953125" style="111" customWidth="1"/>
    <col min="2" max="2" width="0" style="111" hidden="1" customWidth="1"/>
    <col min="3" max="3" width="12.7265625" style="111" customWidth="1"/>
    <col min="4" max="4" width="16.6328125" style="111" customWidth="1"/>
    <col min="5" max="5" width="12.08984375" style="111" customWidth="1"/>
    <col min="6" max="6" width="12.6328125" style="111" customWidth="1"/>
    <col min="7" max="7" width="8.6328125" style="111" customWidth="1"/>
    <col min="8" max="8" width="12.6328125" style="111" customWidth="1"/>
    <col min="9" max="9" width="9.6328125" style="111" customWidth="1"/>
    <col min="10" max="10" width="8.6328125" style="111" hidden="1" customWidth="1"/>
    <col min="11" max="11" width="12.6328125" style="111" customWidth="1"/>
    <col min="12" max="12" width="9.6328125" style="111" customWidth="1"/>
    <col min="13" max="13" width="8.6328125" style="111" customWidth="1"/>
    <col min="14" max="16" width="12.6328125" style="111" customWidth="1"/>
    <col min="17" max="17" width="13.26953125" style="111" customWidth="1"/>
    <col min="18" max="18" width="12.6328125" style="111" hidden="1" customWidth="1"/>
    <col min="19" max="19" width="12.6328125" style="111" customWidth="1"/>
    <col min="20" max="20" width="8.6328125" style="111" customWidth="1"/>
    <col min="21" max="16384" width="9" style="111"/>
  </cols>
  <sheetData>
    <row r="1" spans="1:25" ht="18.75" customHeight="1">
      <c r="C1" s="112" t="s">
        <v>449</v>
      </c>
    </row>
    <row r="2" spans="1:25">
      <c r="B2" s="113"/>
    </row>
    <row r="3" spans="1:25" s="114" customFormat="1" ht="27.75" customHeight="1">
      <c r="C3" s="115" t="s">
        <v>505</v>
      </c>
      <c r="D3" s="116"/>
      <c r="E3" s="116"/>
      <c r="F3" s="116"/>
      <c r="G3" s="116"/>
      <c r="H3" s="116"/>
      <c r="I3" s="116"/>
      <c r="J3" s="116"/>
      <c r="K3" s="116"/>
      <c r="L3" s="116"/>
      <c r="M3" s="116"/>
      <c r="N3" s="116"/>
      <c r="O3" s="116"/>
      <c r="P3" s="116"/>
      <c r="Q3" s="116"/>
      <c r="R3" s="116"/>
      <c r="S3" s="439" t="str">
        <f>IF(基本情報入力シート!C8="","","医療機関名："&amp;基本情報入力シート!C8)</f>
        <v/>
      </c>
    </row>
    <row r="4" spans="1:25" s="117" customFormat="1" ht="14.15" customHeight="1">
      <c r="B4" s="118"/>
      <c r="C4" s="119"/>
      <c r="D4" s="120"/>
      <c r="E4" s="121"/>
      <c r="F4" s="122" t="s">
        <v>0</v>
      </c>
      <c r="G4" s="122" t="s">
        <v>1</v>
      </c>
      <c r="H4" s="122" t="s">
        <v>452</v>
      </c>
      <c r="I4" s="123"/>
      <c r="J4" s="124"/>
      <c r="K4" s="124" t="s">
        <v>3</v>
      </c>
      <c r="L4" s="123"/>
      <c r="M4" s="124"/>
      <c r="N4" s="124" t="s">
        <v>4</v>
      </c>
      <c r="O4" s="122" t="s">
        <v>5</v>
      </c>
      <c r="P4" s="122" t="s">
        <v>453</v>
      </c>
      <c r="Q4" s="122" t="s">
        <v>454</v>
      </c>
      <c r="R4" s="122"/>
      <c r="S4" s="122" t="s">
        <v>455</v>
      </c>
      <c r="T4" s="120"/>
    </row>
    <row r="5" spans="1:25" s="117" customFormat="1" ht="50.15" customHeight="1">
      <c r="A5" s="126"/>
      <c r="B5" s="127" t="s">
        <v>344</v>
      </c>
      <c r="C5" s="129" t="s">
        <v>19</v>
      </c>
      <c r="D5" s="128" t="s">
        <v>508</v>
      </c>
      <c r="E5" s="130" t="s">
        <v>345</v>
      </c>
      <c r="F5" s="131" t="s">
        <v>9</v>
      </c>
      <c r="G5" s="132" t="s">
        <v>10</v>
      </c>
      <c r="H5" s="131" t="s">
        <v>11</v>
      </c>
      <c r="I5" s="488" t="s">
        <v>351</v>
      </c>
      <c r="J5" s="489"/>
      <c r="K5" s="490"/>
      <c r="L5" s="488" t="s">
        <v>12</v>
      </c>
      <c r="M5" s="489"/>
      <c r="N5" s="490"/>
      <c r="O5" s="131" t="s">
        <v>17</v>
      </c>
      <c r="P5" s="131" t="s">
        <v>340</v>
      </c>
      <c r="Q5" s="132" t="s">
        <v>667</v>
      </c>
      <c r="R5" s="132" t="s">
        <v>346</v>
      </c>
      <c r="S5" s="132" t="s">
        <v>403</v>
      </c>
      <c r="T5" s="128" t="s">
        <v>645</v>
      </c>
    </row>
    <row r="6" spans="1:25" s="133" customFormat="1" ht="14.15" customHeight="1">
      <c r="B6" s="134"/>
      <c r="C6" s="135"/>
      <c r="D6" s="136"/>
      <c r="E6" s="135"/>
      <c r="F6" s="136"/>
      <c r="G6" s="136"/>
      <c r="H6" s="137"/>
      <c r="I6" s="158" t="s">
        <v>348</v>
      </c>
      <c r="J6" s="138" t="s">
        <v>14</v>
      </c>
      <c r="K6" s="138" t="s">
        <v>15</v>
      </c>
      <c r="L6" s="158" t="s">
        <v>348</v>
      </c>
      <c r="M6" s="138" t="s">
        <v>14</v>
      </c>
      <c r="N6" s="138" t="s">
        <v>15</v>
      </c>
      <c r="O6" s="136"/>
      <c r="P6" s="136"/>
      <c r="Q6" s="136"/>
      <c r="R6" s="136"/>
      <c r="S6" s="136"/>
      <c r="T6" s="440"/>
    </row>
    <row r="7" spans="1:25" s="140" customFormat="1" ht="19.5" customHeight="1">
      <c r="B7" s="141"/>
      <c r="C7" s="142"/>
      <c r="D7" s="143"/>
      <c r="E7" s="144"/>
      <c r="F7" s="145" t="s">
        <v>16</v>
      </c>
      <c r="G7" s="145" t="s">
        <v>16</v>
      </c>
      <c r="H7" s="145" t="s">
        <v>16</v>
      </c>
      <c r="I7" s="145" t="s">
        <v>349</v>
      </c>
      <c r="J7" s="145" t="s">
        <v>16</v>
      </c>
      <c r="K7" s="145" t="s">
        <v>16</v>
      </c>
      <c r="L7" s="145" t="s">
        <v>349</v>
      </c>
      <c r="M7" s="145" t="s">
        <v>16</v>
      </c>
      <c r="N7" s="145" t="s">
        <v>16</v>
      </c>
      <c r="O7" s="145" t="s">
        <v>16</v>
      </c>
      <c r="P7" s="145" t="s">
        <v>350</v>
      </c>
      <c r="Q7" s="145" t="s">
        <v>16</v>
      </c>
      <c r="R7" s="145" t="s">
        <v>16</v>
      </c>
      <c r="S7" s="145" t="s">
        <v>16</v>
      </c>
      <c r="T7" s="441"/>
    </row>
    <row r="8" spans="1:25" s="147" customFormat="1" ht="54.75" customHeight="1">
      <c r="B8" s="164" t="s">
        <v>347</v>
      </c>
      <c r="C8" s="165" t="s">
        <v>341</v>
      </c>
      <c r="D8" s="154" t="str">
        <f>IF(基本情報入力シート!$C$8="","",基本情報入力シート!$C$8)</f>
        <v/>
      </c>
      <c r="E8" s="155" t="str">
        <f>IF(基本情報入力シート!$C$6="","",基本情報入力シート!$C$6)</f>
        <v/>
      </c>
      <c r="F8" s="286" t="str">
        <f>IF('【申請】計画書（病室）'!E42="","",'【申請】計画書（病室）'!E42)</f>
        <v/>
      </c>
      <c r="G8" s="286" t="str">
        <f>IF('【申請】計画書（病室）'!E43="","",'【申請】計画書（病室）'!E43)</f>
        <v/>
      </c>
      <c r="H8" s="286" t="str">
        <f>IF(F8="","",IF(G8="",F8,(F8-G8)))</f>
        <v/>
      </c>
      <c r="I8" s="148" t="str">
        <f>IF(COUNTA('【申請】計画書（病室）'!C24,'【申請】計画書（病室）'!D24,'【申請】計画書（病室）'!E24,'【申請】計画書（病室）'!F24,'【申請】計画書（病室）'!G24,'【申請】計画書（病室）'!H24,'【申請】計画書（病室）'!I24,'【申請】計画書（病室）'!J24,'【申請】計画書（病室）'!C28,'【申請】計画書（病室）'!D28,'【申請】計画書（病室）'!E28,'【申請】計画書（病室）'!F28,'【申請】計画書（病室）'!G28,'【申請】計画書（病室）'!H28,'【申請】計画書（病室）'!I28,'【申請】計画書（病室）'!J28,'【申請】計画書（病室）'!C32,'【申請】計画書（病室）'!D32,'【申請】計画書（病室）'!E32,'【申請】計画書（病室）'!F32,'【申請】計画書（病室）'!G32,'【申請】計画書（病室）'!H32,'【申請】計画書（病室）'!I32,'【申請】計画書（病室）'!J32)=0,"",COUNTA('【申請】計画書（病室）'!C24,'【申請】計画書（病室）'!D24,'【申請】計画書（病室）'!E24,'【申請】計画書（病室）'!F24,'【申請】計画書（病室）'!G24,'【申請】計画書（病室）'!H24,'【申請】計画書（病室）'!I24,'【申請】計画書（病室）'!J24,'【申請】計画書（病室）'!C28,'【申請】計画書（病室）'!D28,'【申請】計画書（病室）'!E28,'【申請】計画書（病室）'!F28,'【申請】計画書（病室）'!G28,'【申請】計画書（病室）'!H28,'【申請】計画書（病室）'!I28,'【申請】計画書（病室）'!J28,'【申請】計画書（病室）'!C32,'【申請】計画書（病室）'!D32,'【申請】計画書（病室）'!E32,'【申請】計画書（病室）'!F32,'【申請】計画書（病室）'!G32,'【申請】計画書（病室）'!H32,'【申請】計画書（病室）'!I32,'【申請】計画書（病室）'!J32))</f>
        <v/>
      </c>
      <c r="J8" s="148" t="str">
        <f>IF(K8="","",IF(I8="","",K8/I8))</f>
        <v/>
      </c>
      <c r="K8" s="286" t="str">
        <f>IF('【申請】計画書（病室）'!E38="","",'【申請】計画書（病室）'!E38)</f>
        <v/>
      </c>
      <c r="L8" s="148" t="str">
        <f>IF(I8="","",I8-'【申請】計画書（病室）'!D16-'【申請】計画書（病室）'!D17)</f>
        <v/>
      </c>
      <c r="M8" s="286">
        <v>29420000</v>
      </c>
      <c r="N8" s="286" t="str">
        <f>IF(M8="","",IF(L8="","",L8*M8))</f>
        <v/>
      </c>
      <c r="O8" s="288" t="str">
        <f>IF(N8="","",MIN(K8,N8))</f>
        <v/>
      </c>
      <c r="P8" s="289"/>
      <c r="Q8" s="290" t="str">
        <f>IF(O8="","",ROUNDDOWN(MIN(MIN(H8,O8)/3*2,P8),-3))</f>
        <v/>
      </c>
      <c r="R8" s="291" t="str">
        <f>IF(F8="","",IF(Q8="-",MIN(H8,O8),IF(U8="a",MIN(H8,O8,Q8),IF(U8="b",MIN(MIN(H8,O8)*V8),Q8))))</f>
        <v/>
      </c>
      <c r="S8" s="286" t="str">
        <f>IF(K8="","",ROUNDDOWN(MIN(MIN(H8,O8)*2/3,Q8)/2,-3))</f>
        <v/>
      </c>
      <c r="T8" s="443" t="s">
        <v>646</v>
      </c>
      <c r="V8" s="151"/>
      <c r="X8" s="151"/>
      <c r="Y8" s="151"/>
    </row>
    <row r="9" spans="1:25" s="147" customFormat="1" ht="54.75" customHeight="1">
      <c r="B9" s="164" t="s">
        <v>347</v>
      </c>
      <c r="C9" s="165" t="s">
        <v>342</v>
      </c>
      <c r="D9" s="154" t="str">
        <f>IF(基本情報入力シート!$C$8="","",基本情報入力シート!$C$8)</f>
        <v/>
      </c>
      <c r="E9" s="155" t="str">
        <f>IF(基本情報入力シート!$C$6="","",基本情報入力シート!$C$6)</f>
        <v/>
      </c>
      <c r="F9" s="286" t="str">
        <f>IF('【申請】計画書（病棟）'!E35="","",'【申請】計画書（病棟）'!E35)</f>
        <v/>
      </c>
      <c r="G9" s="286" t="str">
        <f>IF('【申請】計画書（病棟）'!E36="","",'【申請】計画書（病棟）'!E36)</f>
        <v/>
      </c>
      <c r="H9" s="286" t="str">
        <f>IF(F9="","",IF(G9="",F9,(F9-G9)))</f>
        <v/>
      </c>
      <c r="I9" s="156" t="str">
        <f>IF('【申請】計画書（病棟）'!K25="","",'【申請】計画書（病棟）'!K25)</f>
        <v/>
      </c>
      <c r="J9" s="148" t="str">
        <f t="shared" ref="J9:J10" si="0">IF(K9="","",IF(I9="","",K9/I9))</f>
        <v/>
      </c>
      <c r="K9" s="286" t="str">
        <f>IF('【申請】計画書（病棟）'!E31="","",'【申請】計画書（病棟）'!E31)</f>
        <v/>
      </c>
      <c r="L9" s="156" t="str">
        <f>IF(I9="","",I9-'【申請】計画書（病棟）'!D16-'【申請】計画書（病棟）'!D17)</f>
        <v/>
      </c>
      <c r="M9" s="286">
        <v>484000</v>
      </c>
      <c r="N9" s="286" t="str">
        <f>IF(M9="","",IF(L9="","",L9*M9))</f>
        <v/>
      </c>
      <c r="O9" s="288" t="str">
        <f t="shared" ref="O9:O10" si="1">IF(N9="","",MIN(K9,N9))</f>
        <v/>
      </c>
      <c r="P9" s="289"/>
      <c r="Q9" s="290" t="str">
        <f>IF(O9="","",ROUNDDOWN(MIN(H9,O9,P9),-3))</f>
        <v/>
      </c>
      <c r="R9" s="291" t="str">
        <f>IF(F9="","",IF(Q9="-",MIN(H9,O9),IF(U9="a",MIN(H9,O9,Q9),IF(U9="b",MIN(MIN(H9,O9)*V9),Q9))))</f>
        <v/>
      </c>
      <c r="S9" s="288" t="str">
        <f>IF(K9="","",ROUNDDOWN(MIN(MIN(H9,O9)*1/1,Q9)/2,-3))</f>
        <v/>
      </c>
      <c r="T9" s="444" t="s">
        <v>647</v>
      </c>
      <c r="V9" s="151"/>
      <c r="X9" s="151"/>
      <c r="Y9" s="151"/>
    </row>
    <row r="10" spans="1:25" s="147" customFormat="1" ht="54.75" customHeight="1" thickBot="1">
      <c r="B10" s="177" t="s">
        <v>347</v>
      </c>
      <c r="C10" s="178" t="s">
        <v>343</v>
      </c>
      <c r="D10" s="179" t="str">
        <f>IF(基本情報入力シート!$C$8="","",基本情報入力シート!$C$8)</f>
        <v/>
      </c>
      <c r="E10" s="180" t="str">
        <f>IF(基本情報入力シート!$C$6="","",基本情報入力シート!$C$6)</f>
        <v/>
      </c>
      <c r="F10" s="287" t="str">
        <f>IF('【申請】計画書（保管施設）'!E35="","",'【申請】計画書（保管施設）'!E35)</f>
        <v/>
      </c>
      <c r="G10" s="287" t="str">
        <f>IF('【申請】計画書（保管施設）'!E36="","",'【申請】計画書（保管施設）'!E36)</f>
        <v/>
      </c>
      <c r="H10" s="287" t="str">
        <f>IF(F10="","",IF(G10="",F10,(F10-G10)))</f>
        <v/>
      </c>
      <c r="I10" s="182" t="str">
        <f>IF('【申請】計画書（保管施設）'!K25="","",'【申請】計画書（保管施設）'!K25)</f>
        <v/>
      </c>
      <c r="J10" s="181" t="str">
        <f t="shared" si="0"/>
        <v/>
      </c>
      <c r="K10" s="287" t="str">
        <f>IF('【申請】計画書（保管施設）'!E31="","",'【申請】計画書（保管施設）'!E31)</f>
        <v/>
      </c>
      <c r="L10" s="182" t="str">
        <f>IF(I10="","",I10-'【申請】計画書（保管施設）'!D16-'【申請】計画書（保管施設）'!D17)</f>
        <v/>
      </c>
      <c r="M10" s="287">
        <v>484000</v>
      </c>
      <c r="N10" s="287" t="str">
        <f>IF(M10="","",IF(L10="","",L10*M10))</f>
        <v/>
      </c>
      <c r="O10" s="292" t="str">
        <f t="shared" si="1"/>
        <v/>
      </c>
      <c r="P10" s="293"/>
      <c r="Q10" s="294" t="str">
        <f>IF(O10="","",ROUNDDOWN(MIN(H10,O10,P10),-3))</f>
        <v/>
      </c>
      <c r="R10" s="295" t="str">
        <f>IF(F10="","",IF(Q10="-",MIN(H10,O10),IF(U10="a",MIN(H10,O10,Q10),IF(U10="b",MIN(MIN(H10,O10)*V10),Q10))))</f>
        <v/>
      </c>
      <c r="S10" s="287" t="str">
        <f>IF(K10="","",ROUNDDOWN(MIN(MIN(H10,O10)*1/1,Q10)/2,-3))</f>
        <v/>
      </c>
      <c r="T10" s="445" t="s">
        <v>647</v>
      </c>
      <c r="V10" s="151"/>
      <c r="X10" s="151"/>
      <c r="Y10" s="151"/>
    </row>
    <row r="11" spans="1:25" s="147" customFormat="1" ht="39.75" customHeight="1" thickTop="1">
      <c r="B11" s="152"/>
      <c r="C11" s="153" t="s">
        <v>460</v>
      </c>
      <c r="D11" s="186"/>
      <c r="E11" s="187"/>
      <c r="F11" s="188"/>
      <c r="G11" s="188"/>
      <c r="H11" s="188"/>
      <c r="I11" s="189"/>
      <c r="J11" s="188"/>
      <c r="K11" s="188"/>
      <c r="L11" s="189"/>
      <c r="M11" s="188"/>
      <c r="N11" s="188"/>
      <c r="O11" s="190"/>
      <c r="P11" s="296" t="str">
        <f>IF(SUM(P8:P10)=0,"",SUM(P8:P10))</f>
        <v/>
      </c>
      <c r="Q11" s="286" t="str">
        <f>IF(SUM(Q8:Q10)=0,"",SUM(Q8:Q10))</f>
        <v/>
      </c>
      <c r="R11" s="286" t="str">
        <f>IF(R8="","",SUM(R8:R10))</f>
        <v/>
      </c>
      <c r="S11" s="286" t="str">
        <f>IF(SUM(S8:S10)=0,"",SUM(S8:S10))</f>
        <v/>
      </c>
      <c r="T11" s="442"/>
      <c r="V11" s="151"/>
      <c r="X11" s="151"/>
      <c r="Y11" s="151"/>
    </row>
    <row r="13" spans="1:25" ht="16.5">
      <c r="B13" s="157"/>
      <c r="C13" t="s">
        <v>458</v>
      </c>
    </row>
    <row r="14" spans="1:25">
      <c r="C14" t="s">
        <v>456</v>
      </c>
    </row>
    <row r="15" spans="1:25">
      <c r="C15" t="s">
        <v>459</v>
      </c>
    </row>
    <row r="16" spans="1:25">
      <c r="C16"/>
    </row>
  </sheetData>
  <sheetProtection sheet="1" objects="1" scenarios="1"/>
  <mergeCells count="2">
    <mergeCell ref="I5:K5"/>
    <mergeCell ref="L5:N5"/>
  </mergeCells>
  <phoneticPr fontId="5"/>
  <conditionalFormatting sqref="P8">
    <cfRule type="expression" dxfId="29" priority="3">
      <formula>P8=""</formula>
    </cfRule>
  </conditionalFormatting>
  <conditionalFormatting sqref="P9">
    <cfRule type="expression" dxfId="28" priority="2">
      <formula>P9=""</formula>
    </cfRule>
  </conditionalFormatting>
  <conditionalFormatting sqref="P10">
    <cfRule type="expression" dxfId="27" priority="1">
      <formula>P10=""</formula>
    </cfRule>
  </conditionalFormatting>
  <printOptions horizont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3" customWidth="1"/>
    <col min="2" max="3" width="3.6328125" style="3" customWidth="1"/>
    <col min="4" max="6" width="20.6328125" style="3" customWidth="1"/>
    <col min="7" max="7" width="10.6328125" style="3" customWidth="1"/>
    <col min="8" max="8" width="7.6328125" style="46" customWidth="1"/>
    <col min="9" max="9" width="12" style="46" customWidth="1"/>
    <col min="10" max="10" width="16.36328125" style="46" customWidth="1"/>
    <col min="11" max="11" width="21.453125" style="46" customWidth="1"/>
    <col min="12" max="16" width="10.6328125" style="3" customWidth="1"/>
    <col min="17" max="17" width="10.6328125" style="46" customWidth="1"/>
    <col min="18" max="22" width="10.6328125" style="3" customWidth="1"/>
    <col min="23" max="35" width="11.36328125" style="3" customWidth="1"/>
    <col min="36" max="64" width="10.6328125" style="3" customWidth="1"/>
    <col min="65" max="175" width="3.6328125" style="3" customWidth="1"/>
    <col min="176" max="16384" width="1.08984375" style="3"/>
  </cols>
  <sheetData>
    <row r="1" spans="1:35" ht="26.25" customHeight="1">
      <c r="A1" s="510" t="s">
        <v>50</v>
      </c>
      <c r="B1" s="510"/>
      <c r="C1" s="510"/>
      <c r="D1" s="510"/>
      <c r="E1" s="510"/>
      <c r="F1" s="510"/>
      <c r="G1" s="510"/>
      <c r="H1" s="510"/>
      <c r="I1" s="510"/>
      <c r="J1" s="510"/>
      <c r="K1" s="5"/>
      <c r="L1" s="5"/>
      <c r="M1" s="5"/>
      <c r="N1" s="5"/>
      <c r="O1" s="5"/>
      <c r="P1" s="5"/>
      <c r="Q1" s="6"/>
      <c r="R1" s="7"/>
      <c r="S1" s="511" t="s">
        <v>51</v>
      </c>
      <c r="T1" s="511"/>
      <c r="U1" s="511"/>
      <c r="V1" s="511"/>
      <c r="W1" s="511"/>
      <c r="X1" s="511"/>
      <c r="Y1" s="511"/>
      <c r="Z1" s="511"/>
      <c r="AA1" s="511"/>
      <c r="AB1" s="511"/>
      <c r="AC1" s="511"/>
      <c r="AD1" s="511"/>
      <c r="AE1" s="511"/>
      <c r="AF1" s="511"/>
      <c r="AG1" s="511"/>
      <c r="AH1" s="511"/>
      <c r="AI1" s="511"/>
    </row>
    <row r="2" spans="1:35" ht="40.5" customHeight="1" thickBot="1">
      <c r="B2" s="512" t="s">
        <v>52</v>
      </c>
      <c r="C2" s="512"/>
      <c r="D2" s="512"/>
      <c r="E2" s="512"/>
      <c r="F2" s="512"/>
      <c r="G2" s="512"/>
      <c r="H2" s="512"/>
      <c r="I2" s="512"/>
      <c r="J2" s="512"/>
      <c r="K2" s="512"/>
      <c r="L2" s="512"/>
      <c r="M2" s="512"/>
      <c r="N2" s="512"/>
      <c r="O2" s="512"/>
      <c r="P2" s="512"/>
      <c r="Q2" s="512"/>
      <c r="R2" s="512"/>
      <c r="S2" s="511"/>
      <c r="T2" s="511"/>
      <c r="U2" s="511"/>
      <c r="V2" s="511"/>
      <c r="W2" s="511"/>
      <c r="X2" s="511"/>
      <c r="Y2" s="511"/>
      <c r="Z2" s="511"/>
      <c r="AA2" s="511"/>
      <c r="AB2" s="511"/>
      <c r="AC2" s="511"/>
      <c r="AD2" s="511"/>
      <c r="AE2" s="511"/>
      <c r="AF2" s="511"/>
      <c r="AG2" s="511"/>
      <c r="AH2" s="511"/>
      <c r="AI2" s="511"/>
    </row>
    <row r="3" spans="1:35" ht="20.149999999999999" customHeight="1">
      <c r="B3" s="513" t="s">
        <v>53</v>
      </c>
      <c r="C3" s="508" t="s">
        <v>54</v>
      </c>
      <c r="D3" s="508" t="s">
        <v>55</v>
      </c>
      <c r="E3" s="508" t="s">
        <v>56</v>
      </c>
      <c r="F3" s="515" t="s">
        <v>57</v>
      </c>
      <c r="G3" s="508" t="s">
        <v>58</v>
      </c>
      <c r="H3" s="508" t="s">
        <v>59</v>
      </c>
      <c r="I3" s="508" t="s">
        <v>60</v>
      </c>
      <c r="J3" s="508" t="s">
        <v>61</v>
      </c>
      <c r="K3" s="508" t="s">
        <v>62</v>
      </c>
      <c r="L3" s="8" t="s">
        <v>0</v>
      </c>
      <c r="M3" s="8" t="s">
        <v>1</v>
      </c>
      <c r="N3" s="8" t="s">
        <v>2</v>
      </c>
      <c r="O3" s="9" t="s">
        <v>3</v>
      </c>
      <c r="P3" s="10"/>
      <c r="Q3" s="11"/>
      <c r="R3" s="12" t="s">
        <v>4</v>
      </c>
      <c r="S3" s="8" t="s">
        <v>5</v>
      </c>
      <c r="T3" s="8" t="s">
        <v>6</v>
      </c>
      <c r="U3" s="8" t="s">
        <v>7</v>
      </c>
      <c r="V3" s="13" t="s">
        <v>8</v>
      </c>
      <c r="W3" s="518" t="s">
        <v>63</v>
      </c>
      <c r="X3" s="518" t="s">
        <v>64</v>
      </c>
      <c r="Y3" s="491" t="s">
        <v>65</v>
      </c>
      <c r="Z3" s="508" t="s">
        <v>66</v>
      </c>
      <c r="AA3" s="508" t="s">
        <v>67</v>
      </c>
      <c r="AB3" s="491" t="s">
        <v>68</v>
      </c>
      <c r="AC3" s="491" t="s">
        <v>69</v>
      </c>
      <c r="AD3" s="491" t="s">
        <v>70</v>
      </c>
      <c r="AE3" s="491" t="s">
        <v>71</v>
      </c>
      <c r="AF3" s="491" t="s">
        <v>72</v>
      </c>
      <c r="AG3" s="491" t="s">
        <v>73</v>
      </c>
      <c r="AH3" s="491" t="s">
        <v>74</v>
      </c>
      <c r="AI3" s="493" t="s">
        <v>75</v>
      </c>
    </row>
    <row r="4" spans="1:35" ht="64.5" customHeight="1">
      <c r="B4" s="514"/>
      <c r="C4" s="509"/>
      <c r="D4" s="509"/>
      <c r="E4" s="509"/>
      <c r="F4" s="516"/>
      <c r="G4" s="509"/>
      <c r="H4" s="509"/>
      <c r="I4" s="509"/>
      <c r="J4" s="509"/>
      <c r="K4" s="509"/>
      <c r="L4" s="14" t="s">
        <v>9</v>
      </c>
      <c r="M4" s="15" t="s">
        <v>10</v>
      </c>
      <c r="N4" s="14" t="s">
        <v>11</v>
      </c>
      <c r="O4" s="495" t="s">
        <v>76</v>
      </c>
      <c r="P4" s="497" t="s">
        <v>12</v>
      </c>
      <c r="Q4" s="498"/>
      <c r="R4" s="499"/>
      <c r="S4" s="500" t="s">
        <v>17</v>
      </c>
      <c r="T4" s="502" t="s">
        <v>13</v>
      </c>
      <c r="U4" s="504" t="s">
        <v>77</v>
      </c>
      <c r="V4" s="506" t="s">
        <v>78</v>
      </c>
      <c r="W4" s="519"/>
      <c r="X4" s="519"/>
      <c r="Y4" s="492"/>
      <c r="Z4" s="509"/>
      <c r="AA4" s="509"/>
      <c r="AB4" s="492"/>
      <c r="AC4" s="492"/>
      <c r="AD4" s="492"/>
      <c r="AE4" s="492"/>
      <c r="AF4" s="492"/>
      <c r="AG4" s="492"/>
      <c r="AH4" s="492"/>
      <c r="AI4" s="494"/>
    </row>
    <row r="5" spans="1:35" ht="39" customHeight="1">
      <c r="B5" s="514"/>
      <c r="C5" s="509"/>
      <c r="D5" s="509"/>
      <c r="E5" s="509"/>
      <c r="F5" s="517"/>
      <c r="G5" s="509"/>
      <c r="H5" s="509"/>
      <c r="I5" s="509"/>
      <c r="J5" s="509"/>
      <c r="K5" s="509"/>
      <c r="L5" s="16"/>
      <c r="M5" s="16"/>
      <c r="N5" s="17"/>
      <c r="O5" s="496"/>
      <c r="P5" s="18" t="s">
        <v>79</v>
      </c>
      <c r="Q5" s="18" t="s">
        <v>14</v>
      </c>
      <c r="R5" s="18" t="s">
        <v>15</v>
      </c>
      <c r="S5" s="501"/>
      <c r="T5" s="503"/>
      <c r="U5" s="505"/>
      <c r="V5" s="507"/>
      <c r="W5" s="519"/>
      <c r="X5" s="519"/>
      <c r="Y5" s="492"/>
      <c r="Z5" s="509"/>
      <c r="AA5" s="509"/>
      <c r="AB5" s="492"/>
      <c r="AC5" s="492"/>
      <c r="AD5" s="492"/>
      <c r="AE5" s="492"/>
      <c r="AF5" s="492"/>
      <c r="AG5" s="492"/>
      <c r="AH5" s="492"/>
      <c r="AI5" s="494"/>
    </row>
    <row r="6" spans="1:35" s="19" customFormat="1" ht="55">
      <c r="B6" s="20"/>
      <c r="C6" s="21"/>
      <c r="D6" s="21"/>
      <c r="E6" s="21"/>
      <c r="F6" s="21"/>
      <c r="G6" s="21"/>
      <c r="H6" s="21"/>
      <c r="I6" s="22" t="s">
        <v>80</v>
      </c>
      <c r="J6" s="22" t="s">
        <v>81</v>
      </c>
      <c r="K6" s="22" t="s">
        <v>82</v>
      </c>
      <c r="L6" s="23" t="s">
        <v>16</v>
      </c>
      <c r="M6" s="23" t="s">
        <v>16</v>
      </c>
      <c r="N6" s="23" t="s">
        <v>83</v>
      </c>
      <c r="O6" s="23" t="s">
        <v>16</v>
      </c>
      <c r="P6" s="23" t="s">
        <v>84</v>
      </c>
      <c r="Q6" s="23" t="s">
        <v>16</v>
      </c>
      <c r="R6" s="23" t="s">
        <v>16</v>
      </c>
      <c r="S6" s="23" t="s">
        <v>16</v>
      </c>
      <c r="T6" s="23" t="s">
        <v>16</v>
      </c>
      <c r="U6" s="24" t="s">
        <v>16</v>
      </c>
      <c r="V6" s="25" t="s">
        <v>16</v>
      </c>
      <c r="W6" s="26" t="s">
        <v>47</v>
      </c>
      <c r="X6" s="26" t="s">
        <v>47</v>
      </c>
      <c r="Y6" s="81" t="s">
        <v>44</v>
      </c>
      <c r="Z6" s="27" t="s">
        <v>85</v>
      </c>
      <c r="AA6" s="27" t="s">
        <v>86</v>
      </c>
      <c r="AB6" s="81" t="s">
        <v>87</v>
      </c>
      <c r="AC6" s="81" t="s">
        <v>44</v>
      </c>
      <c r="AD6" s="84" t="s">
        <v>88</v>
      </c>
      <c r="AE6" s="84" t="s">
        <v>89</v>
      </c>
      <c r="AF6" s="85" t="s">
        <v>90</v>
      </c>
      <c r="AG6" s="84" t="s">
        <v>91</v>
      </c>
      <c r="AH6" s="84" t="s">
        <v>91</v>
      </c>
      <c r="AI6" s="86" t="s">
        <v>91</v>
      </c>
    </row>
    <row r="7" spans="1:35" ht="19.5" customHeight="1">
      <c r="B7" s="28">
        <v>1</v>
      </c>
      <c r="C7" s="29">
        <v>1</v>
      </c>
      <c r="D7" s="29" t="s">
        <v>92</v>
      </c>
      <c r="E7" s="29" t="s">
        <v>93</v>
      </c>
      <c r="F7" s="29" t="s">
        <v>94</v>
      </c>
      <c r="G7" s="29" t="s">
        <v>95</v>
      </c>
      <c r="H7" s="30" t="s">
        <v>96</v>
      </c>
      <c r="I7" s="31">
        <v>1</v>
      </c>
      <c r="J7" s="30">
        <v>1</v>
      </c>
      <c r="K7" s="30">
        <v>2</v>
      </c>
      <c r="L7" s="32"/>
      <c r="M7" s="32"/>
      <c r="N7" s="32"/>
      <c r="O7" s="32"/>
      <c r="P7" s="33"/>
      <c r="Q7" s="34">
        <f>IF(J7=1,17500,"-")</f>
        <v>17500</v>
      </c>
      <c r="R7" s="32">
        <f>IF(J7=1,P7*Q7,IF(J7=2,1030000,IF(J7=3,310000,IF(J7=4,378000,""))))</f>
        <v>0</v>
      </c>
      <c r="S7" s="32">
        <f>MIN(O7,R7)</f>
        <v>0</v>
      </c>
      <c r="T7" s="35"/>
      <c r="U7" s="32">
        <f>MIN(N7,S7,T7)</f>
        <v>0</v>
      </c>
      <c r="V7" s="36">
        <f>ROUNDDOWN(U7,-3)</f>
        <v>0</v>
      </c>
      <c r="W7" s="4"/>
      <c r="X7" s="4"/>
      <c r="Y7" s="82"/>
      <c r="Z7" s="29"/>
      <c r="AA7" s="29"/>
      <c r="AB7" s="82"/>
      <c r="AC7" s="82"/>
      <c r="AD7" s="82"/>
      <c r="AE7" s="82"/>
      <c r="AF7" s="82"/>
      <c r="AG7" s="82"/>
      <c r="AH7" s="82"/>
      <c r="AI7" s="87"/>
    </row>
    <row r="8" spans="1:35" ht="20.149999999999999" customHeight="1">
      <c r="B8" s="28">
        <v>1</v>
      </c>
      <c r="C8" s="29">
        <v>1</v>
      </c>
      <c r="D8" s="29" t="s">
        <v>92</v>
      </c>
      <c r="E8" s="29" t="s">
        <v>93</v>
      </c>
      <c r="F8" s="29"/>
      <c r="G8" s="29" t="s">
        <v>95</v>
      </c>
      <c r="H8" s="30" t="s">
        <v>97</v>
      </c>
      <c r="I8" s="30">
        <v>1</v>
      </c>
      <c r="J8" s="30">
        <v>2</v>
      </c>
      <c r="K8" s="30" t="s">
        <v>98</v>
      </c>
      <c r="L8" s="32"/>
      <c r="M8" s="32"/>
      <c r="N8" s="32"/>
      <c r="O8" s="32"/>
      <c r="P8" s="33"/>
      <c r="Q8" s="34" t="str">
        <f t="shared" ref="Q8:Q41" si="0">IF(J8=1,17500,"-")</f>
        <v>-</v>
      </c>
      <c r="R8" s="32">
        <f t="shared" ref="R8:R42" si="1">IF(J8=1,P8*Q8,IF(J8=2,1030000,IF(J8=3,310000,IF(J8=4,378000,""))))</f>
        <v>1030000</v>
      </c>
      <c r="S8" s="32">
        <f t="shared" ref="S8:S15" si="2">MIN(O8,R8)</f>
        <v>1030000</v>
      </c>
      <c r="T8" s="35"/>
      <c r="U8" s="32">
        <f t="shared" ref="U8:U15" si="3">MIN(N8,S8,T8)</f>
        <v>1030000</v>
      </c>
      <c r="V8" s="36">
        <f t="shared" ref="V8:V42" si="4">ROUNDDOWN(U8,-3)</f>
        <v>1030000</v>
      </c>
      <c r="W8" s="4"/>
      <c r="X8" s="4"/>
      <c r="Y8" s="82"/>
      <c r="Z8" s="29"/>
      <c r="AA8" s="29"/>
      <c r="AB8" s="82"/>
      <c r="AC8" s="82"/>
      <c r="AD8" s="82"/>
      <c r="AE8" s="82"/>
      <c r="AF8" s="82"/>
      <c r="AG8" s="82"/>
      <c r="AH8" s="82"/>
      <c r="AI8" s="87"/>
    </row>
    <row r="9" spans="1:35" ht="20.149999999999999" customHeight="1">
      <c r="B9" s="28">
        <v>1</v>
      </c>
      <c r="C9" s="29">
        <v>1</v>
      </c>
      <c r="D9" s="29" t="s">
        <v>92</v>
      </c>
      <c r="E9" s="29" t="s">
        <v>93</v>
      </c>
      <c r="F9" s="29"/>
      <c r="G9" s="29" t="s">
        <v>95</v>
      </c>
      <c r="H9" s="30" t="s">
        <v>97</v>
      </c>
      <c r="I9" s="30">
        <v>1</v>
      </c>
      <c r="J9" s="30">
        <v>3</v>
      </c>
      <c r="K9" s="30" t="s">
        <v>97</v>
      </c>
      <c r="L9" s="32"/>
      <c r="M9" s="32"/>
      <c r="N9" s="32"/>
      <c r="O9" s="32"/>
      <c r="P9" s="33"/>
      <c r="Q9" s="34" t="str">
        <f t="shared" si="0"/>
        <v>-</v>
      </c>
      <c r="R9" s="32">
        <f t="shared" si="1"/>
        <v>310000</v>
      </c>
      <c r="S9" s="32">
        <f t="shared" si="2"/>
        <v>310000</v>
      </c>
      <c r="T9" s="35"/>
      <c r="U9" s="32">
        <f t="shared" si="3"/>
        <v>310000</v>
      </c>
      <c r="V9" s="36">
        <f t="shared" si="4"/>
        <v>310000</v>
      </c>
      <c r="W9" s="4"/>
      <c r="X9" s="4"/>
      <c r="Y9" s="82"/>
      <c r="Z9" s="29"/>
      <c r="AA9" s="29"/>
      <c r="AB9" s="82"/>
      <c r="AC9" s="82"/>
      <c r="AD9" s="82"/>
      <c r="AE9" s="82"/>
      <c r="AF9" s="82"/>
      <c r="AG9" s="82"/>
      <c r="AH9" s="82"/>
      <c r="AI9" s="87"/>
    </row>
    <row r="10" spans="1:35" ht="20.149999999999999" customHeight="1">
      <c r="B10" s="28">
        <v>1</v>
      </c>
      <c r="C10" s="29">
        <v>2</v>
      </c>
      <c r="D10" s="29" t="s">
        <v>92</v>
      </c>
      <c r="E10" s="29" t="s">
        <v>99</v>
      </c>
      <c r="F10" s="29"/>
      <c r="G10" s="29" t="s">
        <v>100</v>
      </c>
      <c r="H10" s="30" t="s">
        <v>96</v>
      </c>
      <c r="I10" s="30">
        <v>2</v>
      </c>
      <c r="J10" s="31">
        <v>1</v>
      </c>
      <c r="K10" s="30">
        <v>1</v>
      </c>
      <c r="L10" s="32"/>
      <c r="M10" s="32"/>
      <c r="N10" s="32"/>
      <c r="O10" s="32"/>
      <c r="P10" s="33"/>
      <c r="Q10" s="34">
        <f t="shared" si="0"/>
        <v>17500</v>
      </c>
      <c r="R10" s="32">
        <f t="shared" si="1"/>
        <v>0</v>
      </c>
      <c r="S10" s="32">
        <f t="shared" si="2"/>
        <v>0</v>
      </c>
      <c r="T10" s="35"/>
      <c r="U10" s="32">
        <f t="shared" si="3"/>
        <v>0</v>
      </c>
      <c r="V10" s="36">
        <f t="shared" si="4"/>
        <v>0</v>
      </c>
      <c r="W10" s="4"/>
      <c r="X10" s="4"/>
      <c r="Y10" s="82"/>
      <c r="Z10" s="29"/>
      <c r="AA10" s="29"/>
      <c r="AB10" s="82"/>
      <c r="AC10" s="82"/>
      <c r="AD10" s="82"/>
      <c r="AE10" s="82"/>
      <c r="AF10" s="82"/>
      <c r="AG10" s="82"/>
      <c r="AH10" s="82"/>
      <c r="AI10" s="87"/>
    </row>
    <row r="11" spans="1:35" ht="20.149999999999999" customHeight="1">
      <c r="B11" s="28">
        <v>1</v>
      </c>
      <c r="C11" s="29">
        <v>2</v>
      </c>
      <c r="D11" s="29" t="s">
        <v>92</v>
      </c>
      <c r="E11" s="29" t="s">
        <v>99</v>
      </c>
      <c r="F11" s="29"/>
      <c r="G11" s="29" t="s">
        <v>100</v>
      </c>
      <c r="H11" s="30" t="s">
        <v>101</v>
      </c>
      <c r="I11" s="30">
        <v>2</v>
      </c>
      <c r="J11" s="30">
        <v>1</v>
      </c>
      <c r="K11" s="30">
        <v>1</v>
      </c>
      <c r="L11" s="32"/>
      <c r="M11" s="32"/>
      <c r="N11" s="32"/>
      <c r="O11" s="32"/>
      <c r="P11" s="33"/>
      <c r="Q11" s="34">
        <f t="shared" si="0"/>
        <v>17500</v>
      </c>
      <c r="R11" s="32">
        <f t="shared" si="1"/>
        <v>0</v>
      </c>
      <c r="S11" s="32">
        <f t="shared" si="2"/>
        <v>0</v>
      </c>
      <c r="T11" s="35"/>
      <c r="U11" s="32">
        <f t="shared" si="3"/>
        <v>0</v>
      </c>
      <c r="V11" s="36">
        <f t="shared" si="4"/>
        <v>0</v>
      </c>
      <c r="W11" s="4"/>
      <c r="X11" s="4"/>
      <c r="Y11" s="82"/>
      <c r="Z11" s="29"/>
      <c r="AA11" s="29"/>
      <c r="AB11" s="82"/>
      <c r="AC11" s="82"/>
      <c r="AD11" s="82"/>
      <c r="AE11" s="82"/>
      <c r="AF11" s="82"/>
      <c r="AG11" s="82"/>
      <c r="AH11" s="82"/>
      <c r="AI11" s="87"/>
    </row>
    <row r="12" spans="1:35" ht="20.149999999999999" customHeight="1">
      <c r="B12" s="28">
        <v>1</v>
      </c>
      <c r="C12" s="29">
        <v>2</v>
      </c>
      <c r="D12" s="29" t="s">
        <v>92</v>
      </c>
      <c r="E12" s="29" t="s">
        <v>99</v>
      </c>
      <c r="F12" s="29"/>
      <c r="G12" s="29" t="s">
        <v>100</v>
      </c>
      <c r="H12" s="30" t="s">
        <v>102</v>
      </c>
      <c r="I12" s="30">
        <v>2</v>
      </c>
      <c r="J12" s="30">
        <v>1</v>
      </c>
      <c r="K12" s="30">
        <v>2</v>
      </c>
      <c r="L12" s="32"/>
      <c r="M12" s="32"/>
      <c r="N12" s="32"/>
      <c r="O12" s="32"/>
      <c r="P12" s="33"/>
      <c r="Q12" s="34">
        <f t="shared" si="0"/>
        <v>17500</v>
      </c>
      <c r="R12" s="32">
        <f t="shared" si="1"/>
        <v>0</v>
      </c>
      <c r="S12" s="32">
        <f t="shared" si="2"/>
        <v>0</v>
      </c>
      <c r="T12" s="35"/>
      <c r="U12" s="32">
        <f t="shared" si="3"/>
        <v>0</v>
      </c>
      <c r="V12" s="36">
        <f t="shared" si="4"/>
        <v>0</v>
      </c>
      <c r="W12" s="4"/>
      <c r="X12" s="4"/>
      <c r="Y12" s="82"/>
      <c r="Z12" s="29"/>
      <c r="AA12" s="29"/>
      <c r="AB12" s="82"/>
      <c r="AC12" s="82"/>
      <c r="AD12" s="82"/>
      <c r="AE12" s="82"/>
      <c r="AF12" s="82"/>
      <c r="AG12" s="82"/>
      <c r="AH12" s="82"/>
      <c r="AI12" s="87"/>
    </row>
    <row r="13" spans="1:35" ht="20.149999999999999" customHeight="1">
      <c r="B13" s="28">
        <v>1</v>
      </c>
      <c r="C13" s="29">
        <v>2</v>
      </c>
      <c r="D13" s="29" t="s">
        <v>92</v>
      </c>
      <c r="E13" s="29" t="s">
        <v>99</v>
      </c>
      <c r="F13" s="29"/>
      <c r="G13" s="29" t="s">
        <v>100</v>
      </c>
      <c r="H13" s="30" t="s">
        <v>103</v>
      </c>
      <c r="I13" s="30">
        <v>2</v>
      </c>
      <c r="J13" s="30">
        <v>1</v>
      </c>
      <c r="K13" s="30">
        <v>3</v>
      </c>
      <c r="L13" s="32"/>
      <c r="M13" s="32"/>
      <c r="N13" s="32"/>
      <c r="O13" s="32"/>
      <c r="P13" s="33"/>
      <c r="Q13" s="34">
        <f t="shared" si="0"/>
        <v>17500</v>
      </c>
      <c r="R13" s="32">
        <f t="shared" si="1"/>
        <v>0</v>
      </c>
      <c r="S13" s="32">
        <f t="shared" si="2"/>
        <v>0</v>
      </c>
      <c r="T13" s="35"/>
      <c r="U13" s="32">
        <f t="shared" si="3"/>
        <v>0</v>
      </c>
      <c r="V13" s="36">
        <f t="shared" si="4"/>
        <v>0</v>
      </c>
      <c r="W13" s="4"/>
      <c r="X13" s="4"/>
      <c r="Y13" s="82"/>
      <c r="Z13" s="29"/>
      <c r="AA13" s="29"/>
      <c r="AB13" s="82"/>
      <c r="AC13" s="82"/>
      <c r="AD13" s="82"/>
      <c r="AE13" s="82"/>
      <c r="AF13" s="82"/>
      <c r="AG13" s="82"/>
      <c r="AH13" s="82"/>
      <c r="AI13" s="87"/>
    </row>
    <row r="14" spans="1:35" ht="20.149999999999999" customHeight="1">
      <c r="B14" s="28">
        <v>1</v>
      </c>
      <c r="C14" s="29">
        <v>2</v>
      </c>
      <c r="D14" s="29" t="s">
        <v>92</v>
      </c>
      <c r="E14" s="29" t="s">
        <v>99</v>
      </c>
      <c r="F14" s="29"/>
      <c r="G14" s="29" t="s">
        <v>100</v>
      </c>
      <c r="H14" s="30" t="s">
        <v>97</v>
      </c>
      <c r="I14" s="30">
        <v>2</v>
      </c>
      <c r="J14" s="30">
        <v>2</v>
      </c>
      <c r="K14" s="30" t="s">
        <v>97</v>
      </c>
      <c r="L14" s="29"/>
      <c r="M14" s="29"/>
      <c r="N14" s="29"/>
      <c r="O14" s="29"/>
      <c r="P14" s="33"/>
      <c r="Q14" s="34" t="str">
        <f t="shared" si="0"/>
        <v>-</v>
      </c>
      <c r="R14" s="32">
        <f t="shared" si="1"/>
        <v>1030000</v>
      </c>
      <c r="S14" s="32">
        <f t="shared" si="2"/>
        <v>1030000</v>
      </c>
      <c r="T14" s="35"/>
      <c r="U14" s="32">
        <f t="shared" si="3"/>
        <v>1030000</v>
      </c>
      <c r="V14" s="36">
        <f t="shared" si="4"/>
        <v>1030000</v>
      </c>
      <c r="W14" s="4"/>
      <c r="X14" s="4"/>
      <c r="Y14" s="82"/>
      <c r="Z14" s="29"/>
      <c r="AA14" s="29"/>
      <c r="AB14" s="82"/>
      <c r="AC14" s="82"/>
      <c r="AD14" s="82"/>
      <c r="AE14" s="82"/>
      <c r="AF14" s="82"/>
      <c r="AG14" s="82"/>
      <c r="AH14" s="82"/>
      <c r="AI14" s="87"/>
    </row>
    <row r="15" spans="1:35" ht="20.149999999999999" customHeight="1">
      <c r="B15" s="28">
        <v>1</v>
      </c>
      <c r="C15" s="29">
        <v>2</v>
      </c>
      <c r="D15" s="29" t="s">
        <v>92</v>
      </c>
      <c r="E15" s="29" t="s">
        <v>99</v>
      </c>
      <c r="F15" s="29"/>
      <c r="G15" s="29" t="s">
        <v>100</v>
      </c>
      <c r="H15" s="30" t="s">
        <v>97</v>
      </c>
      <c r="I15" s="30">
        <v>2</v>
      </c>
      <c r="J15" s="30">
        <v>4</v>
      </c>
      <c r="K15" s="30" t="s">
        <v>97</v>
      </c>
      <c r="L15" s="29"/>
      <c r="M15" s="29"/>
      <c r="N15" s="29"/>
      <c r="O15" s="29"/>
      <c r="P15" s="33"/>
      <c r="Q15" s="34" t="str">
        <f t="shared" si="0"/>
        <v>-</v>
      </c>
      <c r="R15" s="32">
        <f t="shared" si="1"/>
        <v>378000</v>
      </c>
      <c r="S15" s="32">
        <f t="shared" si="2"/>
        <v>378000</v>
      </c>
      <c r="T15" s="35"/>
      <c r="U15" s="32">
        <f t="shared" si="3"/>
        <v>378000</v>
      </c>
      <c r="V15" s="36">
        <f t="shared" si="4"/>
        <v>378000</v>
      </c>
      <c r="W15" s="4"/>
      <c r="X15" s="4"/>
      <c r="Y15" s="82"/>
      <c r="Z15" s="29"/>
      <c r="AA15" s="29"/>
      <c r="AB15" s="82"/>
      <c r="AC15" s="82"/>
      <c r="AD15" s="82"/>
      <c r="AE15" s="82"/>
      <c r="AF15" s="82"/>
      <c r="AG15" s="82"/>
      <c r="AH15" s="82"/>
      <c r="AI15" s="87"/>
    </row>
    <row r="16" spans="1:35" ht="19.5" customHeight="1">
      <c r="B16" s="28"/>
      <c r="C16" s="29"/>
      <c r="D16" s="29"/>
      <c r="E16" s="29"/>
      <c r="F16" s="29"/>
      <c r="G16" s="29"/>
      <c r="H16" s="30"/>
      <c r="I16" s="31"/>
      <c r="J16" s="30"/>
      <c r="K16" s="30"/>
      <c r="L16" s="32"/>
      <c r="M16" s="32"/>
      <c r="N16" s="32"/>
      <c r="O16" s="32"/>
      <c r="P16" s="33"/>
      <c r="Q16" s="34" t="str">
        <f t="shared" si="0"/>
        <v>-</v>
      </c>
      <c r="R16" s="32" t="str">
        <f t="shared" si="1"/>
        <v/>
      </c>
      <c r="S16" s="32">
        <f>MIN(O16,R16)</f>
        <v>0</v>
      </c>
      <c r="T16" s="35"/>
      <c r="U16" s="32">
        <f>MIN(N16,S16,T16)</f>
        <v>0</v>
      </c>
      <c r="V16" s="36">
        <f>ROUNDDOWN(U16,-3)</f>
        <v>0</v>
      </c>
      <c r="W16" s="4"/>
      <c r="X16" s="4"/>
      <c r="Y16" s="82"/>
      <c r="Z16" s="29"/>
      <c r="AA16" s="29"/>
      <c r="AB16" s="82"/>
      <c r="AC16" s="82"/>
      <c r="AD16" s="82"/>
      <c r="AE16" s="82"/>
      <c r="AF16" s="82"/>
      <c r="AG16" s="82"/>
      <c r="AH16" s="82"/>
      <c r="AI16" s="87"/>
    </row>
    <row r="17" spans="2:35" ht="20.149999999999999" customHeight="1">
      <c r="B17" s="28"/>
      <c r="C17" s="29"/>
      <c r="D17" s="29"/>
      <c r="E17" s="29"/>
      <c r="F17" s="29"/>
      <c r="G17" s="29"/>
      <c r="H17" s="30"/>
      <c r="I17" s="30"/>
      <c r="J17" s="30"/>
      <c r="K17" s="30"/>
      <c r="L17" s="32"/>
      <c r="M17" s="32"/>
      <c r="N17" s="32"/>
      <c r="O17" s="32"/>
      <c r="P17" s="33"/>
      <c r="Q17" s="34" t="str">
        <f t="shared" si="0"/>
        <v>-</v>
      </c>
      <c r="R17" s="32" t="str">
        <f t="shared" si="1"/>
        <v/>
      </c>
      <c r="S17" s="32">
        <f t="shared" ref="S17:S24" si="5">MIN(O17,R17)</f>
        <v>0</v>
      </c>
      <c r="T17" s="35"/>
      <c r="U17" s="32">
        <f t="shared" ref="U17:U24" si="6">MIN(N17,S17,T17)</f>
        <v>0</v>
      </c>
      <c r="V17" s="36">
        <f t="shared" si="4"/>
        <v>0</v>
      </c>
      <c r="W17" s="4"/>
      <c r="X17" s="4"/>
      <c r="Y17" s="82"/>
      <c r="Z17" s="29"/>
      <c r="AA17" s="29"/>
      <c r="AB17" s="82"/>
      <c r="AC17" s="82"/>
      <c r="AD17" s="82"/>
      <c r="AE17" s="82"/>
      <c r="AF17" s="82"/>
      <c r="AG17" s="82"/>
      <c r="AH17" s="82"/>
      <c r="AI17" s="87"/>
    </row>
    <row r="18" spans="2:35" ht="20.149999999999999" customHeight="1">
      <c r="B18" s="28"/>
      <c r="C18" s="29"/>
      <c r="D18" s="29"/>
      <c r="E18" s="29"/>
      <c r="F18" s="29"/>
      <c r="G18" s="29"/>
      <c r="H18" s="30"/>
      <c r="I18" s="30"/>
      <c r="J18" s="30"/>
      <c r="K18" s="30"/>
      <c r="L18" s="32"/>
      <c r="M18" s="32"/>
      <c r="N18" s="32"/>
      <c r="O18" s="32"/>
      <c r="P18" s="33"/>
      <c r="Q18" s="34" t="str">
        <f t="shared" si="0"/>
        <v>-</v>
      </c>
      <c r="R18" s="32" t="str">
        <f t="shared" si="1"/>
        <v/>
      </c>
      <c r="S18" s="32">
        <f t="shared" si="5"/>
        <v>0</v>
      </c>
      <c r="T18" s="35"/>
      <c r="U18" s="32">
        <f t="shared" si="6"/>
        <v>0</v>
      </c>
      <c r="V18" s="36">
        <f t="shared" si="4"/>
        <v>0</v>
      </c>
      <c r="W18" s="4"/>
      <c r="X18" s="4"/>
      <c r="Y18" s="82"/>
      <c r="Z18" s="29"/>
      <c r="AA18" s="29"/>
      <c r="AB18" s="82"/>
      <c r="AC18" s="82"/>
      <c r="AD18" s="82"/>
      <c r="AE18" s="82"/>
      <c r="AF18" s="82"/>
      <c r="AG18" s="82"/>
      <c r="AH18" s="82"/>
      <c r="AI18" s="87"/>
    </row>
    <row r="19" spans="2:35" ht="20.149999999999999" customHeight="1">
      <c r="B19" s="28"/>
      <c r="C19" s="29"/>
      <c r="D19" s="29"/>
      <c r="E19" s="29"/>
      <c r="F19" s="29"/>
      <c r="G19" s="29"/>
      <c r="H19" s="30"/>
      <c r="I19" s="30"/>
      <c r="J19" s="31"/>
      <c r="K19" s="30"/>
      <c r="L19" s="32"/>
      <c r="M19" s="32"/>
      <c r="N19" s="32"/>
      <c r="O19" s="32"/>
      <c r="P19" s="33"/>
      <c r="Q19" s="34" t="str">
        <f t="shared" si="0"/>
        <v>-</v>
      </c>
      <c r="R19" s="32" t="str">
        <f t="shared" si="1"/>
        <v/>
      </c>
      <c r="S19" s="32">
        <f t="shared" si="5"/>
        <v>0</v>
      </c>
      <c r="T19" s="35"/>
      <c r="U19" s="32">
        <f t="shared" si="6"/>
        <v>0</v>
      </c>
      <c r="V19" s="36">
        <f t="shared" si="4"/>
        <v>0</v>
      </c>
      <c r="W19" s="4"/>
      <c r="X19" s="4"/>
      <c r="Y19" s="82"/>
      <c r="Z19" s="29"/>
      <c r="AA19" s="29"/>
      <c r="AB19" s="82"/>
      <c r="AC19" s="82"/>
      <c r="AD19" s="82"/>
      <c r="AE19" s="82"/>
      <c r="AF19" s="82"/>
      <c r="AG19" s="82"/>
      <c r="AH19" s="82"/>
      <c r="AI19" s="87"/>
    </row>
    <row r="20" spans="2:35" ht="20.149999999999999" customHeight="1">
      <c r="B20" s="28"/>
      <c r="C20" s="29"/>
      <c r="D20" s="29"/>
      <c r="E20" s="29"/>
      <c r="F20" s="29"/>
      <c r="G20" s="29"/>
      <c r="H20" s="30"/>
      <c r="I20" s="30"/>
      <c r="J20" s="30"/>
      <c r="K20" s="30"/>
      <c r="L20" s="32"/>
      <c r="M20" s="32"/>
      <c r="N20" s="32"/>
      <c r="O20" s="32"/>
      <c r="P20" s="33"/>
      <c r="Q20" s="34" t="str">
        <f t="shared" si="0"/>
        <v>-</v>
      </c>
      <c r="R20" s="32" t="str">
        <f t="shared" si="1"/>
        <v/>
      </c>
      <c r="S20" s="32">
        <f t="shared" si="5"/>
        <v>0</v>
      </c>
      <c r="T20" s="35"/>
      <c r="U20" s="32">
        <f t="shared" si="6"/>
        <v>0</v>
      </c>
      <c r="V20" s="36">
        <f t="shared" si="4"/>
        <v>0</v>
      </c>
      <c r="W20" s="4"/>
      <c r="X20" s="4"/>
      <c r="Y20" s="82"/>
      <c r="Z20" s="29"/>
      <c r="AA20" s="29"/>
      <c r="AB20" s="82"/>
      <c r="AC20" s="82"/>
      <c r="AD20" s="82"/>
      <c r="AE20" s="82"/>
      <c r="AF20" s="82"/>
      <c r="AG20" s="82"/>
      <c r="AH20" s="82"/>
      <c r="AI20" s="87"/>
    </row>
    <row r="21" spans="2:35" ht="20.149999999999999" customHeight="1">
      <c r="B21" s="28"/>
      <c r="C21" s="29"/>
      <c r="D21" s="29"/>
      <c r="E21" s="29"/>
      <c r="F21" s="29"/>
      <c r="G21" s="29"/>
      <c r="H21" s="30"/>
      <c r="I21" s="30"/>
      <c r="J21" s="30"/>
      <c r="K21" s="30"/>
      <c r="L21" s="32"/>
      <c r="M21" s="32"/>
      <c r="N21" s="32"/>
      <c r="O21" s="32"/>
      <c r="P21" s="33"/>
      <c r="Q21" s="34" t="str">
        <f t="shared" si="0"/>
        <v>-</v>
      </c>
      <c r="R21" s="32" t="str">
        <f t="shared" si="1"/>
        <v/>
      </c>
      <c r="S21" s="32">
        <f t="shared" si="5"/>
        <v>0</v>
      </c>
      <c r="T21" s="35"/>
      <c r="U21" s="32">
        <f t="shared" si="6"/>
        <v>0</v>
      </c>
      <c r="V21" s="36">
        <f t="shared" si="4"/>
        <v>0</v>
      </c>
      <c r="W21" s="4"/>
      <c r="X21" s="4"/>
      <c r="Y21" s="82"/>
      <c r="Z21" s="29"/>
      <c r="AA21" s="29"/>
      <c r="AB21" s="82"/>
      <c r="AC21" s="82"/>
      <c r="AD21" s="82"/>
      <c r="AE21" s="82"/>
      <c r="AF21" s="82"/>
      <c r="AG21" s="82"/>
      <c r="AH21" s="82"/>
      <c r="AI21" s="87"/>
    </row>
    <row r="22" spans="2:35" ht="20.149999999999999" customHeight="1">
      <c r="B22" s="28"/>
      <c r="C22" s="29"/>
      <c r="D22" s="29"/>
      <c r="E22" s="29"/>
      <c r="F22" s="29"/>
      <c r="G22" s="29"/>
      <c r="H22" s="30"/>
      <c r="I22" s="30"/>
      <c r="J22" s="30"/>
      <c r="K22" s="30"/>
      <c r="L22" s="32"/>
      <c r="M22" s="32"/>
      <c r="N22" s="32"/>
      <c r="O22" s="32"/>
      <c r="P22" s="33"/>
      <c r="Q22" s="34" t="str">
        <f t="shared" si="0"/>
        <v>-</v>
      </c>
      <c r="R22" s="32" t="str">
        <f t="shared" si="1"/>
        <v/>
      </c>
      <c r="S22" s="32">
        <f t="shared" si="5"/>
        <v>0</v>
      </c>
      <c r="T22" s="35"/>
      <c r="U22" s="32">
        <f t="shared" si="6"/>
        <v>0</v>
      </c>
      <c r="V22" s="36">
        <f t="shared" si="4"/>
        <v>0</v>
      </c>
      <c r="W22" s="4"/>
      <c r="X22" s="4"/>
      <c r="Y22" s="82"/>
      <c r="Z22" s="29"/>
      <c r="AA22" s="29"/>
      <c r="AB22" s="82"/>
      <c r="AC22" s="82"/>
      <c r="AD22" s="82"/>
      <c r="AE22" s="82"/>
      <c r="AF22" s="82"/>
      <c r="AG22" s="82"/>
      <c r="AH22" s="82"/>
      <c r="AI22" s="87"/>
    </row>
    <row r="23" spans="2:35" ht="20.149999999999999" customHeight="1">
      <c r="B23" s="28"/>
      <c r="C23" s="29"/>
      <c r="D23" s="29"/>
      <c r="E23" s="29"/>
      <c r="F23" s="29"/>
      <c r="G23" s="29"/>
      <c r="H23" s="30"/>
      <c r="I23" s="30"/>
      <c r="J23" s="30"/>
      <c r="K23" s="30"/>
      <c r="L23" s="29"/>
      <c r="M23" s="29"/>
      <c r="N23" s="29"/>
      <c r="O23" s="29"/>
      <c r="P23" s="33"/>
      <c r="Q23" s="34" t="str">
        <f t="shared" si="0"/>
        <v>-</v>
      </c>
      <c r="R23" s="32" t="str">
        <f t="shared" si="1"/>
        <v/>
      </c>
      <c r="S23" s="32">
        <f t="shared" si="5"/>
        <v>0</v>
      </c>
      <c r="T23" s="35"/>
      <c r="U23" s="32">
        <f t="shared" si="6"/>
        <v>0</v>
      </c>
      <c r="V23" s="36">
        <f t="shared" si="4"/>
        <v>0</v>
      </c>
      <c r="W23" s="4"/>
      <c r="X23" s="4"/>
      <c r="Y23" s="82"/>
      <c r="Z23" s="29"/>
      <c r="AA23" s="29"/>
      <c r="AB23" s="82"/>
      <c r="AC23" s="82"/>
      <c r="AD23" s="82"/>
      <c r="AE23" s="82"/>
      <c r="AF23" s="82"/>
      <c r="AG23" s="82"/>
      <c r="AH23" s="82"/>
      <c r="AI23" s="87"/>
    </row>
    <row r="24" spans="2:35" ht="20.149999999999999" customHeight="1">
      <c r="B24" s="28"/>
      <c r="C24" s="29"/>
      <c r="D24" s="29"/>
      <c r="E24" s="29"/>
      <c r="F24" s="29"/>
      <c r="G24" s="29"/>
      <c r="H24" s="30"/>
      <c r="I24" s="30"/>
      <c r="J24" s="30"/>
      <c r="K24" s="30"/>
      <c r="L24" s="29"/>
      <c r="M24" s="29"/>
      <c r="N24" s="29"/>
      <c r="O24" s="29"/>
      <c r="P24" s="33"/>
      <c r="Q24" s="34" t="str">
        <f t="shared" si="0"/>
        <v>-</v>
      </c>
      <c r="R24" s="32" t="str">
        <f t="shared" si="1"/>
        <v/>
      </c>
      <c r="S24" s="32">
        <f t="shared" si="5"/>
        <v>0</v>
      </c>
      <c r="T24" s="35"/>
      <c r="U24" s="32">
        <f t="shared" si="6"/>
        <v>0</v>
      </c>
      <c r="V24" s="36">
        <f t="shared" si="4"/>
        <v>0</v>
      </c>
      <c r="W24" s="4"/>
      <c r="X24" s="4"/>
      <c r="Y24" s="82"/>
      <c r="Z24" s="29"/>
      <c r="AA24" s="29"/>
      <c r="AB24" s="82"/>
      <c r="AC24" s="82"/>
      <c r="AD24" s="82"/>
      <c r="AE24" s="82"/>
      <c r="AF24" s="82"/>
      <c r="AG24" s="82"/>
      <c r="AH24" s="82"/>
      <c r="AI24" s="87"/>
    </row>
    <row r="25" spans="2:35" ht="19.5" customHeight="1">
      <c r="B25" s="28"/>
      <c r="C25" s="29"/>
      <c r="D25" s="29"/>
      <c r="E25" s="29"/>
      <c r="F25" s="29"/>
      <c r="G25" s="29"/>
      <c r="H25" s="30"/>
      <c r="I25" s="31"/>
      <c r="J25" s="30"/>
      <c r="K25" s="30"/>
      <c r="L25" s="32"/>
      <c r="M25" s="32"/>
      <c r="N25" s="32"/>
      <c r="O25" s="32"/>
      <c r="P25" s="33"/>
      <c r="Q25" s="34" t="str">
        <f t="shared" si="0"/>
        <v>-</v>
      </c>
      <c r="R25" s="32" t="str">
        <f t="shared" si="1"/>
        <v/>
      </c>
      <c r="S25" s="32">
        <f>MIN(O25,R25)</f>
        <v>0</v>
      </c>
      <c r="T25" s="35"/>
      <c r="U25" s="32">
        <f>MIN(N25,S25,T25)</f>
        <v>0</v>
      </c>
      <c r="V25" s="36">
        <f>ROUNDDOWN(U25,-3)</f>
        <v>0</v>
      </c>
      <c r="W25" s="4"/>
      <c r="X25" s="4"/>
      <c r="Y25" s="82"/>
      <c r="Z25" s="29"/>
      <c r="AA25" s="29"/>
      <c r="AB25" s="82"/>
      <c r="AC25" s="82"/>
      <c r="AD25" s="82"/>
      <c r="AE25" s="82"/>
      <c r="AF25" s="82"/>
      <c r="AG25" s="82"/>
      <c r="AH25" s="82"/>
      <c r="AI25" s="87"/>
    </row>
    <row r="26" spans="2:35" ht="20.149999999999999" customHeight="1">
      <c r="B26" s="28"/>
      <c r="C26" s="29"/>
      <c r="D26" s="29"/>
      <c r="E26" s="29"/>
      <c r="F26" s="29"/>
      <c r="G26" s="29"/>
      <c r="H26" s="30"/>
      <c r="I26" s="30"/>
      <c r="J26" s="30"/>
      <c r="K26" s="30"/>
      <c r="L26" s="32"/>
      <c r="M26" s="32"/>
      <c r="N26" s="32"/>
      <c r="O26" s="32"/>
      <c r="P26" s="33"/>
      <c r="Q26" s="34" t="str">
        <f t="shared" si="0"/>
        <v>-</v>
      </c>
      <c r="R26" s="32" t="str">
        <f t="shared" si="1"/>
        <v/>
      </c>
      <c r="S26" s="32">
        <f t="shared" ref="S26:S33" si="7">MIN(O26,R26)</f>
        <v>0</v>
      </c>
      <c r="T26" s="35"/>
      <c r="U26" s="32">
        <f t="shared" ref="U26:U33" si="8">MIN(N26,S26,T26)</f>
        <v>0</v>
      </c>
      <c r="V26" s="36">
        <f t="shared" si="4"/>
        <v>0</v>
      </c>
      <c r="W26" s="4"/>
      <c r="X26" s="4"/>
      <c r="Y26" s="82"/>
      <c r="Z26" s="29"/>
      <c r="AA26" s="29"/>
      <c r="AB26" s="82"/>
      <c r="AC26" s="82"/>
      <c r="AD26" s="82"/>
      <c r="AE26" s="82"/>
      <c r="AF26" s="82"/>
      <c r="AG26" s="82"/>
      <c r="AH26" s="82"/>
      <c r="AI26" s="87"/>
    </row>
    <row r="27" spans="2:35" ht="20.149999999999999" customHeight="1">
      <c r="B27" s="28"/>
      <c r="C27" s="29"/>
      <c r="D27" s="29"/>
      <c r="E27" s="29"/>
      <c r="F27" s="29"/>
      <c r="G27" s="29"/>
      <c r="H27" s="30"/>
      <c r="I27" s="30"/>
      <c r="J27" s="30"/>
      <c r="K27" s="30"/>
      <c r="L27" s="32"/>
      <c r="M27" s="32"/>
      <c r="N27" s="32"/>
      <c r="O27" s="32"/>
      <c r="P27" s="33"/>
      <c r="Q27" s="34" t="str">
        <f t="shared" si="0"/>
        <v>-</v>
      </c>
      <c r="R27" s="32" t="str">
        <f t="shared" si="1"/>
        <v/>
      </c>
      <c r="S27" s="32">
        <f t="shared" si="7"/>
        <v>0</v>
      </c>
      <c r="T27" s="35"/>
      <c r="U27" s="32">
        <f t="shared" si="8"/>
        <v>0</v>
      </c>
      <c r="V27" s="36">
        <f t="shared" si="4"/>
        <v>0</v>
      </c>
      <c r="W27" s="4"/>
      <c r="X27" s="4"/>
      <c r="Y27" s="82"/>
      <c r="Z27" s="29"/>
      <c r="AA27" s="29"/>
      <c r="AB27" s="82"/>
      <c r="AC27" s="82"/>
      <c r="AD27" s="82"/>
      <c r="AE27" s="82"/>
      <c r="AF27" s="82"/>
      <c r="AG27" s="82"/>
      <c r="AH27" s="82"/>
      <c r="AI27" s="87"/>
    </row>
    <row r="28" spans="2:35" ht="20.149999999999999" customHeight="1">
      <c r="B28" s="28"/>
      <c r="C28" s="29"/>
      <c r="D28" s="29"/>
      <c r="E28" s="29"/>
      <c r="F28" s="29"/>
      <c r="G28" s="29"/>
      <c r="H28" s="30"/>
      <c r="I28" s="30"/>
      <c r="J28" s="31"/>
      <c r="K28" s="30"/>
      <c r="L28" s="32"/>
      <c r="M28" s="32"/>
      <c r="N28" s="32"/>
      <c r="O28" s="32"/>
      <c r="P28" s="33"/>
      <c r="Q28" s="34" t="str">
        <f t="shared" si="0"/>
        <v>-</v>
      </c>
      <c r="R28" s="32" t="str">
        <f t="shared" si="1"/>
        <v/>
      </c>
      <c r="S28" s="32">
        <f t="shared" si="7"/>
        <v>0</v>
      </c>
      <c r="T28" s="35"/>
      <c r="U28" s="32">
        <f t="shared" si="8"/>
        <v>0</v>
      </c>
      <c r="V28" s="36">
        <f t="shared" si="4"/>
        <v>0</v>
      </c>
      <c r="W28" s="4"/>
      <c r="X28" s="4"/>
      <c r="Y28" s="82"/>
      <c r="Z28" s="29"/>
      <c r="AA28" s="29"/>
      <c r="AB28" s="82"/>
      <c r="AC28" s="82"/>
      <c r="AD28" s="82"/>
      <c r="AE28" s="82"/>
      <c r="AF28" s="82"/>
      <c r="AG28" s="82"/>
      <c r="AH28" s="82"/>
      <c r="AI28" s="87"/>
    </row>
    <row r="29" spans="2:35" ht="20.149999999999999" customHeight="1">
      <c r="B29" s="28"/>
      <c r="C29" s="29"/>
      <c r="D29" s="29"/>
      <c r="E29" s="29"/>
      <c r="F29" s="29"/>
      <c r="G29" s="29"/>
      <c r="H29" s="30"/>
      <c r="I29" s="30"/>
      <c r="J29" s="30"/>
      <c r="K29" s="30"/>
      <c r="L29" s="32"/>
      <c r="M29" s="32"/>
      <c r="N29" s="32"/>
      <c r="O29" s="32"/>
      <c r="P29" s="33"/>
      <c r="Q29" s="34" t="str">
        <f t="shared" si="0"/>
        <v>-</v>
      </c>
      <c r="R29" s="32" t="str">
        <f t="shared" si="1"/>
        <v/>
      </c>
      <c r="S29" s="32">
        <f t="shared" si="7"/>
        <v>0</v>
      </c>
      <c r="T29" s="35"/>
      <c r="U29" s="32">
        <f t="shared" si="8"/>
        <v>0</v>
      </c>
      <c r="V29" s="36">
        <f t="shared" si="4"/>
        <v>0</v>
      </c>
      <c r="W29" s="4"/>
      <c r="X29" s="4"/>
      <c r="Y29" s="82"/>
      <c r="Z29" s="29"/>
      <c r="AA29" s="29"/>
      <c r="AB29" s="82"/>
      <c r="AC29" s="82"/>
      <c r="AD29" s="82"/>
      <c r="AE29" s="82"/>
      <c r="AF29" s="82"/>
      <c r="AG29" s="82"/>
      <c r="AH29" s="82"/>
      <c r="AI29" s="87"/>
    </row>
    <row r="30" spans="2:35" ht="20.149999999999999" customHeight="1">
      <c r="B30" s="28"/>
      <c r="C30" s="29"/>
      <c r="D30" s="29"/>
      <c r="E30" s="29"/>
      <c r="F30" s="29"/>
      <c r="G30" s="29"/>
      <c r="H30" s="30"/>
      <c r="I30" s="30"/>
      <c r="J30" s="30"/>
      <c r="K30" s="30"/>
      <c r="L30" s="32"/>
      <c r="M30" s="32"/>
      <c r="N30" s="32"/>
      <c r="O30" s="32"/>
      <c r="P30" s="33"/>
      <c r="Q30" s="34" t="str">
        <f t="shared" si="0"/>
        <v>-</v>
      </c>
      <c r="R30" s="32" t="str">
        <f t="shared" si="1"/>
        <v/>
      </c>
      <c r="S30" s="32">
        <f t="shared" si="7"/>
        <v>0</v>
      </c>
      <c r="T30" s="35"/>
      <c r="U30" s="32">
        <f t="shared" si="8"/>
        <v>0</v>
      </c>
      <c r="V30" s="36">
        <f t="shared" si="4"/>
        <v>0</v>
      </c>
      <c r="W30" s="4"/>
      <c r="X30" s="4"/>
      <c r="Y30" s="82"/>
      <c r="Z30" s="29"/>
      <c r="AA30" s="29"/>
      <c r="AB30" s="82"/>
      <c r="AC30" s="82"/>
      <c r="AD30" s="82"/>
      <c r="AE30" s="82"/>
      <c r="AF30" s="82"/>
      <c r="AG30" s="82"/>
      <c r="AH30" s="82"/>
      <c r="AI30" s="87"/>
    </row>
    <row r="31" spans="2:35" ht="20.149999999999999" customHeight="1">
      <c r="B31" s="28"/>
      <c r="C31" s="29"/>
      <c r="D31" s="29"/>
      <c r="E31" s="29"/>
      <c r="F31" s="29"/>
      <c r="G31" s="29"/>
      <c r="H31" s="30"/>
      <c r="I31" s="30"/>
      <c r="J31" s="30"/>
      <c r="K31" s="30"/>
      <c r="L31" s="32"/>
      <c r="M31" s="32"/>
      <c r="N31" s="32"/>
      <c r="O31" s="32"/>
      <c r="P31" s="33"/>
      <c r="Q31" s="34" t="str">
        <f t="shared" si="0"/>
        <v>-</v>
      </c>
      <c r="R31" s="32" t="str">
        <f t="shared" si="1"/>
        <v/>
      </c>
      <c r="S31" s="32">
        <f t="shared" si="7"/>
        <v>0</v>
      </c>
      <c r="T31" s="35"/>
      <c r="U31" s="32">
        <f t="shared" si="8"/>
        <v>0</v>
      </c>
      <c r="V31" s="36">
        <f t="shared" si="4"/>
        <v>0</v>
      </c>
      <c r="W31" s="4"/>
      <c r="X31" s="4"/>
      <c r="Y31" s="82"/>
      <c r="Z31" s="29"/>
      <c r="AA31" s="29"/>
      <c r="AB31" s="82"/>
      <c r="AC31" s="82"/>
      <c r="AD31" s="82"/>
      <c r="AE31" s="82"/>
      <c r="AF31" s="82"/>
      <c r="AG31" s="82"/>
      <c r="AH31" s="82"/>
      <c r="AI31" s="87"/>
    </row>
    <row r="32" spans="2:35" ht="20.149999999999999" customHeight="1">
      <c r="B32" s="28"/>
      <c r="C32" s="29"/>
      <c r="D32" s="29"/>
      <c r="E32" s="29"/>
      <c r="F32" s="29"/>
      <c r="G32" s="29"/>
      <c r="H32" s="30"/>
      <c r="I32" s="30"/>
      <c r="J32" s="30"/>
      <c r="K32" s="30"/>
      <c r="L32" s="29"/>
      <c r="M32" s="29"/>
      <c r="N32" s="29"/>
      <c r="O32" s="29"/>
      <c r="P32" s="33"/>
      <c r="Q32" s="34" t="str">
        <f t="shared" si="0"/>
        <v>-</v>
      </c>
      <c r="R32" s="32" t="str">
        <f t="shared" si="1"/>
        <v/>
      </c>
      <c r="S32" s="32">
        <f t="shared" si="7"/>
        <v>0</v>
      </c>
      <c r="T32" s="35"/>
      <c r="U32" s="32">
        <f t="shared" si="8"/>
        <v>0</v>
      </c>
      <c r="V32" s="36">
        <f t="shared" si="4"/>
        <v>0</v>
      </c>
      <c r="W32" s="4"/>
      <c r="X32" s="4"/>
      <c r="Y32" s="82"/>
      <c r="Z32" s="29"/>
      <c r="AA32" s="29"/>
      <c r="AB32" s="82"/>
      <c r="AC32" s="82"/>
      <c r="AD32" s="82"/>
      <c r="AE32" s="82"/>
      <c r="AF32" s="82"/>
      <c r="AG32" s="82"/>
      <c r="AH32" s="82"/>
      <c r="AI32" s="87"/>
    </row>
    <row r="33" spans="2:35" ht="20.149999999999999" customHeight="1">
      <c r="B33" s="28"/>
      <c r="C33" s="29"/>
      <c r="D33" s="29"/>
      <c r="E33" s="29"/>
      <c r="F33" s="29"/>
      <c r="G33" s="29"/>
      <c r="H33" s="30"/>
      <c r="I33" s="30"/>
      <c r="J33" s="30"/>
      <c r="K33" s="30"/>
      <c r="L33" s="29"/>
      <c r="M33" s="29"/>
      <c r="N33" s="29"/>
      <c r="O33" s="29"/>
      <c r="P33" s="33"/>
      <c r="Q33" s="34" t="str">
        <f t="shared" si="0"/>
        <v>-</v>
      </c>
      <c r="R33" s="32" t="str">
        <f t="shared" si="1"/>
        <v/>
      </c>
      <c r="S33" s="32">
        <f t="shared" si="7"/>
        <v>0</v>
      </c>
      <c r="T33" s="35"/>
      <c r="U33" s="32">
        <f t="shared" si="8"/>
        <v>0</v>
      </c>
      <c r="V33" s="36">
        <f t="shared" si="4"/>
        <v>0</v>
      </c>
      <c r="W33" s="4"/>
      <c r="X33" s="4"/>
      <c r="Y33" s="82"/>
      <c r="Z33" s="29"/>
      <c r="AA33" s="29"/>
      <c r="AB33" s="82"/>
      <c r="AC33" s="82"/>
      <c r="AD33" s="82"/>
      <c r="AE33" s="82"/>
      <c r="AF33" s="82"/>
      <c r="AG33" s="82"/>
      <c r="AH33" s="82"/>
      <c r="AI33" s="87"/>
    </row>
    <row r="34" spans="2:35" ht="19.5" customHeight="1">
      <c r="B34" s="28"/>
      <c r="C34" s="29"/>
      <c r="D34" s="29"/>
      <c r="E34" s="29"/>
      <c r="F34" s="29"/>
      <c r="G34" s="29"/>
      <c r="H34" s="30"/>
      <c r="I34" s="31"/>
      <c r="J34" s="30"/>
      <c r="K34" s="30"/>
      <c r="L34" s="32"/>
      <c r="M34" s="32"/>
      <c r="N34" s="32"/>
      <c r="O34" s="32"/>
      <c r="P34" s="33"/>
      <c r="Q34" s="34" t="str">
        <f t="shared" si="0"/>
        <v>-</v>
      </c>
      <c r="R34" s="32" t="str">
        <f t="shared" si="1"/>
        <v/>
      </c>
      <c r="S34" s="32">
        <f>MIN(O34,R34)</f>
        <v>0</v>
      </c>
      <c r="T34" s="35"/>
      <c r="U34" s="32">
        <f>MIN(N34,S34,T34)</f>
        <v>0</v>
      </c>
      <c r="V34" s="36">
        <f>ROUNDDOWN(U34,-3)</f>
        <v>0</v>
      </c>
      <c r="W34" s="4"/>
      <c r="X34" s="4"/>
      <c r="Y34" s="82"/>
      <c r="Z34" s="29"/>
      <c r="AA34" s="29"/>
      <c r="AB34" s="82"/>
      <c r="AC34" s="82"/>
      <c r="AD34" s="82"/>
      <c r="AE34" s="82"/>
      <c r="AF34" s="82"/>
      <c r="AG34" s="82"/>
      <c r="AH34" s="82"/>
      <c r="AI34" s="87"/>
    </row>
    <row r="35" spans="2:35" ht="20.149999999999999" customHeight="1">
      <c r="B35" s="28"/>
      <c r="C35" s="29"/>
      <c r="D35" s="29"/>
      <c r="E35" s="29"/>
      <c r="F35" s="29"/>
      <c r="G35" s="29"/>
      <c r="H35" s="30"/>
      <c r="I35" s="30"/>
      <c r="J35" s="30"/>
      <c r="K35" s="30"/>
      <c r="L35" s="32"/>
      <c r="M35" s="32"/>
      <c r="N35" s="32"/>
      <c r="O35" s="32"/>
      <c r="P35" s="33"/>
      <c r="Q35" s="34" t="str">
        <f t="shared" si="0"/>
        <v>-</v>
      </c>
      <c r="R35" s="32" t="str">
        <f t="shared" si="1"/>
        <v/>
      </c>
      <c r="S35" s="32">
        <f t="shared" ref="S35:S42" si="9">MIN(O35,R35)</f>
        <v>0</v>
      </c>
      <c r="T35" s="35"/>
      <c r="U35" s="32">
        <f t="shared" ref="U35:U42" si="10">MIN(N35,S35,T35)</f>
        <v>0</v>
      </c>
      <c r="V35" s="36">
        <f t="shared" si="4"/>
        <v>0</v>
      </c>
      <c r="W35" s="4"/>
      <c r="X35" s="4"/>
      <c r="Y35" s="82"/>
      <c r="Z35" s="29"/>
      <c r="AA35" s="29"/>
      <c r="AB35" s="82"/>
      <c r="AC35" s="82"/>
      <c r="AD35" s="82"/>
      <c r="AE35" s="82"/>
      <c r="AF35" s="82"/>
      <c r="AG35" s="82"/>
      <c r="AH35" s="82"/>
      <c r="AI35" s="87"/>
    </row>
    <row r="36" spans="2:35" ht="20.149999999999999" customHeight="1">
      <c r="B36" s="28"/>
      <c r="C36" s="29"/>
      <c r="D36" s="29"/>
      <c r="E36" s="29"/>
      <c r="F36" s="29"/>
      <c r="G36" s="29"/>
      <c r="H36" s="30"/>
      <c r="I36" s="30"/>
      <c r="J36" s="30"/>
      <c r="K36" s="30"/>
      <c r="L36" s="32"/>
      <c r="M36" s="32"/>
      <c r="N36" s="32"/>
      <c r="O36" s="32"/>
      <c r="P36" s="33"/>
      <c r="Q36" s="34" t="str">
        <f t="shared" si="0"/>
        <v>-</v>
      </c>
      <c r="R36" s="32" t="str">
        <f t="shared" si="1"/>
        <v/>
      </c>
      <c r="S36" s="32">
        <f t="shared" si="9"/>
        <v>0</v>
      </c>
      <c r="T36" s="35"/>
      <c r="U36" s="32">
        <f t="shared" si="10"/>
        <v>0</v>
      </c>
      <c r="V36" s="36">
        <f t="shared" si="4"/>
        <v>0</v>
      </c>
      <c r="W36" s="4"/>
      <c r="X36" s="4"/>
      <c r="Y36" s="82"/>
      <c r="Z36" s="29"/>
      <c r="AA36" s="29"/>
      <c r="AB36" s="82"/>
      <c r="AC36" s="82"/>
      <c r="AD36" s="82"/>
      <c r="AE36" s="82"/>
      <c r="AF36" s="82"/>
      <c r="AG36" s="82"/>
      <c r="AH36" s="82"/>
      <c r="AI36" s="87"/>
    </row>
    <row r="37" spans="2:35" ht="20.149999999999999" customHeight="1">
      <c r="B37" s="28"/>
      <c r="C37" s="29"/>
      <c r="D37" s="29"/>
      <c r="E37" s="29"/>
      <c r="F37" s="29"/>
      <c r="G37" s="29"/>
      <c r="H37" s="30"/>
      <c r="I37" s="30"/>
      <c r="J37" s="31"/>
      <c r="K37" s="30"/>
      <c r="L37" s="32"/>
      <c r="M37" s="32"/>
      <c r="N37" s="32"/>
      <c r="O37" s="32"/>
      <c r="P37" s="33"/>
      <c r="Q37" s="34" t="str">
        <f t="shared" si="0"/>
        <v>-</v>
      </c>
      <c r="R37" s="32" t="str">
        <f t="shared" si="1"/>
        <v/>
      </c>
      <c r="S37" s="32">
        <f t="shared" si="9"/>
        <v>0</v>
      </c>
      <c r="T37" s="35"/>
      <c r="U37" s="32">
        <f t="shared" si="10"/>
        <v>0</v>
      </c>
      <c r="V37" s="36">
        <f t="shared" si="4"/>
        <v>0</v>
      </c>
      <c r="W37" s="4"/>
      <c r="X37" s="4"/>
      <c r="Y37" s="82"/>
      <c r="Z37" s="29"/>
      <c r="AA37" s="29"/>
      <c r="AB37" s="82"/>
      <c r="AC37" s="82"/>
      <c r="AD37" s="82"/>
      <c r="AE37" s="82"/>
      <c r="AF37" s="82"/>
      <c r="AG37" s="82"/>
      <c r="AH37" s="82"/>
      <c r="AI37" s="87"/>
    </row>
    <row r="38" spans="2:35" ht="20.149999999999999" customHeight="1">
      <c r="B38" s="28"/>
      <c r="C38" s="29"/>
      <c r="D38" s="29"/>
      <c r="E38" s="29"/>
      <c r="F38" s="29"/>
      <c r="G38" s="29"/>
      <c r="H38" s="30"/>
      <c r="I38" s="30"/>
      <c r="J38" s="30"/>
      <c r="K38" s="30"/>
      <c r="L38" s="32"/>
      <c r="M38" s="32"/>
      <c r="N38" s="32"/>
      <c r="O38" s="32"/>
      <c r="P38" s="33"/>
      <c r="Q38" s="34" t="str">
        <f t="shared" si="0"/>
        <v>-</v>
      </c>
      <c r="R38" s="32" t="str">
        <f t="shared" si="1"/>
        <v/>
      </c>
      <c r="S38" s="32">
        <f t="shared" si="9"/>
        <v>0</v>
      </c>
      <c r="T38" s="35"/>
      <c r="U38" s="32">
        <f t="shared" si="10"/>
        <v>0</v>
      </c>
      <c r="V38" s="36">
        <f t="shared" si="4"/>
        <v>0</v>
      </c>
      <c r="W38" s="4"/>
      <c r="X38" s="4"/>
      <c r="Y38" s="82"/>
      <c r="Z38" s="29"/>
      <c r="AA38" s="29"/>
      <c r="AB38" s="82"/>
      <c r="AC38" s="82"/>
      <c r="AD38" s="82"/>
      <c r="AE38" s="82"/>
      <c r="AF38" s="82"/>
      <c r="AG38" s="82"/>
      <c r="AH38" s="82"/>
      <c r="AI38" s="87"/>
    </row>
    <row r="39" spans="2:35" ht="20.149999999999999" customHeight="1">
      <c r="B39" s="28"/>
      <c r="C39" s="29"/>
      <c r="D39" s="29"/>
      <c r="E39" s="29"/>
      <c r="F39" s="29"/>
      <c r="G39" s="29"/>
      <c r="H39" s="30"/>
      <c r="I39" s="30"/>
      <c r="J39" s="30"/>
      <c r="K39" s="30"/>
      <c r="L39" s="32"/>
      <c r="M39" s="32"/>
      <c r="N39" s="32"/>
      <c r="O39" s="32"/>
      <c r="P39" s="33"/>
      <c r="Q39" s="34" t="str">
        <f t="shared" si="0"/>
        <v>-</v>
      </c>
      <c r="R39" s="32" t="str">
        <f t="shared" si="1"/>
        <v/>
      </c>
      <c r="S39" s="32">
        <f t="shared" si="9"/>
        <v>0</v>
      </c>
      <c r="T39" s="35"/>
      <c r="U39" s="32">
        <f t="shared" si="10"/>
        <v>0</v>
      </c>
      <c r="V39" s="36">
        <f t="shared" si="4"/>
        <v>0</v>
      </c>
      <c r="W39" s="4"/>
      <c r="X39" s="4"/>
      <c r="Y39" s="82"/>
      <c r="Z39" s="29"/>
      <c r="AA39" s="29"/>
      <c r="AB39" s="82"/>
      <c r="AC39" s="82"/>
      <c r="AD39" s="82"/>
      <c r="AE39" s="82"/>
      <c r="AF39" s="82"/>
      <c r="AG39" s="82"/>
      <c r="AH39" s="82"/>
      <c r="AI39" s="87"/>
    </row>
    <row r="40" spans="2:35" ht="20.149999999999999" customHeight="1">
      <c r="B40" s="28"/>
      <c r="C40" s="29"/>
      <c r="D40" s="29"/>
      <c r="E40" s="29"/>
      <c r="F40" s="29"/>
      <c r="G40" s="29"/>
      <c r="H40" s="30"/>
      <c r="I40" s="30"/>
      <c r="J40" s="30"/>
      <c r="K40" s="30"/>
      <c r="L40" s="32"/>
      <c r="M40" s="32"/>
      <c r="N40" s="32"/>
      <c r="O40" s="32"/>
      <c r="P40" s="33"/>
      <c r="Q40" s="34" t="str">
        <f t="shared" si="0"/>
        <v>-</v>
      </c>
      <c r="R40" s="32" t="str">
        <f t="shared" si="1"/>
        <v/>
      </c>
      <c r="S40" s="32">
        <f t="shared" si="9"/>
        <v>0</v>
      </c>
      <c r="T40" s="35"/>
      <c r="U40" s="32">
        <f t="shared" si="10"/>
        <v>0</v>
      </c>
      <c r="V40" s="36">
        <f t="shared" si="4"/>
        <v>0</v>
      </c>
      <c r="W40" s="4"/>
      <c r="X40" s="4"/>
      <c r="Y40" s="82"/>
      <c r="Z40" s="29"/>
      <c r="AA40" s="29"/>
      <c r="AB40" s="82"/>
      <c r="AC40" s="82"/>
      <c r="AD40" s="82"/>
      <c r="AE40" s="82"/>
      <c r="AF40" s="82"/>
      <c r="AG40" s="82"/>
      <c r="AH40" s="82"/>
      <c r="AI40" s="87"/>
    </row>
    <row r="41" spans="2:35" ht="20.149999999999999" customHeight="1">
      <c r="B41" s="28"/>
      <c r="C41" s="29"/>
      <c r="D41" s="29"/>
      <c r="E41" s="29"/>
      <c r="F41" s="29"/>
      <c r="G41" s="29"/>
      <c r="H41" s="30"/>
      <c r="I41" s="30"/>
      <c r="J41" s="30"/>
      <c r="K41" s="30"/>
      <c r="L41" s="29"/>
      <c r="M41" s="29"/>
      <c r="N41" s="29"/>
      <c r="O41" s="29"/>
      <c r="P41" s="33"/>
      <c r="Q41" s="34" t="str">
        <f t="shared" si="0"/>
        <v>-</v>
      </c>
      <c r="R41" s="32" t="str">
        <f t="shared" si="1"/>
        <v/>
      </c>
      <c r="S41" s="32">
        <f t="shared" si="9"/>
        <v>0</v>
      </c>
      <c r="T41" s="35"/>
      <c r="U41" s="32">
        <f t="shared" si="10"/>
        <v>0</v>
      </c>
      <c r="V41" s="36">
        <f t="shared" si="4"/>
        <v>0</v>
      </c>
      <c r="W41" s="4"/>
      <c r="X41" s="4"/>
      <c r="Y41" s="82"/>
      <c r="Z41" s="29"/>
      <c r="AA41" s="29"/>
      <c r="AB41" s="82"/>
      <c r="AC41" s="82"/>
      <c r="AD41" s="82"/>
      <c r="AE41" s="82"/>
      <c r="AF41" s="82"/>
      <c r="AG41" s="82"/>
      <c r="AH41" s="82"/>
      <c r="AI41" s="87"/>
    </row>
    <row r="42" spans="2:35" ht="20.149999999999999" customHeight="1" thickBot="1">
      <c r="B42" s="37"/>
      <c r="C42" s="38"/>
      <c r="D42" s="38"/>
      <c r="E42" s="38"/>
      <c r="F42" s="38"/>
      <c r="G42" s="38"/>
      <c r="H42" s="39"/>
      <c r="I42" s="39"/>
      <c r="J42" s="39"/>
      <c r="K42" s="39"/>
      <c r="L42" s="38"/>
      <c r="M42" s="38"/>
      <c r="N42" s="38"/>
      <c r="O42" s="38"/>
      <c r="P42" s="40"/>
      <c r="Q42" s="41" t="str">
        <f>IF(J42=1,17500,"-")</f>
        <v>-</v>
      </c>
      <c r="R42" s="32" t="str">
        <f t="shared" si="1"/>
        <v/>
      </c>
      <c r="S42" s="42">
        <f t="shared" si="9"/>
        <v>0</v>
      </c>
      <c r="T42" s="43"/>
      <c r="U42" s="42">
        <f t="shared" si="10"/>
        <v>0</v>
      </c>
      <c r="V42" s="44">
        <f t="shared" si="4"/>
        <v>0</v>
      </c>
      <c r="W42" s="45"/>
      <c r="X42" s="45"/>
      <c r="Y42" s="83"/>
      <c r="Z42" s="38"/>
      <c r="AA42" s="38"/>
      <c r="AB42" s="83"/>
      <c r="AC42" s="83"/>
      <c r="AD42" s="83"/>
      <c r="AE42" s="83"/>
      <c r="AF42" s="83"/>
      <c r="AG42" s="83"/>
      <c r="AH42" s="83"/>
      <c r="AI42" s="88"/>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48"/>
    <col min="69" max="69" width="7.08984375" style="48" customWidth="1"/>
    <col min="70" max="324" width="7.08984375" style="48"/>
    <col min="325" max="325" width="7.08984375" style="48" customWidth="1"/>
    <col min="326" max="580" width="7.08984375" style="48"/>
    <col min="581" max="581" width="7.08984375" style="48" customWidth="1"/>
    <col min="582" max="836" width="7.08984375" style="48"/>
    <col min="837" max="837" width="7.08984375" style="48" customWidth="1"/>
    <col min="838" max="1092" width="7.08984375" style="48"/>
    <col min="1093" max="1093" width="7.08984375" style="48" customWidth="1"/>
    <col min="1094" max="1348" width="7.08984375" style="48"/>
    <col min="1349" max="1349" width="7.08984375" style="48" customWidth="1"/>
    <col min="1350" max="1604" width="7.08984375" style="48"/>
    <col min="1605" max="1605" width="7.08984375" style="48" customWidth="1"/>
    <col min="1606" max="1860" width="7.08984375" style="48"/>
    <col min="1861" max="1861" width="7.08984375" style="48" customWidth="1"/>
    <col min="1862" max="2116" width="7.08984375" style="48"/>
    <col min="2117" max="2117" width="7.08984375" style="48" customWidth="1"/>
    <col min="2118" max="2372" width="7.08984375" style="48"/>
    <col min="2373" max="2373" width="7.08984375" style="48" customWidth="1"/>
    <col min="2374" max="2628" width="7.08984375" style="48"/>
    <col min="2629" max="2629" width="7.08984375" style="48" customWidth="1"/>
    <col min="2630" max="2884" width="7.08984375" style="48"/>
    <col min="2885" max="2885" width="7.08984375" style="48" customWidth="1"/>
    <col min="2886" max="3140" width="7.08984375" style="48"/>
    <col min="3141" max="3141" width="7.08984375" style="48" customWidth="1"/>
    <col min="3142" max="3396" width="7.08984375" style="48"/>
    <col min="3397" max="3397" width="7.08984375" style="48" customWidth="1"/>
    <col min="3398" max="3652" width="7.08984375" style="48"/>
    <col min="3653" max="3653" width="7.08984375" style="48" customWidth="1"/>
    <col min="3654" max="3908" width="7.08984375" style="48"/>
    <col min="3909" max="3909" width="7.08984375" style="48" customWidth="1"/>
    <col min="3910" max="4164" width="7.08984375" style="48"/>
    <col min="4165" max="4165" width="7.08984375" style="48" customWidth="1"/>
    <col min="4166" max="4420" width="7.08984375" style="48"/>
    <col min="4421" max="4421" width="7.08984375" style="48" customWidth="1"/>
    <col min="4422" max="4676" width="7.08984375" style="48"/>
    <col min="4677" max="4677" width="7.08984375" style="48" customWidth="1"/>
    <col min="4678" max="4932" width="7.08984375" style="48"/>
    <col min="4933" max="4933" width="7.08984375" style="48" customWidth="1"/>
    <col min="4934" max="5188" width="7.08984375" style="48"/>
    <col min="5189" max="5189" width="7.08984375" style="48" customWidth="1"/>
    <col min="5190" max="5444" width="7.08984375" style="48"/>
    <col min="5445" max="5445" width="7.08984375" style="48" customWidth="1"/>
    <col min="5446" max="5700" width="7.08984375" style="48"/>
    <col min="5701" max="5701" width="7.08984375" style="48" customWidth="1"/>
    <col min="5702" max="5956" width="7.08984375" style="48"/>
    <col min="5957" max="5957" width="7.08984375" style="48" customWidth="1"/>
    <col min="5958" max="6212" width="7.08984375" style="48"/>
    <col min="6213" max="6213" width="7.08984375" style="48" customWidth="1"/>
    <col min="6214" max="6468" width="7.08984375" style="48"/>
    <col min="6469" max="6469" width="7.08984375" style="48" customWidth="1"/>
    <col min="6470" max="6724" width="7.08984375" style="48"/>
    <col min="6725" max="6725" width="7.08984375" style="48" customWidth="1"/>
    <col min="6726" max="6980" width="7.08984375" style="48"/>
    <col min="6981" max="6981" width="7.08984375" style="48" customWidth="1"/>
    <col min="6982" max="7236" width="7.08984375" style="48"/>
    <col min="7237" max="7237" width="7.08984375" style="48" customWidth="1"/>
    <col min="7238" max="7492" width="7.08984375" style="48"/>
    <col min="7493" max="7493" width="7.08984375" style="48" customWidth="1"/>
    <col min="7494" max="7748" width="7.08984375" style="48"/>
    <col min="7749" max="7749" width="7.08984375" style="48" customWidth="1"/>
    <col min="7750" max="8004" width="7.08984375" style="48"/>
    <col min="8005" max="8005" width="7.08984375" style="48" customWidth="1"/>
    <col min="8006" max="8260" width="7.08984375" style="48"/>
    <col min="8261" max="8261" width="7.08984375" style="48" customWidth="1"/>
    <col min="8262" max="8516" width="7.08984375" style="48"/>
    <col min="8517" max="8517" width="7.08984375" style="48" customWidth="1"/>
    <col min="8518" max="8772" width="7.08984375" style="48"/>
    <col min="8773" max="8773" width="7.08984375" style="48" customWidth="1"/>
    <col min="8774" max="9028" width="7.08984375" style="48"/>
    <col min="9029" max="9029" width="7.08984375" style="48" customWidth="1"/>
    <col min="9030" max="9284" width="7.08984375" style="48"/>
    <col min="9285" max="9285" width="7.08984375" style="48" customWidth="1"/>
    <col min="9286" max="9540" width="7.08984375" style="48"/>
    <col min="9541" max="9541" width="7.08984375" style="48" customWidth="1"/>
    <col min="9542" max="9796" width="7.08984375" style="48"/>
    <col min="9797" max="9797" width="7.08984375" style="48" customWidth="1"/>
    <col min="9798" max="10052" width="7.08984375" style="48"/>
    <col min="10053" max="10053" width="7.08984375" style="48" customWidth="1"/>
    <col min="10054" max="10308" width="7.08984375" style="48"/>
    <col min="10309" max="10309" width="7.08984375" style="48" customWidth="1"/>
    <col min="10310" max="10564" width="7.08984375" style="48"/>
    <col min="10565" max="10565" width="7.08984375" style="48" customWidth="1"/>
    <col min="10566" max="10820" width="7.08984375" style="48"/>
    <col min="10821" max="10821" width="7.08984375" style="48" customWidth="1"/>
    <col min="10822" max="11076" width="7.08984375" style="48"/>
    <col min="11077" max="11077" width="7.08984375" style="48" customWidth="1"/>
    <col min="11078" max="11332" width="7.08984375" style="48"/>
    <col min="11333" max="11333" width="7.08984375" style="48" customWidth="1"/>
    <col min="11334" max="11588" width="7.08984375" style="48"/>
    <col min="11589" max="11589" width="7.08984375" style="48" customWidth="1"/>
    <col min="11590" max="11844" width="7.08984375" style="48"/>
    <col min="11845" max="11845" width="7.08984375" style="48" customWidth="1"/>
    <col min="11846" max="12100" width="7.08984375" style="48"/>
    <col min="12101" max="12101" width="7.08984375" style="48" customWidth="1"/>
    <col min="12102" max="12356" width="7.08984375" style="48"/>
    <col min="12357" max="12357" width="7.08984375" style="48" customWidth="1"/>
    <col min="12358" max="12612" width="7.08984375" style="48"/>
    <col min="12613" max="12613" width="7.08984375" style="48" customWidth="1"/>
    <col min="12614" max="12868" width="7.08984375" style="48"/>
    <col min="12869" max="12869" width="7.08984375" style="48" customWidth="1"/>
    <col min="12870" max="13124" width="7.08984375" style="48"/>
    <col min="13125" max="13125" width="7.08984375" style="48" customWidth="1"/>
    <col min="13126" max="13380" width="7.08984375" style="48"/>
    <col min="13381" max="13381" width="7.08984375" style="48" customWidth="1"/>
    <col min="13382" max="13636" width="7.08984375" style="48"/>
    <col min="13637" max="13637" width="7.08984375" style="48" customWidth="1"/>
    <col min="13638" max="13892" width="7.08984375" style="48"/>
    <col min="13893" max="13893" width="7.08984375" style="48" customWidth="1"/>
    <col min="13894" max="14148" width="7.08984375" style="48"/>
    <col min="14149" max="14149" width="7.08984375" style="48" customWidth="1"/>
    <col min="14150" max="14404" width="7.08984375" style="48"/>
    <col min="14405" max="14405" width="7.08984375" style="48" customWidth="1"/>
    <col min="14406" max="14660" width="7.08984375" style="48"/>
    <col min="14661" max="14661" width="7.08984375" style="48" customWidth="1"/>
    <col min="14662" max="14916" width="7.08984375" style="48"/>
    <col min="14917" max="14917" width="7.08984375" style="48" customWidth="1"/>
    <col min="14918" max="15172" width="7.08984375" style="48"/>
    <col min="15173" max="15173" width="7.08984375" style="48" customWidth="1"/>
    <col min="15174" max="15428" width="7.08984375" style="48"/>
    <col min="15429" max="15429" width="7.08984375" style="48" customWidth="1"/>
    <col min="15430" max="15684" width="7.08984375" style="48"/>
    <col min="15685" max="15685" width="7.08984375" style="48" customWidth="1"/>
    <col min="15686" max="15940" width="7.08984375" style="48"/>
    <col min="15941" max="15941" width="7.08984375" style="48" customWidth="1"/>
    <col min="15942" max="16196" width="7.08984375" style="48"/>
    <col min="16197" max="16197" width="7.08984375" style="48" customWidth="1"/>
    <col min="16198" max="16384" width="7.08984375" style="48"/>
  </cols>
  <sheetData>
    <row r="1" spans="2:65" ht="44.25" customHeight="1">
      <c r="B1" s="47" t="s">
        <v>104</v>
      </c>
    </row>
    <row r="2" spans="2:65" ht="44.25" customHeight="1">
      <c r="B2" s="620" t="s">
        <v>105</v>
      </c>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c r="AX2" s="620"/>
      <c r="AY2" s="620"/>
      <c r="AZ2" s="620"/>
      <c r="BA2" s="620"/>
      <c r="BB2" s="620"/>
      <c r="BC2" s="620"/>
      <c r="BD2" s="620"/>
      <c r="BE2" s="620"/>
      <c r="BF2" s="620"/>
      <c r="BG2" s="620"/>
      <c r="BH2" s="620"/>
      <c r="BI2" s="620"/>
      <c r="BJ2" s="620"/>
      <c r="BK2" s="620"/>
      <c r="BL2" s="620"/>
      <c r="BM2" s="620"/>
    </row>
    <row r="3" spans="2:65" ht="13.5" customHeight="1" thickBot="1">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row>
    <row r="4" spans="2:65" ht="33.75" customHeight="1" thickBot="1">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Z4" s="621" t="s">
        <v>42</v>
      </c>
      <c r="BA4" s="622"/>
      <c r="BB4" s="622"/>
      <c r="BC4" s="622"/>
      <c r="BD4" s="622"/>
      <c r="BE4" s="622"/>
      <c r="BF4" s="622"/>
      <c r="BG4" s="622"/>
      <c r="BH4" s="623"/>
      <c r="BI4" s="622" t="s">
        <v>106</v>
      </c>
      <c r="BJ4" s="622"/>
      <c r="BK4" s="622"/>
      <c r="BL4" s="622"/>
      <c r="BM4" s="623"/>
    </row>
    <row r="5" spans="2:65" ht="13.5" customHeight="1">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624"/>
      <c r="AG5" s="624"/>
      <c r="AH5" s="624"/>
      <c r="AI5" s="624"/>
      <c r="AJ5" s="624"/>
      <c r="AK5" s="624"/>
      <c r="AL5" s="624"/>
      <c r="AM5" s="624"/>
      <c r="AN5" s="624"/>
      <c r="AO5" s="624"/>
      <c r="AP5" s="624"/>
      <c r="AQ5" s="624"/>
      <c r="AR5" s="624"/>
      <c r="AS5" s="624"/>
      <c r="AT5" s="624"/>
      <c r="AU5" s="624"/>
      <c r="AV5" s="624"/>
      <c r="AW5" s="624"/>
      <c r="AX5" s="624"/>
      <c r="AZ5" s="50"/>
      <c r="BA5" s="50"/>
      <c r="BB5" s="50"/>
      <c r="BC5" s="50"/>
      <c r="BD5" s="50"/>
      <c r="BE5" s="50"/>
    </row>
    <row r="6" spans="2:65" ht="13.5" customHeight="1">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624"/>
      <c r="AG6" s="624"/>
      <c r="AH6" s="624"/>
      <c r="AI6" s="624"/>
      <c r="AJ6" s="624"/>
      <c r="AK6" s="624"/>
      <c r="AL6" s="624"/>
      <c r="AM6" s="624"/>
      <c r="AN6" s="624"/>
      <c r="AO6" s="624"/>
      <c r="AP6" s="624"/>
      <c r="AQ6" s="624"/>
      <c r="AR6" s="624"/>
      <c r="AS6" s="624"/>
      <c r="AT6" s="624"/>
      <c r="AU6" s="624"/>
      <c r="AV6" s="624"/>
      <c r="AW6" s="624"/>
      <c r="AX6" s="624"/>
      <c r="AY6" s="50"/>
      <c r="AZ6" s="50"/>
      <c r="BA6" s="50"/>
      <c r="BB6" s="50"/>
      <c r="BC6" s="50"/>
      <c r="BD6" s="50"/>
      <c r="BE6" s="50"/>
    </row>
    <row r="7" spans="2:65" ht="13.5" customHeight="1" thickBot="1">
      <c r="B7" s="50"/>
      <c r="C7" s="50"/>
      <c r="D7" s="50"/>
      <c r="E7" s="50"/>
      <c r="F7" s="50"/>
      <c r="G7" s="50"/>
      <c r="H7" s="51"/>
      <c r="I7" s="51"/>
      <c r="J7" s="51"/>
      <c r="K7" s="51"/>
      <c r="L7" s="51"/>
      <c r="M7" s="51"/>
      <c r="N7" s="51"/>
      <c r="O7" s="51"/>
      <c r="P7" s="51"/>
      <c r="Q7" s="51"/>
      <c r="AF7" s="624"/>
      <c r="AG7" s="624"/>
      <c r="AH7" s="624"/>
      <c r="AI7" s="624"/>
      <c r="AJ7" s="624"/>
      <c r="AK7" s="624"/>
      <c r="AL7" s="624"/>
      <c r="AM7" s="624"/>
      <c r="AN7" s="624"/>
      <c r="AO7" s="624"/>
      <c r="AP7" s="624"/>
      <c r="AQ7" s="624"/>
      <c r="AR7" s="624"/>
      <c r="AS7" s="624"/>
      <c r="AT7" s="624"/>
      <c r="AU7" s="624"/>
      <c r="AV7" s="624"/>
      <c r="AW7" s="624"/>
      <c r="AX7" s="624"/>
    </row>
    <row r="8" spans="2:65" s="52" customFormat="1" ht="44.25" customHeight="1" thickBot="1">
      <c r="B8" s="583" t="s">
        <v>107</v>
      </c>
      <c r="C8" s="550"/>
      <c r="D8" s="550"/>
      <c r="E8" s="550"/>
      <c r="F8" s="550"/>
      <c r="G8" s="550"/>
      <c r="H8" s="550"/>
      <c r="I8" s="550"/>
      <c r="J8" s="550"/>
      <c r="K8" s="550"/>
      <c r="L8" s="550"/>
      <c r="M8" s="550"/>
      <c r="N8" s="550"/>
      <c r="O8" s="550"/>
      <c r="P8" s="550"/>
      <c r="Q8" s="550"/>
      <c r="R8" s="550"/>
      <c r="S8" s="550"/>
      <c r="T8" s="550"/>
      <c r="U8" s="550"/>
      <c r="V8" s="550"/>
      <c r="W8" s="550"/>
      <c r="X8" s="550"/>
      <c r="Y8" s="551"/>
      <c r="AK8" s="53"/>
      <c r="AL8" s="53"/>
      <c r="AM8" s="53"/>
      <c r="AN8" s="53"/>
    </row>
    <row r="9" spans="2:65" s="52" customFormat="1" ht="44.25" customHeight="1" thickBot="1">
      <c r="B9" s="625" t="s">
        <v>108</v>
      </c>
      <c r="C9" s="626"/>
      <c r="D9" s="626"/>
      <c r="E9" s="626"/>
      <c r="F9" s="627"/>
      <c r="G9" s="555" t="s">
        <v>109</v>
      </c>
      <c r="H9" s="555"/>
      <c r="I9" s="555"/>
      <c r="J9" s="555"/>
      <c r="K9" s="524" t="s">
        <v>110</v>
      </c>
      <c r="L9" s="524"/>
      <c r="M9" s="524"/>
      <c r="N9" s="524"/>
      <c r="O9" s="524"/>
      <c r="P9" s="524" t="s">
        <v>111</v>
      </c>
      <c r="Q9" s="524"/>
      <c r="R9" s="524"/>
      <c r="S9" s="524"/>
      <c r="T9" s="524"/>
      <c r="U9" s="524"/>
      <c r="V9" s="524"/>
      <c r="W9" s="524"/>
      <c r="X9" s="524"/>
      <c r="Y9" s="628"/>
    </row>
    <row r="10" spans="2:65" s="52" customFormat="1" ht="44.25" customHeight="1" thickBot="1">
      <c r="B10" s="583" t="s">
        <v>112</v>
      </c>
      <c r="C10" s="612"/>
      <c r="D10" s="612"/>
      <c r="E10" s="612"/>
      <c r="F10" s="612"/>
      <c r="G10" s="612"/>
      <c r="H10" s="612"/>
      <c r="I10" s="612"/>
      <c r="J10" s="612"/>
      <c r="K10" s="612"/>
      <c r="L10" s="613"/>
      <c r="M10" s="583" t="s">
        <v>45</v>
      </c>
      <c r="N10" s="550"/>
      <c r="O10" s="550"/>
      <c r="P10" s="550"/>
      <c r="Q10" s="550"/>
      <c r="R10" s="550"/>
      <c r="S10" s="550"/>
      <c r="T10" s="550"/>
      <c r="U10" s="550"/>
      <c r="V10" s="550"/>
      <c r="W10" s="550"/>
      <c r="X10" s="550"/>
      <c r="Y10" s="550"/>
      <c r="Z10" s="550"/>
      <c r="AA10" s="551"/>
      <c r="AB10" s="614" t="s">
        <v>46</v>
      </c>
      <c r="AC10" s="615"/>
      <c r="AD10" s="615"/>
      <c r="AE10" s="615"/>
      <c r="AF10" s="615"/>
      <c r="AG10" s="615"/>
      <c r="AH10" s="615"/>
      <c r="AI10" s="615"/>
      <c r="AJ10" s="615"/>
      <c r="AK10" s="615"/>
      <c r="AL10" s="615"/>
      <c r="AM10" s="615"/>
      <c r="AN10" s="615"/>
      <c r="AO10" s="615"/>
      <c r="AP10" s="615"/>
      <c r="AQ10" s="615"/>
      <c r="AR10" s="615"/>
      <c r="AS10" s="615"/>
      <c r="AT10" s="615"/>
      <c r="AU10" s="616"/>
    </row>
    <row r="11" spans="2:65" s="52" customFormat="1" ht="44.25" customHeight="1" thickBot="1">
      <c r="B11" s="583"/>
      <c r="C11" s="550"/>
      <c r="D11" s="550"/>
      <c r="E11" s="550"/>
      <c r="F11" s="550"/>
      <c r="G11" s="550"/>
      <c r="H11" s="550"/>
      <c r="I11" s="550"/>
      <c r="J11" s="550"/>
      <c r="K11" s="550"/>
      <c r="L11" s="551"/>
      <c r="M11" s="583"/>
      <c r="N11" s="550"/>
      <c r="O11" s="550"/>
      <c r="P11" s="550"/>
      <c r="Q11" s="550"/>
      <c r="R11" s="550"/>
      <c r="S11" s="550"/>
      <c r="T11" s="550"/>
      <c r="U11" s="550"/>
      <c r="V11" s="550"/>
      <c r="W11" s="550"/>
      <c r="X11" s="550"/>
      <c r="Y11" s="550"/>
      <c r="Z11" s="550"/>
      <c r="AA11" s="551"/>
      <c r="AB11" s="617"/>
      <c r="AC11" s="618"/>
      <c r="AD11" s="618"/>
      <c r="AE11" s="618"/>
      <c r="AF11" s="618"/>
      <c r="AG11" s="618"/>
      <c r="AH11" s="618"/>
      <c r="AI11" s="618"/>
      <c r="AJ11" s="618"/>
      <c r="AK11" s="618"/>
      <c r="AL11" s="618"/>
      <c r="AM11" s="618"/>
      <c r="AN11" s="618"/>
      <c r="AO11" s="618"/>
      <c r="AP11" s="618"/>
      <c r="AQ11" s="618"/>
      <c r="AR11" s="618"/>
      <c r="AS11" s="618"/>
      <c r="AT11" s="618"/>
      <c r="AU11" s="619"/>
    </row>
    <row r="12" spans="2:65" s="54" customFormat="1" ht="29.25" customHeight="1"/>
    <row r="13" spans="2:65" s="52" customFormat="1" ht="44.25" customHeight="1" thickBot="1">
      <c r="B13" s="52" t="s">
        <v>113</v>
      </c>
    </row>
    <row r="14" spans="2:65" s="52" customFormat="1" ht="44.25" customHeight="1" thickBot="1">
      <c r="B14" s="542" t="s">
        <v>49</v>
      </c>
      <c r="C14" s="532"/>
      <c r="D14" s="532"/>
      <c r="E14" s="532"/>
      <c r="F14" s="532"/>
      <c r="G14" s="532"/>
      <c r="H14" s="540"/>
      <c r="I14" s="583" t="s">
        <v>114</v>
      </c>
      <c r="J14" s="550"/>
      <c r="K14" s="550"/>
      <c r="L14" s="550"/>
      <c r="M14" s="550"/>
      <c r="N14" s="550"/>
      <c r="O14" s="550"/>
      <c r="P14" s="550"/>
      <c r="Q14" s="550"/>
      <c r="R14" s="550"/>
      <c r="S14" s="550"/>
      <c r="T14" s="550"/>
      <c r="U14" s="550"/>
      <c r="V14" s="550"/>
      <c r="W14" s="550"/>
      <c r="X14" s="550"/>
      <c r="Y14" s="550"/>
      <c r="Z14" s="550"/>
      <c r="AA14" s="550"/>
      <c r="AB14" s="550"/>
      <c r="AC14" s="610"/>
      <c r="AD14" s="524"/>
      <c r="AE14" s="524"/>
      <c r="AF14" s="524"/>
      <c r="AG14" s="524"/>
      <c r="AH14" s="524"/>
      <c r="AI14" s="524"/>
      <c r="AJ14" s="524"/>
      <c r="AK14" s="524"/>
      <c r="AL14" s="524"/>
      <c r="AM14" s="524"/>
      <c r="AN14" s="524"/>
      <c r="AO14" s="524"/>
      <c r="AP14" s="524"/>
      <c r="AQ14" s="524"/>
      <c r="AR14" s="524"/>
      <c r="AS14" s="524"/>
      <c r="AT14" s="524"/>
      <c r="AU14" s="524"/>
    </row>
    <row r="15" spans="2:65" s="52" customFormat="1" ht="44.25" customHeight="1" thickBot="1">
      <c r="B15" s="535"/>
      <c r="C15" s="536"/>
      <c r="D15" s="536"/>
      <c r="E15" s="536"/>
      <c r="F15" s="536"/>
      <c r="G15" s="536"/>
      <c r="H15" s="541"/>
      <c r="I15" s="583" t="s">
        <v>115</v>
      </c>
      <c r="J15" s="550"/>
      <c r="K15" s="55" t="s">
        <v>116</v>
      </c>
      <c r="L15" s="55"/>
      <c r="M15" s="55"/>
      <c r="N15" s="55" t="s">
        <v>117</v>
      </c>
      <c r="O15" s="55"/>
      <c r="P15" s="55" t="s">
        <v>118</v>
      </c>
      <c r="Q15" s="55"/>
      <c r="R15" s="56" t="s">
        <v>119</v>
      </c>
      <c r="S15" s="611" t="s">
        <v>120</v>
      </c>
      <c r="T15" s="550"/>
      <c r="U15" s="55" t="s">
        <v>116</v>
      </c>
      <c r="V15" s="55"/>
      <c r="W15" s="55"/>
      <c r="X15" s="55" t="s">
        <v>117</v>
      </c>
      <c r="Y15" s="55"/>
      <c r="Z15" s="55" t="s">
        <v>118</v>
      </c>
      <c r="AA15" s="55"/>
      <c r="AB15" s="57" t="s">
        <v>119</v>
      </c>
      <c r="AC15" s="524"/>
      <c r="AD15" s="524"/>
      <c r="AE15" s="524"/>
      <c r="AF15" s="524"/>
      <c r="AG15" s="524"/>
      <c r="AH15" s="524"/>
      <c r="AI15" s="524"/>
      <c r="AJ15" s="524"/>
      <c r="AK15" s="524"/>
      <c r="AL15" s="524"/>
      <c r="AM15" s="524"/>
      <c r="AN15" s="524"/>
      <c r="AO15" s="524"/>
      <c r="AP15" s="524"/>
      <c r="AQ15" s="524"/>
      <c r="AR15" s="524"/>
      <c r="AS15" s="524"/>
      <c r="AT15" s="524"/>
      <c r="AU15" s="524"/>
    </row>
    <row r="16" spans="2:65" s="54" customFormat="1" ht="25.5" customHeight="1"/>
    <row r="17" spans="1:69" s="52" customFormat="1" ht="44.25" customHeight="1" thickBot="1">
      <c r="B17" s="52" t="s">
        <v>121</v>
      </c>
      <c r="Q17" s="58" t="s">
        <v>122</v>
      </c>
      <c r="T17" s="58"/>
    </row>
    <row r="18" spans="1:69" s="52" customFormat="1" ht="114.75" customHeight="1" thickBot="1">
      <c r="B18" s="576" t="s">
        <v>123</v>
      </c>
      <c r="C18" s="605"/>
      <c r="D18" s="605"/>
      <c r="E18" s="605"/>
      <c r="F18" s="576" t="s">
        <v>124</v>
      </c>
      <c r="G18" s="605"/>
      <c r="H18" s="605"/>
      <c r="I18" s="605"/>
      <c r="J18" s="609" t="s">
        <v>125</v>
      </c>
      <c r="K18" s="609"/>
      <c r="L18" s="609"/>
      <c r="M18" s="609"/>
      <c r="N18" s="576" t="s">
        <v>126</v>
      </c>
      <c r="O18" s="576"/>
      <c r="P18" s="576"/>
      <c r="Q18" s="576"/>
      <c r="R18" s="576" t="s">
        <v>127</v>
      </c>
      <c r="S18" s="576"/>
      <c r="T18" s="576"/>
      <c r="U18" s="576"/>
      <c r="V18" s="576" t="s">
        <v>64</v>
      </c>
      <c r="W18" s="576"/>
      <c r="X18" s="576"/>
      <c r="Y18" s="576"/>
      <c r="Z18" s="576" t="s">
        <v>65</v>
      </c>
      <c r="AA18" s="576"/>
      <c r="AB18" s="576"/>
      <c r="AC18" s="576"/>
      <c r="AD18" s="571" t="s">
        <v>128</v>
      </c>
      <c r="AE18" s="603"/>
      <c r="AF18" s="603"/>
      <c r="AG18" s="604"/>
      <c r="AH18" s="576" t="s">
        <v>67</v>
      </c>
      <c r="AI18" s="576"/>
      <c r="AJ18" s="576"/>
      <c r="AK18" s="576"/>
      <c r="AL18" s="576" t="s">
        <v>129</v>
      </c>
      <c r="AM18" s="576"/>
      <c r="AN18" s="576"/>
      <c r="AO18" s="576"/>
      <c r="AP18" s="576" t="s">
        <v>130</v>
      </c>
      <c r="AQ18" s="576"/>
      <c r="AR18" s="576"/>
      <c r="AS18" s="576"/>
      <c r="AT18" s="605" t="s">
        <v>131</v>
      </c>
      <c r="AU18" s="605"/>
      <c r="AV18" s="605"/>
      <c r="AW18" s="605"/>
      <c r="AX18" s="576" t="s">
        <v>71</v>
      </c>
      <c r="AY18" s="576"/>
      <c r="AZ18" s="576"/>
      <c r="BA18" s="576"/>
      <c r="BB18" s="576" t="s">
        <v>132</v>
      </c>
      <c r="BC18" s="576"/>
      <c r="BD18" s="576"/>
      <c r="BE18" s="576"/>
      <c r="BF18" s="571" t="s">
        <v>133</v>
      </c>
      <c r="BG18" s="603"/>
      <c r="BH18" s="603"/>
      <c r="BI18" s="604"/>
      <c r="BJ18" s="571" t="s">
        <v>74</v>
      </c>
      <c r="BK18" s="603"/>
      <c r="BL18" s="603"/>
      <c r="BM18" s="604"/>
      <c r="BN18" s="571" t="s">
        <v>134</v>
      </c>
      <c r="BO18" s="603"/>
      <c r="BP18" s="603"/>
      <c r="BQ18" s="604"/>
    </row>
    <row r="19" spans="1:69" s="54" customFormat="1" ht="135" customHeight="1" thickBot="1">
      <c r="A19" s="52"/>
      <c r="B19" s="605"/>
      <c r="C19" s="605"/>
      <c r="D19" s="605"/>
      <c r="E19" s="605"/>
      <c r="F19" s="606" t="s">
        <v>135</v>
      </c>
      <c r="G19" s="607"/>
      <c r="H19" s="607"/>
      <c r="I19" s="608"/>
      <c r="J19" s="574" t="s">
        <v>85</v>
      </c>
      <c r="K19" s="574"/>
      <c r="L19" s="574"/>
      <c r="M19" s="574"/>
      <c r="N19" s="574" t="s">
        <v>48</v>
      </c>
      <c r="O19" s="574"/>
      <c r="P19" s="574"/>
      <c r="Q19" s="574"/>
      <c r="R19" s="574" t="s">
        <v>136</v>
      </c>
      <c r="S19" s="575"/>
      <c r="T19" s="575"/>
      <c r="U19" s="575"/>
      <c r="V19" s="574" t="s">
        <v>137</v>
      </c>
      <c r="W19" s="574"/>
      <c r="X19" s="574"/>
      <c r="Y19" s="574"/>
      <c r="Z19" s="574" t="s">
        <v>44</v>
      </c>
      <c r="AA19" s="574"/>
      <c r="AB19" s="574"/>
      <c r="AC19" s="574"/>
      <c r="AD19" s="575" t="s">
        <v>85</v>
      </c>
      <c r="AE19" s="575"/>
      <c r="AF19" s="575"/>
      <c r="AG19" s="575"/>
      <c r="AH19" s="568" t="s">
        <v>86</v>
      </c>
      <c r="AI19" s="568"/>
      <c r="AJ19" s="568"/>
      <c r="AK19" s="568"/>
      <c r="AL19" s="574" t="s">
        <v>138</v>
      </c>
      <c r="AM19" s="574"/>
      <c r="AN19" s="574"/>
      <c r="AO19" s="574"/>
      <c r="AP19" s="574" t="s">
        <v>44</v>
      </c>
      <c r="AQ19" s="574"/>
      <c r="AR19" s="574"/>
      <c r="AS19" s="574"/>
      <c r="AT19" s="571" t="s">
        <v>88</v>
      </c>
      <c r="AU19" s="572"/>
      <c r="AV19" s="572"/>
      <c r="AW19" s="573"/>
      <c r="AX19" s="571" t="s">
        <v>139</v>
      </c>
      <c r="AY19" s="572"/>
      <c r="AZ19" s="572"/>
      <c r="BA19" s="573"/>
      <c r="BB19" s="547" t="s">
        <v>90</v>
      </c>
      <c r="BC19" s="547"/>
      <c r="BD19" s="547"/>
      <c r="BE19" s="547"/>
      <c r="BF19" s="561" t="s">
        <v>91</v>
      </c>
      <c r="BG19" s="562"/>
      <c r="BH19" s="562"/>
      <c r="BI19" s="569"/>
      <c r="BJ19" s="561" t="s">
        <v>91</v>
      </c>
      <c r="BK19" s="562"/>
      <c r="BL19" s="562"/>
      <c r="BM19" s="569"/>
      <c r="BN19" s="561" t="s">
        <v>91</v>
      </c>
      <c r="BO19" s="562"/>
      <c r="BP19" s="562"/>
      <c r="BQ19" s="569"/>
    </row>
    <row r="20" spans="1:69" s="54" customFormat="1" ht="35.25" customHeight="1" thickBot="1">
      <c r="B20" s="59" t="s">
        <v>140</v>
      </c>
      <c r="C20" s="592"/>
      <c r="D20" s="592"/>
      <c r="E20" s="593"/>
      <c r="F20" s="589"/>
      <c r="G20" s="590"/>
      <c r="H20" s="590"/>
      <c r="I20" s="590"/>
      <c r="J20" s="589"/>
      <c r="K20" s="589"/>
      <c r="L20" s="589"/>
      <c r="M20" s="589"/>
      <c r="N20" s="594"/>
      <c r="O20" s="594"/>
      <c r="P20" s="594"/>
      <c r="Q20" s="594"/>
      <c r="R20" s="589"/>
      <c r="S20" s="590"/>
      <c r="T20" s="590"/>
      <c r="U20" s="590"/>
      <c r="V20" s="595"/>
      <c r="W20" s="596"/>
      <c r="X20" s="596"/>
      <c r="Y20" s="597"/>
      <c r="Z20" s="589"/>
      <c r="AA20" s="589"/>
      <c r="AB20" s="589"/>
      <c r="AC20" s="589"/>
      <c r="AD20" s="590"/>
      <c r="AE20" s="590"/>
      <c r="AF20" s="590"/>
      <c r="AG20" s="590"/>
      <c r="AH20" s="589"/>
      <c r="AI20" s="589"/>
      <c r="AJ20" s="589"/>
      <c r="AK20" s="589"/>
      <c r="AL20" s="589"/>
      <c r="AM20" s="589"/>
      <c r="AN20" s="589"/>
      <c r="AO20" s="589"/>
      <c r="AP20" s="589"/>
      <c r="AQ20" s="589"/>
      <c r="AR20" s="589"/>
      <c r="AS20" s="589"/>
      <c r="AT20" s="590"/>
      <c r="AU20" s="590"/>
      <c r="AV20" s="590"/>
      <c r="AW20" s="590"/>
      <c r="AX20" s="590"/>
      <c r="AY20" s="590"/>
      <c r="AZ20" s="590"/>
      <c r="BA20" s="590"/>
      <c r="BB20" s="590"/>
      <c r="BC20" s="590"/>
      <c r="BD20" s="590"/>
      <c r="BE20" s="590"/>
      <c r="BF20" s="591"/>
      <c r="BG20" s="592"/>
      <c r="BH20" s="592"/>
      <c r="BI20" s="593"/>
      <c r="BJ20" s="591"/>
      <c r="BK20" s="592"/>
      <c r="BL20" s="592"/>
      <c r="BM20" s="593"/>
      <c r="BN20" s="591"/>
      <c r="BO20" s="592"/>
      <c r="BP20" s="592"/>
      <c r="BQ20" s="593"/>
    </row>
    <row r="21" spans="1:69" s="54" customFormat="1" ht="35.25" customHeight="1" thickBot="1">
      <c r="B21" s="59" t="s">
        <v>141</v>
      </c>
      <c r="C21" s="592"/>
      <c r="D21" s="592"/>
      <c r="E21" s="593"/>
      <c r="F21" s="589"/>
      <c r="G21" s="590"/>
      <c r="H21" s="590"/>
      <c r="I21" s="590"/>
      <c r="J21" s="589"/>
      <c r="K21" s="589"/>
      <c r="L21" s="589"/>
      <c r="M21" s="589"/>
      <c r="N21" s="589"/>
      <c r="O21" s="589"/>
      <c r="P21" s="589"/>
      <c r="Q21" s="589"/>
      <c r="R21" s="589"/>
      <c r="S21" s="590"/>
      <c r="T21" s="590"/>
      <c r="U21" s="590"/>
      <c r="V21" s="598"/>
      <c r="W21" s="588"/>
      <c r="X21" s="588"/>
      <c r="Y21" s="599"/>
      <c r="Z21" s="589"/>
      <c r="AA21" s="589"/>
      <c r="AB21" s="589"/>
      <c r="AC21" s="589"/>
      <c r="AD21" s="590"/>
      <c r="AE21" s="590"/>
      <c r="AF21" s="590"/>
      <c r="AG21" s="590"/>
      <c r="AH21" s="589"/>
      <c r="AI21" s="589"/>
      <c r="AJ21" s="589"/>
      <c r="AK21" s="589"/>
      <c r="AL21" s="589"/>
      <c r="AM21" s="589"/>
      <c r="AN21" s="589"/>
      <c r="AO21" s="589"/>
      <c r="AP21" s="589"/>
      <c r="AQ21" s="589"/>
      <c r="AR21" s="589"/>
      <c r="AS21" s="589"/>
      <c r="AT21" s="590"/>
      <c r="AU21" s="590"/>
      <c r="AV21" s="590"/>
      <c r="AW21" s="590"/>
      <c r="AX21" s="590"/>
      <c r="AY21" s="590"/>
      <c r="AZ21" s="590"/>
      <c r="BA21" s="590"/>
      <c r="BB21" s="590"/>
      <c r="BC21" s="590"/>
      <c r="BD21" s="590"/>
      <c r="BE21" s="590"/>
      <c r="BF21" s="591"/>
      <c r="BG21" s="592"/>
      <c r="BH21" s="592"/>
      <c r="BI21" s="593"/>
      <c r="BJ21" s="591"/>
      <c r="BK21" s="592"/>
      <c r="BL21" s="592"/>
      <c r="BM21" s="593"/>
      <c r="BN21" s="591"/>
      <c r="BO21" s="592"/>
      <c r="BP21" s="592"/>
      <c r="BQ21" s="593"/>
    </row>
    <row r="22" spans="1:69" s="54" customFormat="1" ht="35.25" customHeight="1" thickBot="1">
      <c r="B22" s="59" t="s">
        <v>142</v>
      </c>
      <c r="C22" s="592"/>
      <c r="D22" s="592"/>
      <c r="E22" s="593"/>
      <c r="F22" s="589"/>
      <c r="G22" s="590"/>
      <c r="H22" s="590"/>
      <c r="I22" s="590"/>
      <c r="J22" s="589"/>
      <c r="K22" s="589"/>
      <c r="L22" s="589"/>
      <c r="M22" s="589"/>
      <c r="N22" s="589"/>
      <c r="O22" s="589"/>
      <c r="P22" s="589"/>
      <c r="Q22" s="589"/>
      <c r="R22" s="589"/>
      <c r="S22" s="590"/>
      <c r="T22" s="590"/>
      <c r="U22" s="590"/>
      <c r="V22" s="600"/>
      <c r="W22" s="601"/>
      <c r="X22" s="601"/>
      <c r="Y22" s="602"/>
      <c r="Z22" s="589"/>
      <c r="AA22" s="589"/>
      <c r="AB22" s="589"/>
      <c r="AC22" s="589"/>
      <c r="AD22" s="590"/>
      <c r="AE22" s="590"/>
      <c r="AF22" s="590"/>
      <c r="AG22" s="590"/>
      <c r="AH22" s="589"/>
      <c r="AI22" s="589"/>
      <c r="AJ22" s="589"/>
      <c r="AK22" s="589"/>
      <c r="AL22" s="589"/>
      <c r="AM22" s="589"/>
      <c r="AN22" s="589"/>
      <c r="AO22" s="589"/>
      <c r="AP22" s="589"/>
      <c r="AQ22" s="589"/>
      <c r="AR22" s="589"/>
      <c r="AS22" s="589"/>
      <c r="AT22" s="590"/>
      <c r="AU22" s="590"/>
      <c r="AV22" s="590"/>
      <c r="AW22" s="590"/>
      <c r="AX22" s="590"/>
      <c r="AY22" s="590"/>
      <c r="AZ22" s="590"/>
      <c r="BA22" s="590"/>
      <c r="BB22" s="590"/>
      <c r="BC22" s="590"/>
      <c r="BD22" s="590"/>
      <c r="BE22" s="590"/>
      <c r="BF22" s="591"/>
      <c r="BG22" s="592"/>
      <c r="BH22" s="592"/>
      <c r="BI22" s="593"/>
      <c r="BJ22" s="591"/>
      <c r="BK22" s="592"/>
      <c r="BL22" s="592"/>
      <c r="BM22" s="593"/>
      <c r="BN22" s="591"/>
      <c r="BO22" s="592"/>
      <c r="BP22" s="592"/>
      <c r="BQ22" s="593"/>
    </row>
    <row r="23" spans="1:69" s="54" customFormat="1" ht="30.75" customHeight="1">
      <c r="B23" s="584"/>
      <c r="C23" s="584"/>
      <c r="D23" s="584"/>
      <c r="E23" s="584"/>
      <c r="F23" s="588"/>
      <c r="G23" s="584"/>
      <c r="H23" s="584"/>
      <c r="I23" s="584"/>
      <c r="J23" s="588"/>
      <c r="K23" s="588"/>
      <c r="L23" s="588"/>
      <c r="M23" s="588"/>
      <c r="N23" s="588"/>
      <c r="O23" s="588"/>
      <c r="P23" s="588"/>
      <c r="Q23" s="588"/>
      <c r="R23" s="588"/>
      <c r="S23" s="584"/>
      <c r="T23" s="584"/>
      <c r="U23" s="584"/>
      <c r="V23" s="588"/>
      <c r="W23" s="588"/>
      <c r="X23" s="588"/>
      <c r="Y23" s="588"/>
      <c r="Z23" s="584"/>
      <c r="AA23" s="584"/>
      <c r="AB23" s="584"/>
      <c r="AC23" s="584"/>
      <c r="AD23" s="588"/>
      <c r="AE23" s="588"/>
      <c r="AF23" s="588"/>
      <c r="AG23" s="588"/>
      <c r="AH23" s="588"/>
      <c r="AI23" s="588"/>
      <c r="AJ23" s="588"/>
      <c r="AK23" s="588"/>
      <c r="AL23" s="588"/>
      <c r="AM23" s="588"/>
      <c r="AN23" s="588"/>
      <c r="AO23" s="588"/>
      <c r="AP23" s="588"/>
      <c r="AQ23" s="588"/>
      <c r="AR23" s="588"/>
      <c r="AS23" s="588"/>
      <c r="AT23" s="584"/>
      <c r="AU23" s="584"/>
      <c r="AV23" s="584"/>
      <c r="AW23" s="584"/>
      <c r="AX23" s="584"/>
      <c r="AY23" s="584"/>
      <c r="AZ23" s="584"/>
      <c r="BA23" s="584"/>
      <c r="BB23" s="60"/>
      <c r="BC23" s="60"/>
      <c r="BD23" s="60"/>
      <c r="BE23" s="60"/>
      <c r="BF23" s="584"/>
      <c r="BG23" s="584"/>
      <c r="BH23" s="584"/>
      <c r="BI23" s="584"/>
      <c r="BJ23" s="584"/>
      <c r="BK23" s="584"/>
      <c r="BL23" s="584"/>
      <c r="BM23" s="584"/>
      <c r="BN23" s="585"/>
      <c r="BO23" s="586"/>
      <c r="BP23" s="586"/>
      <c r="BQ23" s="587"/>
    </row>
    <row r="24" spans="1:69" s="52" customFormat="1" ht="30.75" customHeight="1" thickBot="1">
      <c r="B24" s="555" t="s">
        <v>143</v>
      </c>
      <c r="C24" s="555"/>
      <c r="D24" s="555"/>
      <c r="E24" s="555"/>
      <c r="F24" s="555"/>
      <c r="G24" s="555"/>
      <c r="H24" s="555"/>
      <c r="I24" s="555"/>
      <c r="J24" s="555"/>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5"/>
      <c r="AK24" s="555"/>
      <c r="AL24" s="555"/>
      <c r="AM24" s="555"/>
      <c r="AN24" s="555"/>
      <c r="AO24" s="555"/>
      <c r="AP24" s="555"/>
      <c r="AQ24" s="555"/>
      <c r="AR24" s="555"/>
      <c r="AS24" s="555"/>
      <c r="AT24" s="555"/>
      <c r="AU24" s="555"/>
      <c r="AV24" s="555"/>
      <c r="AW24" s="555"/>
      <c r="AX24" s="555"/>
      <c r="AY24" s="555"/>
      <c r="AZ24" s="555"/>
      <c r="BA24" s="555"/>
      <c r="BB24" s="555"/>
      <c r="BC24" s="555"/>
      <c r="BD24" s="555"/>
      <c r="BE24" s="555"/>
      <c r="BF24" s="555"/>
      <c r="BG24" s="555"/>
      <c r="BH24" s="555"/>
      <c r="BI24" s="555"/>
      <c r="BJ24" s="555"/>
      <c r="BK24" s="555"/>
      <c r="BL24" s="555"/>
      <c r="BM24" s="555"/>
      <c r="BN24" s="61"/>
      <c r="BO24" s="61"/>
      <c r="BP24" s="61"/>
      <c r="BQ24" s="61"/>
    </row>
    <row r="25" spans="1:69" s="52" customFormat="1" ht="96" customHeight="1" thickTop="1" thickBot="1">
      <c r="B25" s="568" t="s">
        <v>144</v>
      </c>
      <c r="C25" s="547"/>
      <c r="D25" s="547"/>
      <c r="E25" s="547"/>
      <c r="F25" s="547"/>
      <c r="G25" s="547"/>
      <c r="H25" s="547"/>
      <c r="I25" s="547"/>
      <c r="J25" s="547"/>
      <c r="K25" s="547"/>
      <c r="L25" s="547"/>
      <c r="M25" s="568" t="s">
        <v>145</v>
      </c>
      <c r="N25" s="568"/>
      <c r="O25" s="568"/>
      <c r="P25" s="568"/>
      <c r="Q25" s="568"/>
      <c r="R25" s="568"/>
      <c r="S25" s="568"/>
      <c r="T25" s="568" t="s">
        <v>146</v>
      </c>
      <c r="U25" s="568"/>
      <c r="V25" s="568"/>
      <c r="W25" s="568"/>
      <c r="X25" s="568"/>
      <c r="Y25" s="568"/>
      <c r="Z25" s="568"/>
      <c r="AA25" s="568" t="s">
        <v>147</v>
      </c>
      <c r="AB25" s="547"/>
      <c r="AC25" s="547"/>
      <c r="AD25" s="547"/>
      <c r="AE25" s="547"/>
      <c r="AF25" s="547"/>
      <c r="AG25" s="547"/>
      <c r="AH25" s="547"/>
      <c r="AI25" s="547"/>
      <c r="AJ25" s="547"/>
      <c r="AK25" s="583"/>
      <c r="AL25" s="564" t="s">
        <v>148</v>
      </c>
      <c r="AM25" s="565"/>
      <c r="AN25" s="565"/>
      <c r="AO25" s="565"/>
      <c r="AP25" s="565"/>
      <c r="AQ25" s="565"/>
      <c r="AR25" s="565"/>
      <c r="AS25" s="565"/>
      <c r="AT25" s="565"/>
      <c r="AU25" s="565"/>
      <c r="AV25" s="566"/>
      <c r="AW25" s="61"/>
      <c r="AX25" s="61"/>
      <c r="AY25" s="61"/>
      <c r="AZ25" s="61"/>
      <c r="BA25" s="61"/>
      <c r="BB25" s="61"/>
      <c r="BC25" s="61"/>
      <c r="BD25" s="61"/>
      <c r="BE25" s="61"/>
      <c r="BF25" s="61"/>
      <c r="BG25" s="61"/>
      <c r="BH25" s="61"/>
      <c r="BI25" s="61"/>
      <c r="BJ25" s="61"/>
      <c r="BK25" s="61"/>
      <c r="BL25" s="61"/>
      <c r="BM25" s="61"/>
      <c r="BN25" s="61"/>
      <c r="BO25" s="61"/>
      <c r="BP25" s="61"/>
      <c r="BQ25" s="61"/>
    </row>
    <row r="26" spans="1:69" s="52" customFormat="1" ht="35.25" customHeight="1" thickBot="1">
      <c r="B26" s="577" t="s">
        <v>149</v>
      </c>
      <c r="C26" s="578"/>
      <c r="D26" s="579">
        <f>N20</f>
        <v>0</v>
      </c>
      <c r="E26" s="579"/>
      <c r="F26" s="579"/>
      <c r="G26" s="579"/>
      <c r="H26" s="579"/>
      <c r="I26" s="579"/>
      <c r="J26" s="579"/>
      <c r="K26" s="551" t="s">
        <v>48</v>
      </c>
      <c r="L26" s="547"/>
      <c r="M26" s="580">
        <f>J20</f>
        <v>0</v>
      </c>
      <c r="N26" s="581"/>
      <c r="O26" s="581"/>
      <c r="P26" s="581"/>
      <c r="Q26" s="581"/>
      <c r="R26" s="581"/>
      <c r="S26" s="62" t="s">
        <v>150</v>
      </c>
      <c r="T26" s="568" t="s">
        <v>151</v>
      </c>
      <c r="U26" s="568"/>
      <c r="V26" s="568"/>
      <c r="W26" s="568"/>
      <c r="X26" s="568"/>
      <c r="Y26" s="568"/>
      <c r="Z26" s="568"/>
      <c r="AA26" s="548">
        <f>M26*17500</f>
        <v>0</v>
      </c>
      <c r="AB26" s="549"/>
      <c r="AC26" s="549"/>
      <c r="AD26" s="549"/>
      <c r="AE26" s="549"/>
      <c r="AF26" s="549"/>
      <c r="AG26" s="549"/>
      <c r="AH26" s="549"/>
      <c r="AI26" s="549"/>
      <c r="AJ26" s="550" t="s">
        <v>48</v>
      </c>
      <c r="AK26" s="550"/>
      <c r="AL26" s="582">
        <f>ROUNDDOWN(MIN(D26,AA26),-3)</f>
        <v>0</v>
      </c>
      <c r="AM26" s="549"/>
      <c r="AN26" s="549"/>
      <c r="AO26" s="549"/>
      <c r="AP26" s="549"/>
      <c r="AQ26" s="549"/>
      <c r="AR26" s="549"/>
      <c r="AS26" s="549"/>
      <c r="AT26" s="549"/>
      <c r="AU26" s="550" t="s">
        <v>48</v>
      </c>
      <c r="AV26" s="550"/>
      <c r="AW26" s="63"/>
      <c r="AX26" s="61"/>
      <c r="AY26" s="61"/>
      <c r="AZ26" s="61"/>
      <c r="BA26" s="64"/>
      <c r="BB26" s="64"/>
      <c r="BC26" s="64"/>
      <c r="BD26" s="64"/>
      <c r="BE26" s="64"/>
      <c r="BN26" s="61"/>
      <c r="BO26" s="61"/>
      <c r="BP26" s="61"/>
      <c r="BQ26" s="61"/>
    </row>
    <row r="27" spans="1:69" s="52" customFormat="1" ht="35.25" customHeight="1" thickBot="1">
      <c r="B27" s="577" t="s">
        <v>152</v>
      </c>
      <c r="C27" s="578"/>
      <c r="D27" s="579">
        <f>N21</f>
        <v>0</v>
      </c>
      <c r="E27" s="579"/>
      <c r="F27" s="579"/>
      <c r="G27" s="579"/>
      <c r="H27" s="579"/>
      <c r="I27" s="579"/>
      <c r="J27" s="579"/>
      <c r="K27" s="551" t="s">
        <v>48</v>
      </c>
      <c r="L27" s="547"/>
      <c r="M27" s="580">
        <f>J21</f>
        <v>0</v>
      </c>
      <c r="N27" s="581"/>
      <c r="O27" s="581"/>
      <c r="P27" s="581"/>
      <c r="Q27" s="581"/>
      <c r="R27" s="581"/>
      <c r="S27" s="62" t="s">
        <v>150</v>
      </c>
      <c r="T27" s="568" t="s">
        <v>151</v>
      </c>
      <c r="U27" s="568"/>
      <c r="V27" s="568"/>
      <c r="W27" s="568"/>
      <c r="X27" s="568"/>
      <c r="Y27" s="568"/>
      <c r="Z27" s="568"/>
      <c r="AA27" s="548">
        <f>M27*17500</f>
        <v>0</v>
      </c>
      <c r="AB27" s="549"/>
      <c r="AC27" s="549"/>
      <c r="AD27" s="549"/>
      <c r="AE27" s="549"/>
      <c r="AF27" s="549"/>
      <c r="AG27" s="549"/>
      <c r="AH27" s="549"/>
      <c r="AI27" s="549"/>
      <c r="AJ27" s="550" t="s">
        <v>48</v>
      </c>
      <c r="AK27" s="550"/>
      <c r="AL27" s="582">
        <f>ROUNDDOWN(MIN(D27,AA27),-3)</f>
        <v>0</v>
      </c>
      <c r="AM27" s="549"/>
      <c r="AN27" s="549"/>
      <c r="AO27" s="549"/>
      <c r="AP27" s="549"/>
      <c r="AQ27" s="549"/>
      <c r="AR27" s="549"/>
      <c r="AS27" s="549"/>
      <c r="AT27" s="549"/>
      <c r="AU27" s="550" t="s">
        <v>48</v>
      </c>
      <c r="AV27" s="550"/>
      <c r="AW27" s="63"/>
      <c r="AX27" s="61"/>
      <c r="AY27" s="61"/>
      <c r="AZ27" s="61"/>
      <c r="BN27" s="61"/>
      <c r="BO27" s="61"/>
      <c r="BP27" s="61"/>
      <c r="BQ27" s="61"/>
    </row>
    <row r="28" spans="1:69" s="52" customFormat="1" ht="35.25" customHeight="1" thickBot="1">
      <c r="B28" s="577" t="s">
        <v>153</v>
      </c>
      <c r="C28" s="578"/>
      <c r="D28" s="579">
        <f>N22</f>
        <v>0</v>
      </c>
      <c r="E28" s="579"/>
      <c r="F28" s="579"/>
      <c r="G28" s="579"/>
      <c r="H28" s="579"/>
      <c r="I28" s="579"/>
      <c r="J28" s="579"/>
      <c r="K28" s="551" t="s">
        <v>48</v>
      </c>
      <c r="L28" s="547"/>
      <c r="M28" s="580">
        <f>J22</f>
        <v>0</v>
      </c>
      <c r="N28" s="581"/>
      <c r="O28" s="581"/>
      <c r="P28" s="581"/>
      <c r="Q28" s="581"/>
      <c r="R28" s="581"/>
      <c r="S28" s="62" t="s">
        <v>150</v>
      </c>
      <c r="T28" s="568" t="s">
        <v>151</v>
      </c>
      <c r="U28" s="568"/>
      <c r="V28" s="568"/>
      <c r="W28" s="568"/>
      <c r="X28" s="568"/>
      <c r="Y28" s="568"/>
      <c r="Z28" s="568"/>
      <c r="AA28" s="548">
        <f>M28*17500</f>
        <v>0</v>
      </c>
      <c r="AB28" s="549"/>
      <c r="AC28" s="549"/>
      <c r="AD28" s="549"/>
      <c r="AE28" s="549"/>
      <c r="AF28" s="549"/>
      <c r="AG28" s="549"/>
      <c r="AH28" s="549"/>
      <c r="AI28" s="549"/>
      <c r="AJ28" s="550" t="s">
        <v>48</v>
      </c>
      <c r="AK28" s="550"/>
      <c r="AL28" s="530">
        <f>ROUNDDOWN(MIN(D28,AA28),-3)</f>
        <v>0</v>
      </c>
      <c r="AM28" s="531"/>
      <c r="AN28" s="531"/>
      <c r="AO28" s="531"/>
      <c r="AP28" s="531"/>
      <c r="AQ28" s="531"/>
      <c r="AR28" s="531"/>
      <c r="AS28" s="531"/>
      <c r="AT28" s="531"/>
      <c r="AU28" s="532" t="s">
        <v>48</v>
      </c>
      <c r="AV28" s="533"/>
      <c r="AW28" s="65"/>
    </row>
    <row r="29" spans="1:69" s="52" customFormat="1" ht="30.75" customHeight="1" thickTop="1">
      <c r="B29" s="66"/>
      <c r="C29" s="66"/>
      <c r="K29" s="61"/>
      <c r="L29" s="61"/>
      <c r="M29" s="67"/>
      <c r="N29" s="67"/>
      <c r="O29" s="67"/>
      <c r="P29" s="67"/>
      <c r="Q29" s="67"/>
      <c r="R29" s="67"/>
      <c r="S29" s="67"/>
      <c r="T29" s="68"/>
      <c r="U29" s="68"/>
      <c r="V29" s="68"/>
      <c r="W29" s="68"/>
      <c r="X29" s="68"/>
      <c r="Y29" s="68"/>
      <c r="Z29" s="68"/>
      <c r="AA29" s="69"/>
      <c r="AB29" s="69"/>
      <c r="AC29" s="69"/>
      <c r="AD29" s="69"/>
      <c r="AE29" s="69"/>
      <c r="AF29" s="69"/>
      <c r="AG29" s="69"/>
      <c r="AH29" s="69"/>
      <c r="AI29" s="69"/>
      <c r="AJ29" s="69"/>
      <c r="AK29" s="69"/>
      <c r="AL29" s="70"/>
      <c r="AM29" s="70"/>
      <c r="AN29" s="70"/>
      <c r="AO29" s="70"/>
      <c r="AP29" s="70"/>
      <c r="AQ29" s="70"/>
      <c r="AR29" s="70"/>
      <c r="AS29" s="70"/>
      <c r="AT29" s="70"/>
      <c r="AU29" s="70"/>
      <c r="AV29" s="70"/>
    </row>
    <row r="30" spans="1:69" s="52" customFormat="1" ht="30.75" customHeight="1" thickBot="1">
      <c r="B30" s="555" t="s">
        <v>154</v>
      </c>
      <c r="C30" s="555"/>
      <c r="D30" s="555"/>
      <c r="E30" s="555"/>
      <c r="F30" s="555"/>
      <c r="G30" s="555"/>
      <c r="H30" s="555"/>
      <c r="I30" s="555"/>
      <c r="J30" s="555"/>
      <c r="K30" s="555"/>
      <c r="L30" s="555"/>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55"/>
      <c r="AL30" s="555"/>
      <c r="AM30" s="555"/>
      <c r="AN30" s="555"/>
      <c r="AO30" s="555"/>
      <c r="AP30" s="555"/>
      <c r="AQ30" s="555"/>
      <c r="AR30" s="555"/>
      <c r="AS30" s="555"/>
      <c r="AT30" s="555"/>
      <c r="AU30" s="555"/>
      <c r="AV30" s="555"/>
      <c r="AW30" s="555"/>
      <c r="AX30" s="555"/>
      <c r="AY30" s="555"/>
      <c r="AZ30" s="555"/>
      <c r="BA30" s="555"/>
      <c r="BB30" s="555"/>
      <c r="BC30" s="555"/>
      <c r="BD30" s="555"/>
      <c r="BE30" s="555"/>
      <c r="BF30" s="555"/>
      <c r="BG30" s="555"/>
      <c r="BH30" s="555"/>
      <c r="BI30" s="555"/>
      <c r="BJ30" s="555"/>
      <c r="BK30" s="555"/>
      <c r="BL30" s="555"/>
      <c r="BM30" s="555"/>
    </row>
    <row r="31" spans="1:69" s="52" customFormat="1" ht="96" customHeight="1" thickBot="1">
      <c r="B31" s="561" t="s">
        <v>61</v>
      </c>
      <c r="C31" s="562"/>
      <c r="D31" s="562"/>
      <c r="E31" s="562"/>
      <c r="F31" s="562"/>
      <c r="G31" s="562"/>
      <c r="H31" s="562"/>
      <c r="I31" s="569"/>
      <c r="J31" s="576" t="s">
        <v>127</v>
      </c>
      <c r="K31" s="576"/>
      <c r="L31" s="576"/>
      <c r="M31" s="576"/>
      <c r="N31" s="568" t="s">
        <v>65</v>
      </c>
      <c r="O31" s="568"/>
      <c r="P31" s="568"/>
      <c r="Q31" s="568"/>
      <c r="R31" s="558" t="s">
        <v>128</v>
      </c>
      <c r="S31" s="559"/>
      <c r="T31" s="559"/>
      <c r="U31" s="560"/>
      <c r="V31" s="568" t="s">
        <v>67</v>
      </c>
      <c r="W31" s="568"/>
      <c r="X31" s="568"/>
      <c r="Y31" s="568"/>
      <c r="Z31" s="556" t="s">
        <v>129</v>
      </c>
      <c r="AA31" s="556"/>
      <c r="AB31" s="556"/>
      <c r="AC31" s="556"/>
      <c r="AD31" s="568" t="s">
        <v>130</v>
      </c>
      <c r="AE31" s="568"/>
      <c r="AF31" s="568"/>
      <c r="AG31" s="568"/>
      <c r="AH31" s="547" t="s">
        <v>131</v>
      </c>
      <c r="AI31" s="547"/>
      <c r="AJ31" s="547"/>
      <c r="AK31" s="547"/>
      <c r="AL31" s="568" t="s">
        <v>71</v>
      </c>
      <c r="AM31" s="568"/>
      <c r="AN31" s="568"/>
      <c r="AO31" s="568"/>
      <c r="AP31" s="568" t="s">
        <v>132</v>
      </c>
      <c r="AQ31" s="568"/>
      <c r="AR31" s="568"/>
      <c r="AS31" s="568"/>
      <c r="AT31" s="561" t="s">
        <v>155</v>
      </c>
      <c r="AU31" s="562"/>
      <c r="AV31" s="562"/>
      <c r="AW31" s="569"/>
      <c r="AX31" s="568" t="s">
        <v>74</v>
      </c>
      <c r="AY31" s="568"/>
      <c r="AZ31" s="568"/>
      <c r="BA31" s="568"/>
      <c r="BB31" s="568" t="s">
        <v>156</v>
      </c>
      <c r="BC31" s="568"/>
      <c r="BD31" s="568"/>
      <c r="BE31" s="568"/>
      <c r="BF31" s="570"/>
      <c r="BG31" s="570"/>
      <c r="BH31" s="570"/>
      <c r="BI31" s="570"/>
      <c r="BJ31" s="570"/>
      <c r="BK31" s="570"/>
      <c r="BL31" s="570"/>
      <c r="BM31" s="570"/>
    </row>
    <row r="32" spans="1:69" s="52" customFormat="1" ht="129" customHeight="1" thickBot="1">
      <c r="B32" s="561"/>
      <c r="C32" s="562"/>
      <c r="D32" s="562"/>
      <c r="E32" s="562"/>
      <c r="F32" s="562"/>
      <c r="G32" s="562"/>
      <c r="H32" s="562"/>
      <c r="I32" s="569"/>
      <c r="J32" s="574" t="s">
        <v>136</v>
      </c>
      <c r="K32" s="575"/>
      <c r="L32" s="575"/>
      <c r="M32" s="575"/>
      <c r="N32" s="574" t="s">
        <v>44</v>
      </c>
      <c r="O32" s="574"/>
      <c r="P32" s="574"/>
      <c r="Q32" s="574"/>
      <c r="R32" s="575" t="s">
        <v>85</v>
      </c>
      <c r="S32" s="575"/>
      <c r="T32" s="575"/>
      <c r="U32" s="575"/>
      <c r="V32" s="568" t="s">
        <v>86</v>
      </c>
      <c r="W32" s="568"/>
      <c r="X32" s="568"/>
      <c r="Y32" s="568"/>
      <c r="Z32" s="574" t="s">
        <v>138</v>
      </c>
      <c r="AA32" s="574"/>
      <c r="AB32" s="574"/>
      <c r="AC32" s="574"/>
      <c r="AD32" s="574" t="s">
        <v>44</v>
      </c>
      <c r="AE32" s="574"/>
      <c r="AF32" s="574"/>
      <c r="AG32" s="574"/>
      <c r="AH32" s="571" t="s">
        <v>88</v>
      </c>
      <c r="AI32" s="572"/>
      <c r="AJ32" s="572"/>
      <c r="AK32" s="573"/>
      <c r="AL32" s="571" t="s">
        <v>139</v>
      </c>
      <c r="AM32" s="572"/>
      <c r="AN32" s="572"/>
      <c r="AO32" s="573"/>
      <c r="AP32" s="547" t="s">
        <v>90</v>
      </c>
      <c r="AQ32" s="547"/>
      <c r="AR32" s="547"/>
      <c r="AS32" s="547"/>
      <c r="AT32" s="568" t="s">
        <v>91</v>
      </c>
      <c r="AU32" s="547"/>
      <c r="AV32" s="547"/>
      <c r="AW32" s="547"/>
      <c r="AX32" s="568" t="s">
        <v>91</v>
      </c>
      <c r="AY32" s="547"/>
      <c r="AZ32" s="547"/>
      <c r="BA32" s="547"/>
      <c r="BB32" s="568" t="s">
        <v>91</v>
      </c>
      <c r="BC32" s="547"/>
      <c r="BD32" s="547"/>
      <c r="BE32" s="547"/>
      <c r="BF32" s="570"/>
      <c r="BG32" s="524"/>
      <c r="BH32" s="524"/>
      <c r="BI32" s="524"/>
      <c r="BJ32" s="570"/>
      <c r="BK32" s="524"/>
      <c r="BL32" s="524"/>
      <c r="BM32" s="524"/>
    </row>
    <row r="33" spans="2:65" s="52" customFormat="1" ht="35.25" customHeight="1" thickBot="1">
      <c r="B33" s="561" t="s">
        <v>157</v>
      </c>
      <c r="C33" s="562"/>
      <c r="D33" s="562"/>
      <c r="E33" s="562"/>
      <c r="F33" s="562"/>
      <c r="G33" s="562"/>
      <c r="H33" s="562"/>
      <c r="I33" s="569"/>
      <c r="J33" s="568"/>
      <c r="K33" s="547"/>
      <c r="L33" s="547"/>
      <c r="M33" s="547"/>
      <c r="N33" s="568"/>
      <c r="O33" s="568"/>
      <c r="P33" s="568"/>
      <c r="Q33" s="568"/>
      <c r="R33" s="547"/>
      <c r="S33" s="547"/>
      <c r="T33" s="547"/>
      <c r="U33" s="547"/>
      <c r="V33" s="568"/>
      <c r="W33" s="568"/>
      <c r="X33" s="568"/>
      <c r="Y33" s="568"/>
      <c r="Z33" s="568"/>
      <c r="AA33" s="568"/>
      <c r="AB33" s="568"/>
      <c r="AC33" s="568"/>
      <c r="AD33" s="568"/>
      <c r="AE33" s="568"/>
      <c r="AF33" s="568"/>
      <c r="AG33" s="568"/>
      <c r="AH33" s="547"/>
      <c r="AI33" s="547"/>
      <c r="AJ33" s="547"/>
      <c r="AK33" s="547"/>
      <c r="AL33" s="547"/>
      <c r="AM33" s="547"/>
      <c r="AN33" s="547"/>
      <c r="AO33" s="547"/>
      <c r="AP33" s="547"/>
      <c r="AQ33" s="547"/>
      <c r="AR33" s="547"/>
      <c r="AS33" s="547"/>
      <c r="AT33" s="547"/>
      <c r="AU33" s="547"/>
      <c r="AV33" s="547"/>
      <c r="AW33" s="547"/>
      <c r="AX33" s="547"/>
      <c r="AY33" s="547"/>
      <c r="AZ33" s="547"/>
      <c r="BA33" s="547"/>
      <c r="BB33" s="547"/>
      <c r="BC33" s="547"/>
      <c r="BD33" s="547"/>
      <c r="BE33" s="547"/>
      <c r="BF33" s="524"/>
      <c r="BG33" s="524"/>
      <c r="BH33" s="524"/>
      <c r="BI33" s="524"/>
      <c r="BJ33" s="524"/>
      <c r="BK33" s="524"/>
      <c r="BL33" s="524"/>
      <c r="BM33" s="524"/>
    </row>
    <row r="34" spans="2:65" s="52" customFormat="1" ht="35.25" customHeight="1" thickBot="1">
      <c r="B34" s="561" t="s">
        <v>158</v>
      </c>
      <c r="C34" s="562"/>
      <c r="D34" s="562"/>
      <c r="E34" s="562"/>
      <c r="F34" s="562"/>
      <c r="G34" s="562"/>
      <c r="H34" s="562"/>
      <c r="I34" s="569"/>
      <c r="J34" s="568"/>
      <c r="K34" s="547"/>
      <c r="L34" s="547"/>
      <c r="M34" s="547"/>
      <c r="N34" s="568"/>
      <c r="O34" s="568"/>
      <c r="P34" s="568"/>
      <c r="Q34" s="568"/>
      <c r="R34" s="547"/>
      <c r="S34" s="547"/>
      <c r="T34" s="547"/>
      <c r="U34" s="547"/>
      <c r="V34" s="568"/>
      <c r="W34" s="568"/>
      <c r="X34" s="568"/>
      <c r="Y34" s="568"/>
      <c r="Z34" s="568"/>
      <c r="AA34" s="568"/>
      <c r="AB34" s="568"/>
      <c r="AC34" s="568"/>
      <c r="AD34" s="568"/>
      <c r="AE34" s="568"/>
      <c r="AF34" s="568"/>
      <c r="AG34" s="568"/>
      <c r="AH34" s="547"/>
      <c r="AI34" s="547"/>
      <c r="AJ34" s="547"/>
      <c r="AK34" s="547"/>
      <c r="AL34" s="547"/>
      <c r="AM34" s="547"/>
      <c r="AN34" s="547"/>
      <c r="AO34" s="547"/>
      <c r="AP34" s="547"/>
      <c r="AQ34" s="547"/>
      <c r="AR34" s="547"/>
      <c r="AS34" s="547"/>
      <c r="AT34" s="547"/>
      <c r="AU34" s="547"/>
      <c r="AV34" s="547"/>
      <c r="AW34" s="547"/>
      <c r="AX34" s="547"/>
      <c r="AY34" s="547"/>
      <c r="AZ34" s="547"/>
      <c r="BA34" s="547"/>
      <c r="BB34" s="547"/>
      <c r="BC34" s="547"/>
      <c r="BD34" s="547"/>
      <c r="BE34" s="547"/>
      <c r="BF34" s="524"/>
      <c r="BG34" s="524"/>
      <c r="BH34" s="524"/>
      <c r="BI34" s="524"/>
      <c r="BJ34" s="524"/>
      <c r="BK34" s="524"/>
      <c r="BL34" s="524"/>
      <c r="BM34" s="524"/>
    </row>
    <row r="35" spans="2:65" s="52" customFormat="1" ht="30.75" customHeight="1">
      <c r="B35" s="71"/>
      <c r="C35" s="71"/>
      <c r="D35" s="71"/>
      <c r="E35" s="71"/>
      <c r="F35" s="68"/>
      <c r="G35" s="61"/>
      <c r="H35" s="61"/>
      <c r="I35" s="61"/>
      <c r="J35" s="68"/>
      <c r="K35" s="68"/>
      <c r="L35" s="68"/>
      <c r="M35" s="68"/>
      <c r="N35" s="61"/>
      <c r="O35" s="61"/>
      <c r="P35" s="61"/>
      <c r="Q35" s="61"/>
      <c r="R35" s="68"/>
      <c r="S35" s="68"/>
      <c r="T35" s="68"/>
      <c r="U35" s="68"/>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row>
    <row r="36" spans="2:65" s="52" customFormat="1" ht="30.75" customHeight="1" thickBot="1">
      <c r="B36" s="555" t="s">
        <v>159</v>
      </c>
      <c r="C36" s="555"/>
      <c r="D36" s="555"/>
      <c r="E36" s="555"/>
      <c r="F36" s="555"/>
      <c r="G36" s="555"/>
      <c r="H36" s="555"/>
      <c r="I36" s="555"/>
      <c r="J36" s="555"/>
      <c r="K36" s="555"/>
      <c r="L36" s="555"/>
      <c r="M36" s="555"/>
      <c r="N36" s="555"/>
      <c r="O36" s="555"/>
      <c r="P36" s="555"/>
      <c r="Q36" s="555"/>
      <c r="R36" s="555"/>
      <c r="S36" s="555"/>
      <c r="T36" s="555"/>
      <c r="U36" s="555"/>
      <c r="V36" s="555"/>
      <c r="W36" s="555"/>
      <c r="X36" s="555"/>
      <c r="Y36" s="555"/>
      <c r="Z36" s="555"/>
      <c r="AA36" s="555"/>
      <c r="AB36" s="555"/>
      <c r="AC36" s="555"/>
      <c r="AD36" s="555"/>
      <c r="AE36" s="555"/>
      <c r="AF36" s="555"/>
      <c r="AG36" s="555"/>
      <c r="AH36" s="555"/>
      <c r="AI36" s="555"/>
      <c r="AJ36" s="555"/>
      <c r="AK36" s="555"/>
      <c r="AL36" s="555"/>
      <c r="AM36" s="555"/>
      <c r="AN36" s="555"/>
      <c r="AO36" s="555"/>
      <c r="AP36" s="555"/>
      <c r="AQ36" s="555"/>
      <c r="AR36" s="555"/>
      <c r="AS36" s="555"/>
      <c r="AT36" s="555"/>
      <c r="AU36" s="555"/>
      <c r="AV36" s="555"/>
      <c r="AW36" s="555"/>
      <c r="AX36" s="555"/>
      <c r="AY36" s="555"/>
      <c r="AZ36" s="555"/>
      <c r="BA36" s="555"/>
      <c r="BB36" s="555"/>
      <c r="BC36" s="555"/>
      <c r="BD36" s="555"/>
      <c r="BE36" s="555"/>
      <c r="BF36" s="555"/>
      <c r="BG36" s="555"/>
      <c r="BH36" s="555"/>
      <c r="BI36" s="555"/>
      <c r="BJ36" s="555"/>
      <c r="BK36" s="555"/>
      <c r="BL36" s="555"/>
      <c r="BM36" s="555"/>
    </row>
    <row r="37" spans="2:65" s="52" customFormat="1" ht="96" customHeight="1" thickTop="1" thickBot="1">
      <c r="B37" s="547"/>
      <c r="C37" s="547"/>
      <c r="D37" s="547"/>
      <c r="E37" s="547"/>
      <c r="F37" s="547"/>
      <c r="G37" s="547"/>
      <c r="H37" s="547"/>
      <c r="I37" s="547"/>
      <c r="J37" s="547"/>
      <c r="K37" s="547"/>
      <c r="L37" s="547"/>
      <c r="M37" s="547"/>
      <c r="N37" s="547"/>
      <c r="O37" s="556" t="s">
        <v>160</v>
      </c>
      <c r="P37" s="557"/>
      <c r="Q37" s="557"/>
      <c r="R37" s="557"/>
      <c r="S37" s="557"/>
      <c r="T37" s="557"/>
      <c r="U37" s="557"/>
      <c r="V37" s="558" t="s">
        <v>161</v>
      </c>
      <c r="W37" s="559"/>
      <c r="X37" s="560"/>
      <c r="Y37" s="561" t="s">
        <v>162</v>
      </c>
      <c r="Z37" s="562"/>
      <c r="AA37" s="562"/>
      <c r="AB37" s="562"/>
      <c r="AC37" s="562"/>
      <c r="AD37" s="562"/>
      <c r="AE37" s="563"/>
      <c r="AF37" s="564" t="s">
        <v>163</v>
      </c>
      <c r="AG37" s="565"/>
      <c r="AH37" s="565"/>
      <c r="AI37" s="565"/>
      <c r="AJ37" s="565"/>
      <c r="AK37" s="565"/>
      <c r="AL37" s="566"/>
      <c r="AM37" s="567"/>
      <c r="AN37" s="524"/>
      <c r="AO37" s="524"/>
      <c r="AP37" s="524"/>
      <c r="AQ37" s="524"/>
      <c r="AR37" s="524"/>
      <c r="AS37" s="524"/>
    </row>
    <row r="38" spans="2:65" s="52" customFormat="1" ht="35.25" customHeight="1" thickBot="1">
      <c r="B38" s="547" t="s">
        <v>164</v>
      </c>
      <c r="C38" s="547"/>
      <c r="D38" s="547"/>
      <c r="E38" s="547"/>
      <c r="F38" s="547"/>
      <c r="G38" s="547"/>
      <c r="H38" s="547"/>
      <c r="I38" s="547"/>
      <c r="J38" s="547"/>
      <c r="K38" s="547"/>
      <c r="L38" s="547"/>
      <c r="M38" s="547"/>
      <c r="N38" s="547"/>
      <c r="O38" s="548">
        <v>0</v>
      </c>
      <c r="P38" s="549"/>
      <c r="Q38" s="549"/>
      <c r="R38" s="549"/>
      <c r="S38" s="549"/>
      <c r="T38" s="550" t="s">
        <v>48</v>
      </c>
      <c r="U38" s="551"/>
      <c r="V38" s="552"/>
      <c r="W38" s="553"/>
      <c r="X38" s="554"/>
      <c r="Y38" s="72"/>
      <c r="Z38" s="549">
        <v>1030000</v>
      </c>
      <c r="AA38" s="549"/>
      <c r="AB38" s="549"/>
      <c r="AC38" s="549"/>
      <c r="AD38" s="550" t="s">
        <v>48</v>
      </c>
      <c r="AE38" s="551"/>
      <c r="AF38" s="530">
        <f>ROUNDDOWN(MIN(O38,Y38),-3)</f>
        <v>0</v>
      </c>
      <c r="AG38" s="531"/>
      <c r="AH38" s="531"/>
      <c r="AI38" s="531"/>
      <c r="AJ38" s="531"/>
      <c r="AK38" s="532" t="s">
        <v>48</v>
      </c>
      <c r="AL38" s="533"/>
      <c r="AM38" s="524"/>
      <c r="AN38" s="524"/>
      <c r="AO38" s="524"/>
      <c r="AP38" s="524"/>
      <c r="AQ38" s="524"/>
      <c r="AR38" s="524"/>
      <c r="AS38" s="524"/>
      <c r="AT38" s="73"/>
      <c r="AU38" s="73"/>
      <c r="AV38" s="73"/>
    </row>
    <row r="39" spans="2:65" s="52" customFormat="1" ht="65.25" customHeight="1" thickTop="1">
      <c r="B39" s="534" t="s">
        <v>165</v>
      </c>
      <c r="C39" s="532"/>
      <c r="D39" s="532"/>
      <c r="E39" s="532"/>
      <c r="F39" s="532"/>
      <c r="G39" s="532"/>
      <c r="H39" s="532"/>
      <c r="I39" s="532"/>
      <c r="J39" s="532"/>
      <c r="K39" s="532"/>
      <c r="L39" s="532"/>
      <c r="M39" s="532"/>
      <c r="N39" s="532"/>
      <c r="O39" s="537">
        <v>0</v>
      </c>
      <c r="P39" s="531"/>
      <c r="Q39" s="531"/>
      <c r="R39" s="531"/>
      <c r="S39" s="531"/>
      <c r="T39" s="532" t="s">
        <v>48</v>
      </c>
      <c r="U39" s="540"/>
      <c r="V39" s="542" t="s">
        <v>43</v>
      </c>
      <c r="W39" s="532"/>
      <c r="X39" s="540"/>
      <c r="Y39" s="74"/>
      <c r="Z39" s="531">
        <v>310000</v>
      </c>
      <c r="AA39" s="531"/>
      <c r="AB39" s="531"/>
      <c r="AC39" s="531"/>
      <c r="AD39" s="532" t="s">
        <v>48</v>
      </c>
      <c r="AE39" s="532"/>
      <c r="AF39" s="543">
        <f>ROUNDDOWN(MIN(O39,IF(V39="無",Z39,Z40)),-3)</f>
        <v>0</v>
      </c>
      <c r="AG39" s="544"/>
      <c r="AH39" s="544"/>
      <c r="AI39" s="544"/>
      <c r="AJ39" s="544"/>
      <c r="AK39" s="520" t="s">
        <v>48</v>
      </c>
      <c r="AL39" s="521"/>
      <c r="AM39" s="524"/>
      <c r="AN39" s="524"/>
      <c r="AO39" s="524"/>
      <c r="AP39" s="524"/>
      <c r="AQ39" s="524"/>
      <c r="AR39" s="524"/>
      <c r="AS39" s="524"/>
      <c r="AU39" s="52" t="s">
        <v>166</v>
      </c>
    </row>
    <row r="40" spans="2:65" s="52" customFormat="1" ht="65.25" customHeight="1" thickBot="1">
      <c r="B40" s="535"/>
      <c r="C40" s="536"/>
      <c r="D40" s="536"/>
      <c r="E40" s="536"/>
      <c r="F40" s="536"/>
      <c r="G40" s="536"/>
      <c r="H40" s="536"/>
      <c r="I40" s="536"/>
      <c r="J40" s="536"/>
      <c r="K40" s="536"/>
      <c r="L40" s="536"/>
      <c r="M40" s="536"/>
      <c r="N40" s="536"/>
      <c r="O40" s="538"/>
      <c r="P40" s="539"/>
      <c r="Q40" s="539"/>
      <c r="R40" s="539"/>
      <c r="S40" s="539"/>
      <c r="T40" s="536"/>
      <c r="U40" s="541"/>
      <c r="V40" s="535"/>
      <c r="W40" s="536"/>
      <c r="X40" s="541"/>
      <c r="Y40" s="75"/>
      <c r="Z40" s="525">
        <v>378000</v>
      </c>
      <c r="AA40" s="525"/>
      <c r="AB40" s="525"/>
      <c r="AC40" s="525"/>
      <c r="AD40" s="526" t="s">
        <v>167</v>
      </c>
      <c r="AE40" s="527"/>
      <c r="AF40" s="545"/>
      <c r="AG40" s="546"/>
      <c r="AH40" s="546"/>
      <c r="AI40" s="546"/>
      <c r="AJ40" s="546"/>
      <c r="AK40" s="522"/>
      <c r="AL40" s="523"/>
      <c r="AM40" s="61"/>
      <c r="AN40" s="61"/>
      <c r="AO40" s="61"/>
      <c r="AP40" s="61"/>
      <c r="AQ40" s="61"/>
      <c r="AR40" s="61"/>
      <c r="AS40" s="61"/>
    </row>
    <row r="41" spans="2:65" ht="82.5" customHeight="1">
      <c r="B41" s="528" t="s">
        <v>168</v>
      </c>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529"/>
      <c r="AS41" s="529"/>
      <c r="AT41" s="529"/>
      <c r="AU41" s="529"/>
      <c r="AV41" s="529"/>
      <c r="AW41" s="529"/>
      <c r="AX41" s="529"/>
      <c r="AY41" s="529"/>
      <c r="AZ41" s="529"/>
      <c r="BA41" s="529"/>
      <c r="BB41" s="529"/>
      <c r="BC41" s="529"/>
      <c r="BD41" s="529"/>
      <c r="BE41" s="529"/>
      <c r="BF41" s="529"/>
      <c r="BG41" s="529"/>
      <c r="BH41" s="529"/>
      <c r="BI41" s="529"/>
      <c r="BJ41" s="529"/>
      <c r="BK41" s="529"/>
      <c r="BL41" s="529"/>
      <c r="BM41" s="529"/>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E1CD-8518-4554-B37C-C39AEF6276FB}">
  <sheetPr codeName="Sheet9">
    <tabColor theme="6" tint="0.39997558519241921"/>
    <pageSetUpPr fitToPage="1"/>
  </sheetPr>
  <dimension ref="A1:L50"/>
  <sheetViews>
    <sheetView view="pageBreakPreview" zoomScaleNormal="100" zoomScaleSheetLayoutView="100" workbookViewId="0">
      <selection activeCell="C12" sqref="C12"/>
    </sheetView>
  </sheetViews>
  <sheetFormatPr defaultColWidth="9" defaultRowHeight="12"/>
  <cols>
    <col min="1" max="1" width="11.26953125" style="236" customWidth="1"/>
    <col min="2" max="18" width="10" style="236" customWidth="1"/>
    <col min="19" max="16384" width="9" style="236"/>
  </cols>
  <sheetData>
    <row r="1" spans="1:12">
      <c r="A1" s="236" t="s">
        <v>451</v>
      </c>
    </row>
    <row r="2" spans="1:12" ht="18" customHeight="1">
      <c r="A2" s="653" t="s">
        <v>398</v>
      </c>
      <c r="B2" s="653"/>
      <c r="C2" s="653"/>
      <c r="D2" s="653"/>
      <c r="E2" s="653"/>
      <c r="F2" s="653"/>
      <c r="G2" s="653"/>
      <c r="H2" s="653"/>
      <c r="I2" s="653"/>
      <c r="J2" s="653"/>
      <c r="K2" s="653"/>
    </row>
    <row r="4" spans="1:12" ht="30" customHeight="1">
      <c r="A4" s="237" t="s">
        <v>19</v>
      </c>
      <c r="B4" s="654" t="s">
        <v>353</v>
      </c>
      <c r="C4" s="655"/>
      <c r="D4" s="655"/>
      <c r="E4" s="655"/>
      <c r="F4" s="655"/>
      <c r="G4" s="656"/>
    </row>
    <row r="5" spans="1:12" ht="12" customHeight="1">
      <c r="A5" s="238"/>
      <c r="B5" s="239"/>
      <c r="C5" s="239"/>
      <c r="D5" s="239"/>
      <c r="E5" s="239"/>
      <c r="F5" s="239"/>
    </row>
    <row r="6" spans="1:12" ht="20.149999999999999" customHeight="1">
      <c r="A6" s="657" t="s">
        <v>382</v>
      </c>
      <c r="B6" s="657"/>
      <c r="C6" s="657"/>
      <c r="D6" s="657" t="s">
        <v>337</v>
      </c>
      <c r="E6" s="657"/>
      <c r="F6" s="657"/>
      <c r="G6" s="657" t="s">
        <v>169</v>
      </c>
      <c r="H6" s="657"/>
      <c r="I6" s="657"/>
      <c r="J6" s="657"/>
      <c r="K6" s="657"/>
    </row>
    <row r="7" spans="1:12" ht="30" customHeight="1">
      <c r="A7" s="658" t="str">
        <f>IF(基本情報入力シート!$C$6="","",基本情報入力シート!$C$6)</f>
        <v/>
      </c>
      <c r="B7" s="658"/>
      <c r="C7" s="658"/>
      <c r="D7" s="658" t="str">
        <f>IF(基本情報入力シート!$C$8="","",基本情報入力シート!$C$8)</f>
        <v/>
      </c>
      <c r="E7" s="658"/>
      <c r="F7" s="658"/>
      <c r="G7" s="658" t="str">
        <f>IF(基本情報入力シート!$C$5="","",基本情報入力シート!$C$5)</f>
        <v/>
      </c>
      <c r="H7" s="658"/>
      <c r="I7" s="658"/>
      <c r="J7" s="658"/>
      <c r="K7" s="658"/>
    </row>
    <row r="8" spans="1:12" ht="12" customHeight="1">
      <c r="A8" s="240"/>
      <c r="B8" s="240"/>
      <c r="C8" s="240"/>
      <c r="D8" s="240"/>
      <c r="E8" s="240"/>
      <c r="F8" s="240"/>
      <c r="G8" s="240"/>
      <c r="H8" s="240"/>
      <c r="I8" s="240"/>
      <c r="J8" s="240"/>
      <c r="K8" s="240"/>
    </row>
    <row r="9" spans="1:12" ht="30" customHeight="1">
      <c r="A9" s="241" t="s">
        <v>194</v>
      </c>
    </row>
    <row r="10" spans="1:12" ht="3.75" customHeight="1"/>
    <row r="11" spans="1:12" ht="20.149999999999999" customHeight="1">
      <c r="A11" s="651" t="s">
        <v>170</v>
      </c>
      <c r="B11" s="652" t="s">
        <v>172</v>
      </c>
      <c r="C11" s="652"/>
      <c r="D11" s="652"/>
      <c r="E11" s="652"/>
      <c r="F11" s="652"/>
      <c r="G11" s="652" t="s">
        <v>173</v>
      </c>
      <c r="H11" s="652"/>
      <c r="I11" s="652"/>
      <c r="J11" s="652"/>
      <c r="K11" s="652"/>
    </row>
    <row r="12" spans="1:12" ht="30" customHeight="1">
      <c r="A12" s="659"/>
      <c r="B12" s="242" t="s">
        <v>248</v>
      </c>
      <c r="C12" s="249"/>
      <c r="D12" s="243" t="s">
        <v>249</v>
      </c>
      <c r="E12" s="243" t="s">
        <v>250</v>
      </c>
      <c r="F12" s="250"/>
      <c r="G12" s="242" t="s">
        <v>248</v>
      </c>
      <c r="H12" s="249"/>
      <c r="I12" s="243" t="s">
        <v>249</v>
      </c>
      <c r="J12" s="243" t="s">
        <v>250</v>
      </c>
      <c r="K12" s="250"/>
    </row>
    <row r="13" spans="1:12" ht="30" customHeight="1">
      <c r="A13" s="237" t="s">
        <v>184</v>
      </c>
      <c r="B13" s="660"/>
      <c r="C13" s="660"/>
      <c r="D13" s="660"/>
      <c r="E13" s="660"/>
      <c r="F13" s="660"/>
      <c r="G13" s="297" t="s">
        <v>565</v>
      </c>
      <c r="H13" s="629"/>
      <c r="I13" s="630"/>
      <c r="J13" s="630"/>
      <c r="K13" s="631"/>
    </row>
    <row r="14" spans="1:12" ht="20.149999999999999" customHeight="1">
      <c r="A14" s="665" t="s">
        <v>175</v>
      </c>
      <c r="B14" s="237" t="s">
        <v>176</v>
      </c>
      <c r="C14" s="657" t="s">
        <v>177</v>
      </c>
      <c r="D14" s="657"/>
      <c r="E14" s="657"/>
      <c r="F14" s="657"/>
      <c r="G14" s="657"/>
      <c r="H14" s="657"/>
      <c r="I14" s="657"/>
      <c r="J14" s="657"/>
      <c r="K14" s="657"/>
    </row>
    <row r="15" spans="1:12" ht="20.149999999999999" customHeight="1">
      <c r="A15" s="665"/>
      <c r="B15" s="660"/>
      <c r="C15" s="237" t="s">
        <v>178</v>
      </c>
      <c r="D15" s="237" t="s">
        <v>476</v>
      </c>
      <c r="E15" s="237" t="s">
        <v>180</v>
      </c>
      <c r="F15" s="666" t="s">
        <v>174</v>
      </c>
      <c r="G15" s="667"/>
      <c r="H15" s="652" t="s">
        <v>181</v>
      </c>
      <c r="I15" s="652"/>
      <c r="J15" s="652"/>
      <c r="K15" s="652"/>
    </row>
    <row r="16" spans="1:12" ht="30" customHeight="1">
      <c r="A16" s="665"/>
      <c r="B16" s="660"/>
      <c r="C16" s="251"/>
      <c r="D16" s="252"/>
      <c r="E16" s="253"/>
      <c r="F16" s="668"/>
      <c r="G16" s="668"/>
      <c r="H16" s="244" t="s">
        <v>182</v>
      </c>
      <c r="I16" s="254"/>
      <c r="J16" s="244" t="s">
        <v>183</v>
      </c>
      <c r="K16" s="463"/>
    </row>
    <row r="17" spans="1:12" ht="30" customHeight="1">
      <c r="A17" s="665"/>
      <c r="B17" s="660"/>
      <c r="C17" s="251"/>
      <c r="D17" s="252"/>
      <c r="E17" s="253"/>
      <c r="F17" s="668"/>
      <c r="G17" s="668"/>
      <c r="H17" s="244" t="s">
        <v>182</v>
      </c>
      <c r="I17" s="254"/>
      <c r="J17" s="244" t="s">
        <v>183</v>
      </c>
      <c r="K17" s="255"/>
    </row>
    <row r="19" spans="1:12" ht="30" customHeight="1">
      <c r="A19" s="241" t="s">
        <v>195</v>
      </c>
    </row>
    <row r="20" spans="1:12" ht="3.75" customHeight="1"/>
    <row r="21" spans="1:12" ht="19.5" customHeight="1">
      <c r="A21" s="661" t="s">
        <v>18</v>
      </c>
      <c r="B21" s="662"/>
      <c r="C21" s="642" t="s">
        <v>354</v>
      </c>
      <c r="D21" s="642" t="s">
        <v>355</v>
      </c>
      <c r="E21" s="642" t="s">
        <v>356</v>
      </c>
      <c r="F21" s="642" t="s">
        <v>357</v>
      </c>
      <c r="G21" s="642" t="s">
        <v>360</v>
      </c>
      <c r="H21" s="642" t="s">
        <v>361</v>
      </c>
      <c r="I21" s="642" t="s">
        <v>362</v>
      </c>
      <c r="J21" s="642" t="s">
        <v>363</v>
      </c>
      <c r="K21" s="644" t="s">
        <v>171</v>
      </c>
    </row>
    <row r="22" spans="1:12" ht="24" customHeight="1">
      <c r="A22" s="663"/>
      <c r="B22" s="664"/>
      <c r="C22" s="643"/>
      <c r="D22" s="643"/>
      <c r="E22" s="643"/>
      <c r="F22" s="643"/>
      <c r="G22" s="643"/>
      <c r="H22" s="643"/>
      <c r="I22" s="643"/>
      <c r="J22" s="643"/>
      <c r="K22" s="645"/>
    </row>
    <row r="23" spans="1:12" ht="30" customHeight="1">
      <c r="A23" s="669" t="s">
        <v>358</v>
      </c>
      <c r="B23" s="670"/>
      <c r="C23" s="256"/>
      <c r="D23" s="256"/>
      <c r="E23" s="257"/>
      <c r="F23" s="256"/>
      <c r="G23" s="257"/>
      <c r="H23" s="256"/>
      <c r="I23" s="257"/>
      <c r="J23" s="256"/>
      <c r="K23" s="437">
        <f>SUM(C23:J23,C27:J27,C31:J31)</f>
        <v>0</v>
      </c>
    </row>
    <row r="24" spans="1:12" ht="30" customHeight="1">
      <c r="A24" s="669" t="s">
        <v>380</v>
      </c>
      <c r="B24" s="670"/>
      <c r="C24" s="256"/>
      <c r="D24" s="256"/>
      <c r="E24" s="257"/>
      <c r="F24" s="256"/>
      <c r="G24" s="257"/>
      <c r="H24" s="256"/>
      <c r="I24" s="257"/>
      <c r="J24" s="256"/>
      <c r="K24" s="437">
        <f>SUM(C24:J24,C28:J28,C32:J32)</f>
        <v>0</v>
      </c>
    </row>
    <row r="25" spans="1:12" ht="19.5" customHeight="1">
      <c r="A25" s="661" t="s">
        <v>18</v>
      </c>
      <c r="B25" s="662"/>
      <c r="C25" s="642" t="s">
        <v>364</v>
      </c>
      <c r="D25" s="642" t="s">
        <v>365</v>
      </c>
      <c r="E25" s="642" t="s">
        <v>366</v>
      </c>
      <c r="F25" s="642" t="s">
        <v>367</v>
      </c>
      <c r="G25" s="642" t="s">
        <v>368</v>
      </c>
      <c r="H25" s="642" t="s">
        <v>369</v>
      </c>
      <c r="I25" s="642" t="s">
        <v>370</v>
      </c>
      <c r="J25" s="642" t="s">
        <v>371</v>
      </c>
      <c r="K25" s="644" t="s">
        <v>171</v>
      </c>
    </row>
    <row r="26" spans="1:12" ht="24" customHeight="1">
      <c r="A26" s="663"/>
      <c r="B26" s="664"/>
      <c r="C26" s="643"/>
      <c r="D26" s="643"/>
      <c r="E26" s="643"/>
      <c r="F26" s="643"/>
      <c r="G26" s="643"/>
      <c r="H26" s="643"/>
      <c r="I26" s="643"/>
      <c r="J26" s="643"/>
      <c r="K26" s="645"/>
    </row>
    <row r="27" spans="1:12" ht="30" customHeight="1">
      <c r="A27" s="669" t="s">
        <v>358</v>
      </c>
      <c r="B27" s="670"/>
      <c r="C27" s="256"/>
      <c r="D27" s="256"/>
      <c r="E27" s="257"/>
      <c r="F27" s="256"/>
      <c r="G27" s="257"/>
      <c r="H27" s="256"/>
      <c r="I27" s="257"/>
      <c r="J27" s="256"/>
      <c r="K27" s="245"/>
    </row>
    <row r="28" spans="1:12" ht="30" customHeight="1">
      <c r="A28" s="669" t="s">
        <v>380</v>
      </c>
      <c r="B28" s="670"/>
      <c r="C28" s="256"/>
      <c r="D28" s="256"/>
      <c r="E28" s="257"/>
      <c r="F28" s="256"/>
      <c r="G28" s="257"/>
      <c r="H28" s="256"/>
      <c r="I28" s="257"/>
      <c r="J28" s="256"/>
      <c r="K28" s="245"/>
    </row>
    <row r="29" spans="1:12" ht="19.5" hidden="1" customHeight="1">
      <c r="A29" s="661" t="s">
        <v>18</v>
      </c>
      <c r="B29" s="662"/>
      <c r="C29" s="642" t="s">
        <v>372</v>
      </c>
      <c r="D29" s="642" t="s">
        <v>373</v>
      </c>
      <c r="E29" s="642" t="s">
        <v>374</v>
      </c>
      <c r="F29" s="642" t="s">
        <v>375</v>
      </c>
      <c r="G29" s="642" t="s">
        <v>376</v>
      </c>
      <c r="H29" s="642" t="s">
        <v>377</v>
      </c>
      <c r="I29" s="642" t="s">
        <v>378</v>
      </c>
      <c r="J29" s="642" t="s">
        <v>379</v>
      </c>
      <c r="K29" s="644" t="s">
        <v>171</v>
      </c>
      <c r="L29" s="236" t="s">
        <v>648</v>
      </c>
    </row>
    <row r="30" spans="1:12" ht="24" hidden="1" customHeight="1">
      <c r="A30" s="663"/>
      <c r="B30" s="664"/>
      <c r="C30" s="643"/>
      <c r="D30" s="643"/>
      <c r="E30" s="643"/>
      <c r="F30" s="643"/>
      <c r="G30" s="643"/>
      <c r="H30" s="643"/>
      <c r="I30" s="643"/>
      <c r="J30" s="643"/>
      <c r="K30" s="645"/>
    </row>
    <row r="31" spans="1:12" ht="30" hidden="1" customHeight="1">
      <c r="A31" s="669" t="s">
        <v>358</v>
      </c>
      <c r="B31" s="670"/>
      <c r="C31" s="256"/>
      <c r="D31" s="256"/>
      <c r="E31" s="257"/>
      <c r="F31" s="256"/>
      <c r="G31" s="257"/>
      <c r="H31" s="256"/>
      <c r="I31" s="257"/>
      <c r="J31" s="256"/>
      <c r="K31" s="245"/>
    </row>
    <row r="32" spans="1:12" ht="30" hidden="1" customHeight="1">
      <c r="A32" s="669" t="s">
        <v>380</v>
      </c>
      <c r="B32" s="670"/>
      <c r="C32" s="256"/>
      <c r="D32" s="256"/>
      <c r="E32" s="257"/>
      <c r="F32" s="256"/>
      <c r="G32" s="257"/>
      <c r="H32" s="256"/>
      <c r="I32" s="257"/>
      <c r="J32" s="256"/>
      <c r="K32" s="246"/>
      <c r="L32" s="236" t="s">
        <v>649</v>
      </c>
    </row>
    <row r="34" spans="1:11" ht="30" customHeight="1">
      <c r="A34" s="241" t="s">
        <v>396</v>
      </c>
    </row>
    <row r="35" spans="1:11" ht="3.75" customHeight="1"/>
    <row r="36" spans="1:11" ht="20.149999999999999" customHeight="1" thickBot="1">
      <c r="A36" s="652" t="s">
        <v>387</v>
      </c>
      <c r="B36" s="666"/>
      <c r="C36" s="652" t="s">
        <v>394</v>
      </c>
      <c r="D36" s="652"/>
      <c r="E36" s="650" t="s">
        <v>395</v>
      </c>
      <c r="F36" s="651"/>
      <c r="G36" s="652"/>
      <c r="H36" s="652"/>
      <c r="I36" s="652"/>
      <c r="J36" s="652"/>
    </row>
    <row r="37" spans="1:11" ht="20.149999999999999" customHeight="1">
      <c r="A37" s="652"/>
      <c r="B37" s="666"/>
      <c r="C37" s="652"/>
      <c r="D37" s="666"/>
      <c r="E37" s="680" t="str">
        <f>IF(基本情報入力シート!$C$3="","令和○年度",EDATE(基本情報入力シート!$C$3,-3))</f>
        <v>令和○年度</v>
      </c>
      <c r="F37" s="681"/>
      <c r="G37" s="634" t="str">
        <f>IF(基本情報入力シート!$C$3="","令和○年度",EDATE(基本情報入力シート!$C$3,9))</f>
        <v>令和○年度</v>
      </c>
      <c r="H37" s="635"/>
      <c r="I37" s="635" t="str">
        <f>IF(基本情報入力シート!$C$3="","令和○年度",EDATE(基本情報入力シート!$C$3,21))</f>
        <v>令和○年度</v>
      </c>
      <c r="J37" s="635"/>
    </row>
    <row r="38" spans="1:11" ht="30" customHeight="1">
      <c r="A38" s="682" t="s">
        <v>392</v>
      </c>
      <c r="B38" s="247" t="s">
        <v>390</v>
      </c>
      <c r="C38" s="639" t="str">
        <f>IF(E38="","",SUM(E38:J38))</f>
        <v/>
      </c>
      <c r="D38" s="694"/>
      <c r="E38" s="648"/>
      <c r="F38" s="649"/>
      <c r="G38" s="640"/>
      <c r="H38" s="641"/>
      <c r="I38" s="641"/>
      <c r="J38" s="641"/>
    </row>
    <row r="39" spans="1:11" ht="30" customHeight="1">
      <c r="A39" s="683"/>
      <c r="B39" s="247" t="s">
        <v>391</v>
      </c>
      <c r="C39" s="639" t="str">
        <f>IF(E39="","",SUM(E39:J39))</f>
        <v/>
      </c>
      <c r="D39" s="694"/>
      <c r="E39" s="648"/>
      <c r="F39" s="649"/>
      <c r="G39" s="640"/>
      <c r="H39" s="641"/>
      <c r="I39" s="641"/>
      <c r="J39" s="641"/>
    </row>
    <row r="40" spans="1:11" ht="30" customHeight="1">
      <c r="A40" s="684"/>
      <c r="B40" s="248" t="s">
        <v>388</v>
      </c>
      <c r="C40" s="639" t="str">
        <f>IF(C38="","",SUM(C38:D39))</f>
        <v/>
      </c>
      <c r="D40" s="694"/>
      <c r="E40" s="646" t="str">
        <f t="shared" ref="E40" si="0">IF(E38="","",SUM(E38:F39))</f>
        <v/>
      </c>
      <c r="F40" s="647"/>
      <c r="G40" s="638" t="str">
        <f t="shared" ref="G40" si="1">IF(G38="","",SUM(G38:H39))</f>
        <v/>
      </c>
      <c r="H40" s="639"/>
      <c r="I40" s="639" t="str">
        <f t="shared" ref="I40" si="2">IF(I38="","",SUM(I38:J39))</f>
        <v/>
      </c>
      <c r="J40" s="639"/>
    </row>
    <row r="41" spans="1:11" ht="30" customHeight="1" thickBot="1">
      <c r="A41" s="690" t="s">
        <v>393</v>
      </c>
      <c r="B41" s="691"/>
      <c r="C41" s="692" t="str">
        <f>IF(E41="","",SUM(E41:J41))</f>
        <v/>
      </c>
      <c r="D41" s="693"/>
      <c r="E41" s="688"/>
      <c r="F41" s="689"/>
      <c r="G41" s="632"/>
      <c r="H41" s="633"/>
      <c r="I41" s="633"/>
      <c r="J41" s="633"/>
    </row>
    <row r="42" spans="1:11" ht="30" customHeight="1" thickTop="1">
      <c r="A42" s="685" t="s">
        <v>389</v>
      </c>
      <c r="B42" s="686"/>
      <c r="C42" s="637" t="str">
        <f>IF(C38="","",SUM(C40,C41))</f>
        <v/>
      </c>
      <c r="D42" s="687"/>
      <c r="E42" s="695" t="str">
        <f t="shared" ref="E42" si="3">IF(E38="","",SUM(E40,E41))</f>
        <v/>
      </c>
      <c r="F42" s="696"/>
      <c r="G42" s="636" t="str">
        <f t="shared" ref="G42" si="4">IF(G38="","",SUM(G40,G41))</f>
        <v/>
      </c>
      <c r="H42" s="637"/>
      <c r="I42" s="637" t="str">
        <f t="shared" ref="I42" si="5">IF(I38="","",SUM(I40,I41))</f>
        <v/>
      </c>
      <c r="J42" s="637"/>
    </row>
    <row r="43" spans="1:11" ht="30" customHeight="1" thickBot="1">
      <c r="A43" s="652" t="s">
        <v>507</v>
      </c>
      <c r="B43" s="652"/>
      <c r="C43" s="639" t="str">
        <f>IF(SUM(E43:J43)=0,"",SUM(E43:J43))</f>
        <v/>
      </c>
      <c r="D43" s="694"/>
      <c r="E43" s="697"/>
      <c r="F43" s="698"/>
      <c r="G43" s="640"/>
      <c r="H43" s="641"/>
      <c r="I43" s="641"/>
      <c r="J43" s="641"/>
    </row>
    <row r="45" spans="1:11" ht="30" customHeight="1">
      <c r="A45" s="241" t="s">
        <v>397</v>
      </c>
    </row>
    <row r="46" spans="1:11" ht="3.75" customHeight="1"/>
    <row r="47" spans="1:11" ht="30" customHeight="1">
      <c r="A47" s="671"/>
      <c r="B47" s="672"/>
      <c r="C47" s="672"/>
      <c r="D47" s="672"/>
      <c r="E47" s="672"/>
      <c r="F47" s="672"/>
      <c r="G47" s="672"/>
      <c r="H47" s="672"/>
      <c r="I47" s="672"/>
      <c r="J47" s="672"/>
      <c r="K47" s="673"/>
    </row>
    <row r="48" spans="1:11" ht="30" customHeight="1">
      <c r="A48" s="674"/>
      <c r="B48" s="675"/>
      <c r="C48" s="675"/>
      <c r="D48" s="675"/>
      <c r="E48" s="675"/>
      <c r="F48" s="675"/>
      <c r="G48" s="675"/>
      <c r="H48" s="675"/>
      <c r="I48" s="675"/>
      <c r="J48" s="675"/>
      <c r="K48" s="676"/>
    </row>
    <row r="49" spans="1:11" ht="30" customHeight="1">
      <c r="A49" s="674"/>
      <c r="B49" s="675"/>
      <c r="C49" s="675"/>
      <c r="D49" s="675"/>
      <c r="E49" s="675"/>
      <c r="F49" s="675"/>
      <c r="G49" s="675"/>
      <c r="H49" s="675"/>
      <c r="I49" s="675"/>
      <c r="J49" s="675"/>
      <c r="K49" s="676"/>
    </row>
    <row r="50" spans="1:11" ht="30" customHeight="1">
      <c r="A50" s="677"/>
      <c r="B50" s="678"/>
      <c r="C50" s="678"/>
      <c r="D50" s="678"/>
      <c r="E50" s="678"/>
      <c r="F50" s="678"/>
      <c r="G50" s="678"/>
      <c r="H50" s="678"/>
      <c r="I50" s="678"/>
      <c r="J50" s="678"/>
      <c r="K50" s="679"/>
    </row>
  </sheetData>
  <sheetProtection sheet="1" formatRows="0"/>
  <mergeCells count="91">
    <mergeCell ref="I43:J43"/>
    <mergeCell ref="G43:H43"/>
    <mergeCell ref="E43:F43"/>
    <mergeCell ref="C43:D43"/>
    <mergeCell ref="A43:B43"/>
    <mergeCell ref="A47:K50"/>
    <mergeCell ref="E37:F37"/>
    <mergeCell ref="A38:A40"/>
    <mergeCell ref="A31:B31"/>
    <mergeCell ref="A32:B32"/>
    <mergeCell ref="A42:B42"/>
    <mergeCell ref="C42:D42"/>
    <mergeCell ref="E41:F41"/>
    <mergeCell ref="A41:B41"/>
    <mergeCell ref="C41:D41"/>
    <mergeCell ref="C40:D40"/>
    <mergeCell ref="C39:D39"/>
    <mergeCell ref="C38:D38"/>
    <mergeCell ref="A36:B37"/>
    <mergeCell ref="C36:D37"/>
    <mergeCell ref="E42:F42"/>
    <mergeCell ref="K25:K26"/>
    <mergeCell ref="A27:B27"/>
    <mergeCell ref="A28:B28"/>
    <mergeCell ref="D29:D30"/>
    <mergeCell ref="F29:F30"/>
    <mergeCell ref="H29:H30"/>
    <mergeCell ref="J29:J30"/>
    <mergeCell ref="A29:B30"/>
    <mergeCell ref="C29:C30"/>
    <mergeCell ref="E29:E30"/>
    <mergeCell ref="G29:G30"/>
    <mergeCell ref="I29:I30"/>
    <mergeCell ref="I25:I26"/>
    <mergeCell ref="A23:B23"/>
    <mergeCell ref="A24:B24"/>
    <mergeCell ref="D25:D26"/>
    <mergeCell ref="F25:F26"/>
    <mergeCell ref="H25:H26"/>
    <mergeCell ref="A25:B26"/>
    <mergeCell ref="C25:C26"/>
    <mergeCell ref="E25:E26"/>
    <mergeCell ref="G25:G26"/>
    <mergeCell ref="B13:F13"/>
    <mergeCell ref="A21:B22"/>
    <mergeCell ref="C21:C22"/>
    <mergeCell ref="E21:E22"/>
    <mergeCell ref="G21:G22"/>
    <mergeCell ref="A14:A17"/>
    <mergeCell ref="C14:K14"/>
    <mergeCell ref="B15:B17"/>
    <mergeCell ref="F15:G15"/>
    <mergeCell ref="H15:K15"/>
    <mergeCell ref="F16:G16"/>
    <mergeCell ref="F17:G17"/>
    <mergeCell ref="D21:D22"/>
    <mergeCell ref="F21:F22"/>
    <mergeCell ref="H21:H22"/>
    <mergeCell ref="J21:J22"/>
    <mergeCell ref="A7:C7"/>
    <mergeCell ref="D7:F7"/>
    <mergeCell ref="G7:K7"/>
    <mergeCell ref="A11:A12"/>
    <mergeCell ref="B11:F11"/>
    <mergeCell ref="G11:K11"/>
    <mergeCell ref="A2:K2"/>
    <mergeCell ref="B4:G4"/>
    <mergeCell ref="A6:C6"/>
    <mergeCell ref="D6:F6"/>
    <mergeCell ref="G6:K6"/>
    <mergeCell ref="E40:F40"/>
    <mergeCell ref="E39:F39"/>
    <mergeCell ref="E38:F38"/>
    <mergeCell ref="E36:J36"/>
    <mergeCell ref="I37:J37"/>
    <mergeCell ref="H13:K13"/>
    <mergeCell ref="G41:H41"/>
    <mergeCell ref="G37:H37"/>
    <mergeCell ref="G42:H42"/>
    <mergeCell ref="G40:H40"/>
    <mergeCell ref="G39:H39"/>
    <mergeCell ref="G38:H38"/>
    <mergeCell ref="I42:J42"/>
    <mergeCell ref="I41:J41"/>
    <mergeCell ref="I40:J40"/>
    <mergeCell ref="I39:J39"/>
    <mergeCell ref="I38:J38"/>
    <mergeCell ref="I21:I22"/>
    <mergeCell ref="K21:K22"/>
    <mergeCell ref="J25:J26"/>
    <mergeCell ref="K29:K30"/>
  </mergeCells>
  <phoneticPr fontId="5"/>
  <conditionalFormatting sqref="C12 F12 H12 K12 B13:F13 B15:B17 C16:G17 I16:I17 K17 C23:J24 C27:J28 C31:J32 E41:J41 E38:J39 A47:K50">
    <cfRule type="containsBlanks" dxfId="26" priority="4">
      <formula>LEN(TRIM(A12))=0</formula>
    </cfRule>
  </conditionalFormatting>
  <conditionalFormatting sqref="E43:J43">
    <cfRule type="containsBlanks" dxfId="25" priority="3">
      <formula>LEN(TRIM(E43))=0</formula>
    </cfRule>
  </conditionalFormatting>
  <conditionalFormatting sqref="H13">
    <cfRule type="containsBlanks" dxfId="24" priority="2">
      <formula>LEN(TRIM(H13))=0</formula>
    </cfRule>
  </conditionalFormatting>
  <conditionalFormatting sqref="K16">
    <cfRule type="containsBlanks" dxfId="23" priority="1">
      <formula>LEN(TRIM(K16))=0</formula>
    </cfRule>
  </conditionalFormatting>
  <dataValidations count="5">
    <dataValidation type="list" allowBlank="1" showInputMessage="1" showErrorMessage="1" sqref="B13:F13" xr:uid="{E1EA5996-02D0-4AE5-BA9B-BCDAEA639437}">
      <formula1>"新築,移転新築,増築,改修,改築"</formula1>
    </dataValidation>
    <dataValidation type="list" allowBlank="1" showInputMessage="1" showErrorMessage="1" sqref="B15:B17" xr:uid="{6CA8E701-4EDE-47A7-8EED-F589024CDA48}">
      <formula1>"有,無"</formula1>
    </dataValidation>
    <dataValidation type="list" allowBlank="1" showInputMessage="1" showErrorMessage="1" sqref="I16:I17" xr:uid="{50997F66-C269-4672-98C2-F6FF6E1CBC3D}">
      <formula1>"有（承認済）,有（申請済）,有（申請予定）,無"</formula1>
    </dataValidation>
    <dataValidation type="list" allowBlank="1" showInputMessage="1" showErrorMessage="1" sqref="K16:K17" xr:uid="{1B7BEDA3-B9E7-4A07-A887-7D20A6278672}">
      <formula1>"転用,譲渡,交換,貸付,取壊し"</formula1>
    </dataValidation>
    <dataValidation type="list" allowBlank="1" showInputMessage="1" showErrorMessage="1" sqref="H13:K13" xr:uid="{62BC321C-96EB-4E47-B19A-AFDB3D7C7808}">
      <formula1>"鉄骨鉄筋コンクリート造,鉄筋コンクリート造,鉄骨造（鉄筋コンクリート造と同等の強度）,鉄骨造（ブロック造と同等の強度）,ブロック造,木造,プレハブ造,その他"</formula1>
    </dataValidation>
  </dataValidations>
  <printOptions horizontalCentered="1"/>
  <pageMargins left="0.70866141732283472" right="0.70866141732283472" top="0.74803149606299213" bottom="0.74803149606299213" header="0.31496062992125984" footer="0.31496062992125984"/>
  <pageSetup paperSize="9" scale="73" orientation="portrait" cellComments="asDisplayed" r:id="rId1"/>
  <ignoredErrors>
    <ignoredError sqref="C40"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43</vt:i4>
      </vt:variant>
    </vt:vector>
  </HeadingPairs>
  <TitlesOfParts>
    <vt:vector size="72" baseType="lpstr">
      <vt:lpstr>内示通知書</vt:lpstr>
      <vt:lpstr>基本情報入力シート</vt:lpstr>
      <vt:lpstr>【申請】交付申請書</vt:lpstr>
      <vt:lpstr>【変更申請】変更申請書</vt:lpstr>
      <vt:lpstr>【申請】予算書</vt:lpstr>
      <vt:lpstr>【申請】所要額計算書</vt:lpstr>
      <vt:lpstr>12-1 スプリンクラー（総括表）見直し前</vt:lpstr>
      <vt:lpstr>12-2スプリンクラー（個別計画書）見直し前</vt:lpstr>
      <vt:lpstr>【申請】計画書（病室）</vt:lpstr>
      <vt:lpstr>【申請】計画書（病棟）</vt:lpstr>
      <vt:lpstr>【申請】計画書（保管施設）</vt:lpstr>
      <vt:lpstr>【申請】誓約書</vt:lpstr>
      <vt:lpstr>【実績】実績報告書</vt:lpstr>
      <vt:lpstr>【実績】決算書</vt:lpstr>
      <vt:lpstr>【実績】所要額精算書</vt:lpstr>
      <vt:lpstr>【実績】事業実績（病室）</vt:lpstr>
      <vt:lpstr>【実績】事業実績（病棟）</vt:lpstr>
      <vt:lpstr>【実績】事業実績（保管施設）</vt:lpstr>
      <vt:lpstr>集計シート</vt:lpstr>
      <vt:lpstr>経費所要額調(国様式)</vt:lpstr>
      <vt:lpstr>事業計画書(病室国様式)</vt:lpstr>
      <vt:lpstr>事業計画書(病棟国様式)</vt:lpstr>
      <vt:lpstr>事業計画書(保管庫国様式)</vt:lpstr>
      <vt:lpstr>経費所要額精算書(国様式)</vt:lpstr>
      <vt:lpstr>事業実績報告書(病室国様式)</vt:lpstr>
      <vt:lpstr>事業実績報告書(病棟国様式)</vt:lpstr>
      <vt:lpstr>事業実績報告書(保管施設国様式)</vt:lpstr>
      <vt:lpstr>更新履歴</vt:lpstr>
      <vt:lpstr>管理用（このシートは削除しないでください）</vt:lpstr>
      <vt:lpstr>【実績】決算書!Print_Area</vt:lpstr>
      <vt:lpstr>'【実績】事業実績（病室）'!Print_Area</vt:lpstr>
      <vt:lpstr>'【実績】事業実績（病棟）'!Print_Area</vt:lpstr>
      <vt:lpstr>'【実績】事業実績（保管施設）'!Print_Area</vt:lpstr>
      <vt:lpstr>【実績】実績報告書!Print_Area</vt:lpstr>
      <vt:lpstr>【実績】所要額精算書!Print_Area</vt:lpstr>
      <vt:lpstr>'【申請】計画書（病室）'!Print_Area</vt:lpstr>
      <vt:lpstr>'【申請】計画書（病棟）'!Print_Area</vt:lpstr>
      <vt:lpstr>'【申請】計画書（保管施設）'!Print_Area</vt:lpstr>
      <vt:lpstr>【申請】交付申請書!Print_Area</vt:lpstr>
      <vt:lpstr>【申請】所要額計算書!Print_Area</vt:lpstr>
      <vt:lpstr>【申請】誓約書!Print_Area</vt:lpstr>
      <vt:lpstr>【申請】予算書!Print_Area</vt:lpstr>
      <vt:lpstr>【変更申請】変更申請書!Print_Area</vt:lpstr>
      <vt:lpstr>'12-1 スプリンクラー（総括表）見直し前'!Print_Area</vt:lpstr>
      <vt:lpstr>'12-2スプリンクラー（個別計画書）見直し前'!Print_Area</vt:lpstr>
      <vt:lpstr>'管理用（このシートは削除しないでください）'!Print_Area</vt:lpstr>
      <vt:lpstr>基本情報入力シート!Print_Area</vt:lpstr>
      <vt:lpstr>'経費所要額精算書(国様式)'!Print_Area</vt:lpstr>
      <vt:lpstr>'経費所要額調(国様式)'!Print_Area</vt:lpstr>
      <vt:lpstr>'事業計画書(病室国様式)'!Print_Area</vt:lpstr>
      <vt:lpstr>'事業計画書(病棟国様式)'!Print_Area</vt:lpstr>
      <vt:lpstr>'事業計画書(保管庫国様式)'!Print_Area</vt:lpstr>
      <vt:lpstr>'事業実績報告書(病室国様式)'!Print_Area</vt:lpstr>
      <vt:lpstr>'事業実績報告書(病棟国様式)'!Print_Area</vt:lpstr>
      <vt:lpstr>'事業実績報告書(保管施設国様式)'!Print_Area</vt:lpstr>
      <vt:lpstr>内示通知書!Print_Area</vt:lpstr>
      <vt:lpstr>【実績】所要額精算書!Print_Titles</vt:lpstr>
      <vt:lpstr>【申請】所要額計算書!Print_Titles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髙橋 博行（感染症対策課）</cp:lastModifiedBy>
  <cp:lastPrinted>2025-08-15T01:35:23Z</cp:lastPrinted>
  <dcterms:created xsi:type="dcterms:W3CDTF">2000-07-04T04:40:42Z</dcterms:created>
  <dcterms:modified xsi:type="dcterms:W3CDTF">2025-08-20T08:16:18Z</dcterms:modified>
</cp:coreProperties>
</file>