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5376\Box\【02_課所共有】07_02_感染症対策課\R07年度\001総務・補助金担当\08_補助金\08_01_補助金全般\08_01_010_例規\協定締結医療機関施設・設備整備事業\02_R07\交付申請の受付について\事前準備\設備整備送付資料\"/>
    </mc:Choice>
  </mc:AlternateContent>
  <xr:revisionPtr revIDLastSave="0" documentId="13_ncr:1_{72A06A2B-6EF4-479F-95E5-85CA2670A97E}" xr6:coauthVersionLast="47" xr6:coauthVersionMax="47" xr10:uidLastSave="{00000000-0000-0000-0000-000000000000}"/>
  <workbookProtection workbookAlgorithmName="SHA-512" workbookHashValue="W/rvZG8xEyshJeQa8TZe+nYP4ROnH+ouoSDhNTX+NGPr7BaENYIsq5Z3fPgVBEbPv4T0br0KZ6EDVsWRtE14yg==" workbookSaltValue="m3o8Nxzr8fLzL1LkN4o8Vw==" workbookSpinCount="100000" lockStructure="1"/>
  <bookViews>
    <workbookView xWindow="28680" yWindow="-120" windowWidth="29040" windowHeight="15720" xr2:uid="{741A4C34-2ADB-445B-80F7-ABEBE4933694}"/>
  </bookViews>
  <sheets>
    <sheet name="申請書の入力方法" sheetId="74" r:id="rId1"/>
    <sheet name="基本情報入力シート" sheetId="53" r:id="rId2"/>
    <sheet name="【申請】交付申請書" sheetId="55" r:id="rId3"/>
    <sheet name="【変更申請】変更申請書" sheetId="62" r:id="rId4"/>
    <sheet name="12-1 スプリンクラー（総括表）見直し前" sheetId="25" state="hidden" r:id="rId5"/>
    <sheet name="12-2スプリンクラー（個別計画書）見直し前" sheetId="26" state="hidden" r:id="rId6"/>
    <sheet name="【申請】誓約書" sheetId="75" r:id="rId7"/>
    <sheet name="【申請】事業計画書" sheetId="71" r:id="rId8"/>
    <sheet name="【申請】所要調書" sheetId="70" r:id="rId9"/>
    <sheet name="【申請】予算書" sheetId="68" r:id="rId10"/>
    <sheet name="【実績】実績報告書" sheetId="63" r:id="rId11"/>
    <sheet name="【実績】事業実績" sheetId="73" r:id="rId12"/>
    <sheet name="【実績】所要調書" sheetId="72" r:id="rId13"/>
    <sheet name="【実績】決算書" sheetId="69" r:id="rId14"/>
    <sheet name="集計シート" sheetId="64" state="hidden" r:id="rId15"/>
    <sheet name="管理用（このシートは削除しないでください）" sheetId="9" state="hidden" r:id="rId16"/>
  </sheets>
  <externalReferences>
    <externalReference r:id="rId17"/>
  </externalReferences>
  <definedNames>
    <definedName name="_xlnm._FilterDatabase" localSheetId="12" hidden="1">【実績】所要調書!$A$6:$S$10</definedName>
    <definedName name="_xlnm._FilterDatabase" localSheetId="8" hidden="1">【申請】所要調書!$A$6:$Q$10</definedName>
    <definedName name="HCU" localSheetId="13">#REF!</definedName>
    <definedName name="HCU">#REF!</definedName>
    <definedName name="HCU管理料" localSheetId="13">#REF!</definedName>
    <definedName name="HCU管理料">#REF!</definedName>
    <definedName name="ICU" localSheetId="13">#REF!</definedName>
    <definedName name="ICU" localSheetId="9">#REF!</definedName>
    <definedName name="ICU">#REF!</definedName>
    <definedName name="ICU管理" localSheetId="13">#REF!</definedName>
    <definedName name="ICU管理" localSheetId="9">#REF!</definedName>
    <definedName name="ICU管理">#REF!</definedName>
    <definedName name="_xlnm.Print_Area" localSheetId="13">【実績】決算書!$A$1:$E$23</definedName>
    <definedName name="_xlnm.Print_Area" localSheetId="11">【実績】事業実績!$B$1:$V$50</definedName>
    <definedName name="_xlnm.Print_Area" localSheetId="10">【実績】実績報告書!$A$1:$J$38</definedName>
    <definedName name="_xlnm.Print_Area" localSheetId="12">【実績】所要調書!$A$1:$U$30</definedName>
    <definedName name="_xlnm.Print_Area" localSheetId="2">【申請】交付申請書!$A$1:$K$38</definedName>
    <definedName name="_xlnm.Print_Area" localSheetId="7">【申請】事業計画書!$B$1:$V$51</definedName>
    <definedName name="_xlnm.Print_Area" localSheetId="8">【申請】所要調書!$A$1:$S$28</definedName>
    <definedName name="_xlnm.Print_Area" localSheetId="6">【申請】誓約書!$A$1:$K$38</definedName>
    <definedName name="_xlnm.Print_Area" localSheetId="9">【申請】予算書!$A$1:$E$23</definedName>
    <definedName name="_xlnm.Print_Area" localSheetId="3">【変更申請】変更申請書!$A$1:$J$39</definedName>
    <definedName name="_xlnm.Print_Area" localSheetId="4">'12-1 スプリンクラー（総括表）見直し前'!$A$1:$AI$43</definedName>
    <definedName name="_xlnm.Print_Area" localSheetId="5">'12-2スプリンクラー（個別計画書）見直し前'!$B$1:$BQ$41</definedName>
    <definedName name="_xlnm.Print_Area" localSheetId="15">'管理用（このシートは削除しないでください）'!$A$1:$W$72</definedName>
    <definedName name="_xlnm.Print_Area" localSheetId="1">基本情報入力シート!$A$1:$C$34</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該当なし">[1]!テーブル6[該当なし]</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種別選択" localSheetId="13">#REF!</definedName>
    <definedName name="種別選択">#REF!</definedName>
    <definedName name="南海トラフ地震に係る津波避難対策緊急事業">'管理用（このシートは削除しないでください）'!$S$4:$S$5</definedName>
    <definedName name="発熱外来">[1]!テーブル2[発熱外来]</definedName>
    <definedName name="病床確保">[1]!テーブル1[病床確保]</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13">'管理用（このシートは削除しないでください）'!#REF!</definedName>
    <definedName name="有床診療所等スプリンクラー等施設整備事業" localSheetId="10">'管理用（このシートは削除しないでください）'!#REF!</definedName>
    <definedName name="有床診療所等スプリンクラー等施設整備事業" localSheetId="2">'管理用（このシートは削除しないでください）'!#REF!</definedName>
    <definedName name="有床診療所等スプリンクラー等施設整備事業" localSheetId="3">'管理用（このシートは削除しないでください）'!#REF!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両方">[1]!テーブル5[両方]</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73" l="1"/>
  <c r="M5" i="73"/>
  <c r="F16" i="62"/>
  <c r="F18" i="62"/>
  <c r="F19" i="62"/>
  <c r="F20" i="62"/>
  <c r="B5" i="73"/>
  <c r="D4" i="68"/>
  <c r="B5" i="71"/>
  <c r="M5" i="71"/>
  <c r="F20" i="63"/>
  <c r="F19" i="63"/>
  <c r="F18" i="63"/>
  <c r="F16" i="63"/>
  <c r="F20" i="55"/>
  <c r="F19" i="55"/>
  <c r="F18" i="55"/>
  <c r="F16" i="55"/>
  <c r="K3" i="64"/>
  <c r="M3" i="64"/>
  <c r="N25" i="71"/>
  <c r="J3" i="64"/>
  <c r="J7" i="64" l="1"/>
  <c r="I7" i="64"/>
  <c r="I3" i="64"/>
  <c r="H7" i="64"/>
  <c r="H3" i="64"/>
  <c r="G7" i="64"/>
  <c r="G3" i="64"/>
  <c r="F7" i="64"/>
  <c r="F3" i="64"/>
  <c r="B7" i="64"/>
  <c r="B3" i="64"/>
  <c r="A7" i="64"/>
  <c r="A3" i="64"/>
  <c r="C7" i="64"/>
  <c r="C3" i="64"/>
  <c r="D7" i="64"/>
  <c r="D3" i="64"/>
  <c r="E7" i="64"/>
  <c r="E3" i="64"/>
  <c r="D4" i="69" l="1"/>
  <c r="G10" i="72"/>
  <c r="G9" i="72"/>
  <c r="G8" i="72"/>
  <c r="G7" i="72"/>
  <c r="F10" i="72"/>
  <c r="F9" i="72"/>
  <c r="F8" i="72"/>
  <c r="F7" i="72"/>
  <c r="F10" i="70" l="1"/>
  <c r="F9" i="70"/>
  <c r="F8" i="70"/>
  <c r="F7" i="70"/>
  <c r="G10" i="70"/>
  <c r="G9" i="70"/>
  <c r="G8" i="70"/>
  <c r="G7" i="70"/>
  <c r="F5" i="73" l="1"/>
  <c r="F5" i="71"/>
  <c r="P16" i="71" l="1"/>
  <c r="R16" i="71" s="1"/>
  <c r="EZ7" i="64"/>
  <c r="ET7" i="64"/>
  <c r="EN7" i="64"/>
  <c r="FF7" i="64"/>
  <c r="FF3" i="64"/>
  <c r="EZ3" i="64"/>
  <c r="EY3" i="64"/>
  <c r="EX3" i="64"/>
  <c r="EW3" i="64"/>
  <c r="EV3" i="64"/>
  <c r="EU3" i="64"/>
  <c r="EQ3" i="64"/>
  <c r="EP3" i="64"/>
  <c r="EO3" i="64"/>
  <c r="EK3" i="64"/>
  <c r="EJ3" i="64"/>
  <c r="EI3" i="64"/>
  <c r="EH7" i="64"/>
  <c r="EF7" i="64"/>
  <c r="ED3" i="64"/>
  <c r="EC3" i="64"/>
  <c r="EB3" i="64"/>
  <c r="ET3" i="64"/>
  <c r="ES3" i="64"/>
  <c r="ER3" i="64"/>
  <c r="EN3" i="64"/>
  <c r="EL3" i="64"/>
  <c r="EM3" i="64"/>
  <c r="EH3" i="64"/>
  <c r="EF3" i="64"/>
  <c r="EE3" i="64"/>
  <c r="EA7" i="64"/>
  <c r="DY7" i="64"/>
  <c r="DT7" i="64"/>
  <c r="DM7" i="64"/>
  <c r="DK7" i="64"/>
  <c r="DF7" i="64"/>
  <c r="DD7" i="64"/>
  <c r="CU3" i="64"/>
  <c r="CT3" i="64"/>
  <c r="CS3" i="64"/>
  <c r="B16" i="64"/>
  <c r="B12" i="64"/>
  <c r="BS7" i="64"/>
  <c r="BR7" i="64"/>
  <c r="CR7" i="64"/>
  <c r="CQ7" i="64"/>
  <c r="CP7" i="64"/>
  <c r="CO7" i="64"/>
  <c r="CN7" i="64"/>
  <c r="CM7" i="64"/>
  <c r="CL7" i="64"/>
  <c r="CK7" i="64"/>
  <c r="CJ7" i="64"/>
  <c r="CI7" i="64"/>
  <c r="CH7" i="64"/>
  <c r="CG7" i="64"/>
  <c r="CF7" i="64"/>
  <c r="BQ7" i="64"/>
  <c r="BP7" i="64"/>
  <c r="BO7" i="64"/>
  <c r="CE7" i="64"/>
  <c r="CD7" i="64"/>
  <c r="BY7" i="64"/>
  <c r="CC7" i="64"/>
  <c r="CB7" i="64"/>
  <c r="CA7" i="64"/>
  <c r="BZ7" i="64"/>
  <c r="BX7" i="64"/>
  <c r="BW7" i="64"/>
  <c r="BV7" i="64"/>
  <c r="BU7" i="64"/>
  <c r="BT7" i="64"/>
  <c r="CN3" i="64"/>
  <c r="CM3" i="64"/>
  <c r="CL3" i="64"/>
  <c r="CK3" i="64"/>
  <c r="CJ3" i="64"/>
  <c r="CI3" i="64"/>
  <c r="CH3" i="64"/>
  <c r="CG3" i="64"/>
  <c r="CF3" i="64"/>
  <c r="CE3" i="64"/>
  <c r="CC3" i="64"/>
  <c r="CB3" i="64"/>
  <c r="CA3" i="64"/>
  <c r="BZ3" i="64"/>
  <c r="BX3" i="64"/>
  <c r="BW3" i="64"/>
  <c r="BV3" i="64"/>
  <c r="BU3" i="64"/>
  <c r="CD3" i="64"/>
  <c r="BY3" i="64"/>
  <c r="BT3" i="64"/>
  <c r="CR3" i="64"/>
  <c r="CQ3" i="64"/>
  <c r="CP3" i="64"/>
  <c r="CO3" i="64"/>
  <c r="L23" i="71"/>
  <c r="L22" i="71"/>
  <c r="L21" i="71"/>
  <c r="L20" i="71"/>
  <c r="L23" i="73"/>
  <c r="P16" i="73"/>
  <c r="L22" i="73"/>
  <c r="L21" i="73"/>
  <c r="L16" i="73"/>
  <c r="BG7" i="64"/>
  <c r="L10" i="71"/>
  <c r="AL7" i="64"/>
  <c r="P10" i="71" l="1"/>
  <c r="R10" i="71" s="1"/>
  <c r="P11" i="71"/>
  <c r="R11" i="71" s="1"/>
  <c r="P12" i="71"/>
  <c r="R12" i="71" s="1"/>
  <c r="P13" i="71"/>
  <c r="R13" i="71" s="1"/>
  <c r="BC3" i="64"/>
  <c r="W3" i="64"/>
  <c r="EA3" i="64"/>
  <c r="DY3" i="64"/>
  <c r="DX3" i="64"/>
  <c r="DW3" i="64"/>
  <c r="DV3" i="64"/>
  <c r="DU3" i="64"/>
  <c r="DT3" i="64"/>
  <c r="DR3" i="64"/>
  <c r="DQ3" i="64"/>
  <c r="DP3" i="64"/>
  <c r="DO3" i="64"/>
  <c r="DN3" i="64"/>
  <c r="DM3" i="64"/>
  <c r="DK3" i="64"/>
  <c r="DJ3" i="64"/>
  <c r="DI3" i="64"/>
  <c r="DH3" i="64"/>
  <c r="DG3" i="64"/>
  <c r="DF3" i="64"/>
  <c r="DD3" i="64"/>
  <c r="DC3" i="64"/>
  <c r="DB3" i="64"/>
  <c r="DA3" i="64"/>
  <c r="CZ3" i="64"/>
  <c r="CY3" i="64"/>
  <c r="CW3" i="64"/>
  <c r="CV3" i="64"/>
  <c r="BS3" i="64"/>
  <c r="BR3" i="64"/>
  <c r="BQ3" i="64"/>
  <c r="BP3" i="64"/>
  <c r="BO3" i="64"/>
  <c r="BN3" i="64"/>
  <c r="BN7" i="64"/>
  <c r="BM7" i="64"/>
  <c r="BL7" i="64"/>
  <c r="BK7" i="64"/>
  <c r="BJ7" i="64"/>
  <c r="BM3" i="64"/>
  <c r="BL3" i="64"/>
  <c r="BK3" i="64"/>
  <c r="BJ3" i="64"/>
  <c r="BI3" i="64"/>
  <c r="BG3" i="64"/>
  <c r="BB3" i="64"/>
  <c r="AZ3" i="64"/>
  <c r="AT3" i="64"/>
  <c r="AR3" i="64"/>
  <c r="AL3" i="64"/>
  <c r="AJ3" i="64"/>
  <c r="AD3" i="64"/>
  <c r="AB3" i="64"/>
  <c r="V3" i="64"/>
  <c r="T3" i="64"/>
  <c r="CY7" i="64"/>
  <c r="BI7" i="64"/>
  <c r="BB7" i="64"/>
  <c r="AT7" i="64"/>
  <c r="AD7" i="64"/>
  <c r="V7" i="64"/>
  <c r="AK3" i="64" l="1"/>
  <c r="AS3" i="64"/>
  <c r="BA3" i="64"/>
  <c r="P9" i="71"/>
  <c r="R9" i="71" s="1"/>
  <c r="P13" i="73"/>
  <c r="R13" i="73" s="1"/>
  <c r="P12" i="73"/>
  <c r="R12" i="73" s="1"/>
  <c r="P11" i="73"/>
  <c r="R11" i="73" s="1"/>
  <c r="P10" i="73"/>
  <c r="R10" i="73" s="1"/>
  <c r="P9" i="73"/>
  <c r="R9" i="73" s="1"/>
  <c r="AC3" i="64"/>
  <c r="AK7" i="64" l="1"/>
  <c r="AC7" i="64"/>
  <c r="U7" i="64"/>
  <c r="U3" i="64"/>
  <c r="L28" i="71"/>
  <c r="L19" i="71" l="1"/>
  <c r="R14" i="71" l="1"/>
  <c r="R14" i="73"/>
  <c r="P34" i="71" l="1"/>
  <c r="P34" i="73"/>
  <c r="P28" i="73" l="1"/>
  <c r="P29" i="73"/>
  <c r="R29" i="73" s="1"/>
  <c r="P30" i="73"/>
  <c r="R30" i="73" s="1"/>
  <c r="P31" i="73"/>
  <c r="R31" i="73" s="1"/>
  <c r="P27" i="73"/>
  <c r="R27" i="73" s="1"/>
  <c r="BA7" i="64"/>
  <c r="AS7" i="64"/>
  <c r="L9" i="71"/>
  <c r="P28" i="71"/>
  <c r="R28" i="71" s="1"/>
  <c r="P29" i="71"/>
  <c r="R29" i="71" s="1"/>
  <c r="P30" i="71"/>
  <c r="R30" i="71" s="1"/>
  <c r="P31" i="71"/>
  <c r="R31" i="71" s="1"/>
  <c r="P27" i="71"/>
  <c r="R27" i="71" s="1"/>
  <c r="L27" i="71"/>
  <c r="DZ7" i="64" l="1"/>
  <c r="DS7" i="64"/>
  <c r="DL7" i="64"/>
  <c r="DZ3" i="64"/>
  <c r="DS3" i="64"/>
  <c r="DL3" i="64"/>
  <c r="CX3" i="64"/>
  <c r="DE3" i="64"/>
  <c r="DE7" i="64"/>
  <c r="N39" i="73"/>
  <c r="R34" i="73" s="1"/>
  <c r="N32" i="73"/>
  <c r="N25" i="73"/>
  <c r="R16" i="73" s="1"/>
  <c r="N14" i="73"/>
  <c r="N39" i="71"/>
  <c r="R34" i="71" s="1"/>
  <c r="N32" i="71"/>
  <c r="N14" i="71"/>
  <c r="R39" i="73" l="1"/>
  <c r="EG7" i="64"/>
  <c r="R32" i="71"/>
  <c r="R39" i="71"/>
  <c r="EG3" i="64"/>
  <c r="R32" i="73"/>
  <c r="CX7" i="64"/>
  <c r="DR7" i="64"/>
  <c r="BH3" i="64" l="1"/>
  <c r="R25" i="71"/>
  <c r="BH7" i="64"/>
  <c r="R25" i="73"/>
  <c r="CW7" i="64"/>
  <c r="AZ7" i="64"/>
  <c r="AR7" i="64"/>
  <c r="AJ7" i="64"/>
  <c r="AB7" i="64"/>
  <c r="T7" i="64"/>
  <c r="F8" i="55" l="1"/>
  <c r="F8" i="62" l="1"/>
  <c r="F8" i="63"/>
  <c r="L9" i="73" l="1"/>
  <c r="L10" i="73"/>
  <c r="L11" i="73"/>
  <c r="L12" i="73"/>
  <c r="L13" i="73"/>
  <c r="Y7" i="64" l="1"/>
  <c r="X7" i="64"/>
  <c r="FE7" i="64" l="1"/>
  <c r="FD7" i="64"/>
  <c r="FC7" i="64"/>
  <c r="FB7" i="64"/>
  <c r="FA7" i="64"/>
  <c r="EY7" i="64"/>
  <c r="EX7" i="64"/>
  <c r="EW7" i="64"/>
  <c r="EV7" i="64"/>
  <c r="EU7" i="64"/>
  <c r="ES7" i="64"/>
  <c r="ER7" i="64"/>
  <c r="EQ7" i="64"/>
  <c r="EP7" i="64"/>
  <c r="EO7" i="64"/>
  <c r="EM7" i="64"/>
  <c r="EL7" i="64"/>
  <c r="EK7" i="64"/>
  <c r="EJ7" i="64"/>
  <c r="EI7" i="64"/>
  <c r="EE7" i="64"/>
  <c r="ED7" i="64"/>
  <c r="EC7" i="64"/>
  <c r="EB7" i="64"/>
  <c r="DX7" i="64"/>
  <c r="DW7" i="64"/>
  <c r="DV7" i="64"/>
  <c r="DU7" i="64"/>
  <c r="DQ7" i="64"/>
  <c r="DP7" i="64"/>
  <c r="DO7" i="64"/>
  <c r="DN7" i="64"/>
  <c r="DJ7" i="64"/>
  <c r="DI7" i="64"/>
  <c r="DH7" i="64"/>
  <c r="DG7" i="64"/>
  <c r="DC7" i="64"/>
  <c r="DB7" i="64"/>
  <c r="DA7" i="64"/>
  <c r="CZ7" i="64"/>
  <c r="CV7" i="64"/>
  <c r="CU7" i="64"/>
  <c r="CT7" i="64"/>
  <c r="CS7" i="64"/>
  <c r="BF7" i="64"/>
  <c r="BE7" i="64"/>
  <c r="BD7" i="64"/>
  <c r="BC7" i="64"/>
  <c r="AY7" i="64"/>
  <c r="AX7" i="64"/>
  <c r="AW7" i="64"/>
  <c r="AV7" i="64"/>
  <c r="AU7" i="64"/>
  <c r="AQ7" i="64"/>
  <c r="AP7" i="64"/>
  <c r="AO7" i="64"/>
  <c r="AN7" i="64"/>
  <c r="AM7" i="64"/>
  <c r="AI7" i="64"/>
  <c r="AH7" i="64"/>
  <c r="AG7" i="64"/>
  <c r="AF7" i="64"/>
  <c r="AE7" i="64"/>
  <c r="AA7" i="64"/>
  <c r="Z7" i="64"/>
  <c r="W7" i="64"/>
  <c r="S7" i="64"/>
  <c r="R7" i="64"/>
  <c r="Q7" i="64"/>
  <c r="P7" i="64"/>
  <c r="O7" i="64"/>
  <c r="AY3" i="64"/>
  <c r="AX3" i="64"/>
  <c r="AW3" i="64"/>
  <c r="AV3" i="64"/>
  <c r="AU3" i="64"/>
  <c r="AQ3" i="64"/>
  <c r="AP3" i="64"/>
  <c r="AO3" i="64"/>
  <c r="AN3" i="64"/>
  <c r="AM3" i="64"/>
  <c r="AI3" i="64"/>
  <c r="AH3" i="64"/>
  <c r="AA3" i="64"/>
  <c r="Z3" i="64"/>
  <c r="Y3" i="64"/>
  <c r="X3" i="64"/>
  <c r="S3" i="64"/>
  <c r="R3" i="64"/>
  <c r="Q3" i="64"/>
  <c r="P3" i="64"/>
  <c r="O3" i="64"/>
  <c r="BF3" i="64"/>
  <c r="BE3" i="64"/>
  <c r="BD3" i="64"/>
  <c r="AG3" i="64"/>
  <c r="AE3" i="64"/>
  <c r="AF3" i="64"/>
  <c r="FE3" i="64" l="1"/>
  <c r="FD3" i="64"/>
  <c r="FC3" i="64"/>
  <c r="FB3" i="64"/>
  <c r="FA3" i="64"/>
  <c r="D16" i="64" l="1"/>
  <c r="L16" i="71" l="1"/>
  <c r="L34" i="73" l="1"/>
  <c r="L35" i="73"/>
  <c r="R11" i="72" l="1"/>
  <c r="U10" i="72"/>
  <c r="C16" i="64"/>
  <c r="U9" i="72" s="1"/>
  <c r="U8" i="72"/>
  <c r="A16" i="64"/>
  <c r="U7" i="72" s="1"/>
  <c r="A12" i="64"/>
  <c r="S7" i="70" s="1"/>
  <c r="S8" i="70"/>
  <c r="D12" i="64"/>
  <c r="S10" i="70" s="1"/>
  <c r="C12" i="64"/>
  <c r="S9" i="70" s="1"/>
  <c r="E29" i="62" l="1"/>
  <c r="K10" i="72"/>
  <c r="L38" i="73"/>
  <c r="L37" i="73"/>
  <c r="L36" i="73"/>
  <c r="H9" i="72"/>
  <c r="L31" i="73"/>
  <c r="L30" i="73"/>
  <c r="L29" i="73"/>
  <c r="L28" i="73"/>
  <c r="L27" i="73"/>
  <c r="K8" i="72"/>
  <c r="L24" i="73"/>
  <c r="L20" i="73"/>
  <c r="L19" i="73"/>
  <c r="L18" i="73"/>
  <c r="H7" i="72"/>
  <c r="L8" i="72" l="1"/>
  <c r="M8" i="72" s="1"/>
  <c r="L10" i="72"/>
  <c r="M10" i="72" s="1"/>
  <c r="J9" i="72"/>
  <c r="J7" i="72"/>
  <c r="H10" i="72"/>
  <c r="K9" i="72"/>
  <c r="H8" i="72"/>
  <c r="K7" i="72"/>
  <c r="P11" i="70"/>
  <c r="K10" i="70"/>
  <c r="H8" i="70"/>
  <c r="L38" i="71"/>
  <c r="L37" i="71"/>
  <c r="L36" i="71"/>
  <c r="L35" i="71"/>
  <c r="L34" i="71"/>
  <c r="L31" i="71"/>
  <c r="L30" i="71"/>
  <c r="L29" i="71"/>
  <c r="L24" i="71"/>
  <c r="L18" i="71"/>
  <c r="L11" i="71"/>
  <c r="L12" i="71"/>
  <c r="L13" i="71"/>
  <c r="L10" i="70" l="1"/>
  <c r="M10" i="70" s="1"/>
  <c r="J8" i="70"/>
  <c r="L9" i="72"/>
  <c r="M9" i="72" s="1"/>
  <c r="L7" i="72"/>
  <c r="M7" i="72" s="1"/>
  <c r="J8" i="72"/>
  <c r="J10" i="72"/>
  <c r="H7" i="70"/>
  <c r="J7" i="70" s="1"/>
  <c r="K9" i="70"/>
  <c r="H10" i="70"/>
  <c r="H9" i="70"/>
  <c r="J9" i="70" s="1"/>
  <c r="K8" i="70"/>
  <c r="K7" i="70"/>
  <c r="L8" i="70" l="1"/>
  <c r="M8" i="70"/>
  <c r="L7" i="70"/>
  <c r="M7" i="70" s="1"/>
  <c r="L9" i="70"/>
  <c r="J10" i="70"/>
  <c r="O10" i="70" s="1"/>
  <c r="Q10" i="70" s="1"/>
  <c r="O8" i="70" l="1"/>
  <c r="Q8" i="70" s="1"/>
  <c r="O7" i="70"/>
  <c r="Q7" i="70" s="1"/>
  <c r="M9" i="70"/>
  <c r="P10" i="72"/>
  <c r="N10" i="72"/>
  <c r="O10" i="72" s="1"/>
  <c r="O9" i="70" l="1"/>
  <c r="O11" i="70" s="1"/>
  <c r="L3" i="64" s="1"/>
  <c r="P8" i="72"/>
  <c r="N7" i="72"/>
  <c r="P7" i="72"/>
  <c r="Q10" i="72"/>
  <c r="N8" i="72"/>
  <c r="O8" i="72" s="1"/>
  <c r="D22" i="69"/>
  <c r="D8" i="68" l="1"/>
  <c r="D11" i="68" s="1"/>
  <c r="E28" i="55"/>
  <c r="P9" i="72"/>
  <c r="P11" i="72" s="1"/>
  <c r="N9" i="72"/>
  <c r="O9" i="72" s="1"/>
  <c r="S9" i="72" s="1"/>
  <c r="O7" i="72"/>
  <c r="S7" i="72" s="1"/>
  <c r="Q9" i="70"/>
  <c r="Q11" i="70" s="1"/>
  <c r="S10" i="72"/>
  <c r="Q8" i="72"/>
  <c r="D22" i="68"/>
  <c r="N11" i="72" l="1"/>
  <c r="Q9" i="72"/>
  <c r="Q7" i="72"/>
  <c r="S8" i="72"/>
  <c r="S11" i="72" s="1"/>
  <c r="O11" i="72"/>
  <c r="L7" i="64" s="1"/>
  <c r="D23" i="68"/>
  <c r="E29" i="63" l="1"/>
  <c r="D8" i="69"/>
  <c r="D11" i="69" s="1"/>
  <c r="D23" i="69" s="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Q11"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16" authorId="0" shapeId="0" xr:uid="{62D740D2-B6C3-48BB-BA35-26F19D38DA39}">
      <text>
        <r>
          <rPr>
            <b/>
            <sz val="9"/>
            <color indexed="81"/>
            <rFont val="MS P ゴシック"/>
            <family val="3"/>
            <charset val="128"/>
          </rPr>
          <t>（報告者）の部分はシート「基本情報入力シート」から転記されます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埼玉県</author>
    <author>Administrator</author>
  </authors>
  <commentList>
    <comment ref="D4" authorId="0" shapeId="0" xr:uid="{A945F514-DBF5-4FFE-B43E-49533DCD6FC9}">
      <text>
        <r>
          <rPr>
            <b/>
            <sz val="9"/>
            <color indexed="81"/>
            <rFont val="MS P ゴシック"/>
            <family val="3"/>
            <charset val="128"/>
          </rPr>
          <t>シート「基本情報入力シート」から「医療機関名」が転記されます</t>
        </r>
        <r>
          <rPr>
            <sz val="9"/>
            <color indexed="81"/>
            <rFont val="MS P ゴシック"/>
            <family val="3"/>
            <charset val="128"/>
          </rPr>
          <t xml:space="preserve">
</t>
        </r>
      </text>
    </comment>
    <comment ref="D8" authorId="1" shapeId="0" xr:uid="{C5F466EC-6FF9-4481-A09F-6721BC1BF3F7}">
      <text>
        <r>
          <rPr>
            <b/>
            <sz val="9"/>
            <color indexed="81"/>
            <rFont val="MS P ゴシック"/>
            <family val="3"/>
            <charset val="128"/>
          </rPr>
          <t>シート「【実績】所要調書」から県補助の合計金額が転記されます</t>
        </r>
        <r>
          <rPr>
            <sz val="9"/>
            <color indexed="81"/>
            <rFont val="MS P ゴシック"/>
            <family val="3"/>
            <charset val="128"/>
          </rPr>
          <t xml:space="preserve">。
</t>
        </r>
      </text>
    </comment>
    <comment ref="D9" authorId="0" shapeId="0" xr:uid="{D36E4128-6487-497D-BE93-89458ECDE5DD}">
      <text>
        <r>
          <rPr>
            <b/>
            <sz val="9"/>
            <color indexed="81"/>
            <rFont val="MS P ゴシック"/>
            <family val="3"/>
            <charset val="128"/>
          </rPr>
          <t>端数分の金額を「事業収入」または「その他収入」に入れてください。</t>
        </r>
        <r>
          <rPr>
            <sz val="9"/>
            <color indexed="81"/>
            <rFont val="MS P ゴシック"/>
            <family val="3"/>
            <charset val="128"/>
          </rPr>
          <t xml:space="preserve">
</t>
        </r>
      </text>
    </comment>
    <comment ref="B15" authorId="0" shapeId="0" xr:uid="{9A1D41D4-3F71-4EC3-ACD7-FEB466981BF5}">
      <text>
        <r>
          <rPr>
            <b/>
            <sz val="9"/>
            <color indexed="81"/>
            <rFont val="MS P ゴシック"/>
            <family val="3"/>
            <charset val="128"/>
          </rPr>
          <t>購入をする設備の品
名を入力してくださ
い。</t>
        </r>
      </text>
    </comment>
    <comment ref="D15" authorId="0" shapeId="0" xr:uid="{97622E7A-44A3-4B62-849E-8F59EEC60756}">
      <text>
        <r>
          <rPr>
            <b/>
            <sz val="9"/>
            <color indexed="81"/>
            <rFont val="MS P ゴシック"/>
            <family val="3"/>
            <charset val="128"/>
          </rPr>
          <t>購入する設備の実支出金額を入力してください。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1A8EEEDC-4824-46EF-8DAA-AE870F1FB55E}">
      <text>
        <r>
          <rPr>
            <b/>
            <sz val="10"/>
            <color indexed="81"/>
            <rFont val="MS P ゴシック"/>
            <family val="3"/>
            <charset val="128"/>
          </rPr>
          <t xml:space="preserve">「令和７年９月２４日」のように記載してください。
</t>
        </r>
      </text>
    </comment>
    <comment ref="F16" authorId="0" shapeId="0" xr:uid="{0FB030A9-E83C-405D-890B-38274E7E46E6}">
      <text>
        <r>
          <rPr>
            <b/>
            <sz val="9"/>
            <color indexed="81"/>
            <rFont val="MS P ゴシック"/>
            <family val="3"/>
            <charset val="128"/>
          </rPr>
          <t>（報告者）の部分はシート「基本情報入力シート」から転記されます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5" authorId="0" shapeId="0" xr:uid="{F4559A1A-59C8-475E-A2E9-555D048D490B}">
      <text>
        <r>
          <rPr>
            <sz val="14"/>
            <color indexed="81"/>
            <rFont val="MS P ゴシック"/>
            <family val="3"/>
            <charset val="128"/>
          </rPr>
          <t>「令和７年９月２４日」又は「2025/9/24」のように記載してください。</t>
        </r>
        <r>
          <rPr>
            <sz val="9"/>
            <color indexed="81"/>
            <rFont val="MS P ゴシック"/>
            <family val="3"/>
            <charset val="128"/>
          </rPr>
          <t xml:space="preserve">
</t>
        </r>
      </text>
    </comment>
    <comment ref="G11" authorId="0" shapeId="0" xr:uid="{D1A4A728-D43D-4675-B86B-7D87A2891957}">
      <text>
        <r>
          <rPr>
            <sz val="14"/>
            <color indexed="81"/>
            <rFont val="MS P ゴシック"/>
            <family val="3"/>
            <charset val="128"/>
          </rPr>
          <t>誓約書につき他シートから自動転記されません。
内容を確認のうえ、オレンジセルを全て入力してください。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Administrator</author>
  </authors>
  <commentList>
    <comment ref="M4" authorId="0" shapeId="0" xr:uid="{DDF06302-7BC3-427A-8F4D-416383AD1911}">
      <text>
        <r>
          <rPr>
            <b/>
            <sz val="9"/>
            <color indexed="81"/>
            <rFont val="MS P ゴシック"/>
            <family val="3"/>
            <charset val="128"/>
          </rPr>
          <t>「開設者」「医療機関名」「所在地」はシート「基本情報入力シート」から転記されます</t>
        </r>
        <r>
          <rPr>
            <sz val="9"/>
            <color indexed="81"/>
            <rFont val="MS P ゴシック"/>
            <family val="3"/>
            <charset val="128"/>
          </rPr>
          <t xml:space="preserve">
</t>
        </r>
      </text>
    </comment>
    <comment ref="K9" authorId="1" shapeId="0" xr:uid="{6E9DEE6C-61C0-4FFF-BA51-DEF716CCE665}">
      <text>
        <r>
          <rPr>
            <b/>
            <sz val="8"/>
            <color indexed="81"/>
            <rFont val="MS P ゴシック"/>
            <family val="3"/>
            <charset val="128"/>
          </rPr>
          <t>整備をするにあたり使用する病床数を入力してください</t>
        </r>
        <r>
          <rPr>
            <sz val="9"/>
            <color indexed="81"/>
            <rFont val="MS P ゴシック"/>
            <family val="3"/>
            <charset val="128"/>
          </rPr>
          <t xml:space="preserve">
</t>
        </r>
      </text>
    </comment>
    <comment ref="B16" authorId="0" shapeId="0" xr:uid="{01A90EC8-111C-45A7-9338-E9580293222C}">
      <text>
        <r>
          <rPr>
            <b/>
            <sz val="8"/>
            <color indexed="81"/>
            <rFont val="MS P ゴシック"/>
            <family val="3"/>
            <charset val="128"/>
          </rPr>
          <t>「病床確保」か「発熱外来」を選択してください</t>
        </r>
      </text>
    </comment>
    <comment ref="B27" authorId="1" shapeId="0" xr:uid="{4B3A78B8-C285-4DAD-B135-37E9C07D8BE9}">
      <text>
        <r>
          <rPr>
            <b/>
            <sz val="8"/>
            <color indexed="81"/>
            <rFont val="MS P ゴシック"/>
            <family val="3"/>
            <charset val="128"/>
          </rPr>
          <t>「病床確保」か「発熱外来」を選択してください</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3" authorId="0" shapeId="0" xr:uid="{51C1C3D5-980F-48C1-AC33-4FC13FD3438C}">
      <text>
        <r>
          <rPr>
            <b/>
            <sz val="12"/>
            <color indexed="81"/>
            <rFont val="MS P ゴシック"/>
            <family val="3"/>
            <charset val="128"/>
          </rPr>
          <t>（B)は、寄付金等があれば入力をお願いします。</t>
        </r>
      </text>
    </comment>
    <comment ref="N3" authorId="0" shapeId="0" xr:uid="{1D11AD60-E79C-4AE4-B1CE-855470C692C5}">
      <text>
        <r>
          <rPr>
            <b/>
            <sz val="12"/>
            <color indexed="81"/>
            <rFont val="MS P ゴシック"/>
            <family val="3"/>
            <charset val="128"/>
          </rPr>
          <t>（H）は内示通知書に記載の各種目の内示額を入力してください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Administrator</author>
  </authors>
  <commentList>
    <comment ref="D4" authorId="0" shapeId="0" xr:uid="{403AC5F5-22DE-4E18-977E-61077CA06D15}">
      <text>
        <r>
          <rPr>
            <b/>
            <sz val="9"/>
            <color indexed="81"/>
            <rFont val="MS P ゴシック"/>
            <family val="3"/>
            <charset val="128"/>
          </rPr>
          <t xml:space="preserve">シート「基本情報入力シート」から「医療機関名」が転記されます
</t>
        </r>
      </text>
    </comment>
    <comment ref="D8" authorId="1" shapeId="0" xr:uid="{7964929D-D557-4ED4-9607-0731B5E7392C}">
      <text>
        <r>
          <rPr>
            <b/>
            <sz val="9"/>
            <color indexed="81"/>
            <rFont val="MS P ゴシック"/>
            <family val="3"/>
            <charset val="128"/>
          </rPr>
          <t>シート「【申請】所要調書」から県補助の合計金額が転記されます。</t>
        </r>
      </text>
    </comment>
    <comment ref="D9" authorId="0" shapeId="0" xr:uid="{DFDA952E-0672-4649-90EF-951A270C3D6F}">
      <text>
        <r>
          <rPr>
            <b/>
            <sz val="9"/>
            <color indexed="81"/>
            <rFont val="MS P ゴシック"/>
            <family val="3"/>
            <charset val="128"/>
          </rPr>
          <t>端数分の金額を「事業収入」または「その他収入」に入れてください。</t>
        </r>
      </text>
    </comment>
    <comment ref="B15" authorId="0" shapeId="0" xr:uid="{7B037D0F-AC0A-46CE-8348-BB9307079BC1}">
      <text>
        <r>
          <rPr>
            <b/>
            <sz val="9"/>
            <color indexed="81"/>
            <rFont val="MS P ゴシック"/>
            <family val="3"/>
            <charset val="128"/>
          </rPr>
          <t>購入をする予定の設
備の品名を記入して
ください。</t>
        </r>
      </text>
    </comment>
    <comment ref="D15" authorId="0" shapeId="0" xr:uid="{923E128B-A7AC-45F0-823F-961C2BEFAD89}">
      <text>
        <r>
          <rPr>
            <b/>
            <sz val="9"/>
            <color indexed="81"/>
            <rFont val="MS P ゴシック"/>
            <family val="3"/>
            <charset val="128"/>
          </rPr>
          <t>購入する予定の設備の実支出金額を入力してください。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16" authorId="0" shapeId="0" xr:uid="{1A28781B-9B26-40C6-B50E-E7C8DF2A735A}">
      <text>
        <r>
          <rPr>
            <b/>
            <sz val="9"/>
            <color indexed="81"/>
            <rFont val="MS P ゴシック"/>
            <family val="3"/>
            <charset val="128"/>
          </rPr>
          <t>（報告者）の部分はシート「基本情報入力シート」から転記されます</t>
        </r>
      </text>
    </comment>
    <comment ref="A23" authorId="0" shapeId="0" xr:uid="{0A245611-A065-4CCB-B2CE-CCF0A48296D9}">
      <text>
        <r>
          <rPr>
            <b/>
            <sz val="9"/>
            <color indexed="81"/>
            <rFont val="MS P ゴシック"/>
            <family val="3"/>
            <charset val="128"/>
          </rPr>
          <t>交付決定通知書の右上に記載の日付と文書番号を入力してください。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埼玉県</author>
    <author>Administrator</author>
  </authors>
  <commentList>
    <comment ref="M4" authorId="0" shapeId="0" xr:uid="{E3A6FBCC-9FF6-47B2-92CF-5995E12FCEF2}">
      <text>
        <r>
          <rPr>
            <b/>
            <sz val="9"/>
            <color indexed="81"/>
            <rFont val="MS P ゴシック"/>
            <family val="3"/>
            <charset val="128"/>
          </rPr>
          <t>「開設者」「医療機関名」「所在地」はシート「基本情報入力シート」から転記されます</t>
        </r>
        <r>
          <rPr>
            <sz val="9"/>
            <color indexed="81"/>
            <rFont val="MS P ゴシック"/>
            <family val="3"/>
            <charset val="128"/>
          </rPr>
          <t xml:space="preserve">
</t>
        </r>
      </text>
    </comment>
    <comment ref="K8" authorId="1" shapeId="0" xr:uid="{1071D4A6-5803-406E-934E-588AF7268D2F}">
      <text>
        <r>
          <rPr>
            <b/>
            <sz val="8"/>
            <color indexed="81"/>
            <rFont val="MS P ゴシック"/>
            <family val="3"/>
            <charset val="128"/>
          </rPr>
          <t>整備をするにあたり使用する病床数を入力してください</t>
        </r>
        <r>
          <rPr>
            <sz val="9"/>
            <color indexed="81"/>
            <rFont val="MS P ゴシック"/>
            <family val="3"/>
            <charset val="128"/>
          </rPr>
          <t xml:space="preserve">
</t>
        </r>
      </text>
    </comment>
    <comment ref="B16" authorId="1" shapeId="0" xr:uid="{DEA0C474-E11F-4118-AAA0-6BAA9F947F7B}">
      <text>
        <r>
          <rPr>
            <b/>
            <sz val="8"/>
            <color indexed="81"/>
            <rFont val="MS P ゴシック"/>
            <family val="3"/>
            <charset val="128"/>
          </rPr>
          <t>「病床確保」か「発熱外来」を選択してください</t>
        </r>
        <r>
          <rPr>
            <sz val="8"/>
            <color indexed="81"/>
            <rFont val="MS P ゴシック"/>
            <family val="3"/>
            <charset val="128"/>
          </rPr>
          <t xml:space="preserve">
</t>
        </r>
      </text>
    </comment>
    <comment ref="B27" authorId="1" shapeId="0" xr:uid="{56E3DFE6-E5BA-414B-A4B7-7B394262DBE3}">
      <text>
        <r>
          <rPr>
            <b/>
            <sz val="9"/>
            <color indexed="81"/>
            <rFont val="MS P ゴシック"/>
            <family val="3"/>
            <charset val="128"/>
          </rPr>
          <t>「</t>
        </r>
        <r>
          <rPr>
            <b/>
            <sz val="8"/>
            <color indexed="81"/>
            <rFont val="MS P ゴシック"/>
            <family val="3"/>
            <charset val="128"/>
          </rPr>
          <t>病床確保」か「発熱外来」を選択してください</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3" authorId="0" shapeId="0" xr:uid="{5BBDD6DE-B688-469A-83C1-61B36C47C3A1}">
      <text>
        <r>
          <rPr>
            <b/>
            <sz val="12"/>
            <color indexed="81"/>
            <rFont val="MS P ゴシック"/>
            <family val="3"/>
            <charset val="128"/>
          </rPr>
          <t xml:space="preserve">（Ｂ）は、寄付金等があれば、入力をお願いします。
</t>
        </r>
      </text>
    </comment>
  </commentList>
</comments>
</file>

<file path=xl/sharedStrings.xml><?xml version="1.0" encoding="utf-8"?>
<sst xmlns="http://schemas.openxmlformats.org/spreadsheetml/2006/main" count="1270" uniqueCount="559">
  <si>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</si>
  <si>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</si>
  <si>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</si>
  <si>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</si>
  <si>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</si>
  <si>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</si>
  <si>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</si>
  <si>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</si>
  <si>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</si>
  <si>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</si>
  <si>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</si>
  <si>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</si>
  <si>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</si>
  <si>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</si>
  <si>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</si>
  <si>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</si>
  <si>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</si>
  <si>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</si>
  <si>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</si>
  <si>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</si>
  <si>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</si>
  <si>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</si>
  <si>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</si>
  <si>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</si>
  <si>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</si>
  <si>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</si>
  <si>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</si>
  <si>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</si>
  <si>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</si>
  <si>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</si>
  <si>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</si>
  <si>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</si>
  <si>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</si>
  <si>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</si>
  <si>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</si>
  <si>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</si>
  <si>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</si>
  <si>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</si>
  <si>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</si>
  <si>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</si>
  <si>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(14)院内感染対策施設整備事業</t>
    <phoneticPr fontId="5"/>
  </si>
  <si>
    <t>計画年度</t>
  </si>
  <si>
    <t>有</t>
  </si>
  <si>
    <t>人</t>
    <rPh sb="0" eb="1">
      <t>ニン</t>
    </rPh>
    <phoneticPr fontId="11"/>
  </si>
  <si>
    <t>団　体　名　（　開　設　者　）</t>
  </si>
  <si>
    <t>所　　　　　在　　　　　地</t>
  </si>
  <si>
    <t>床</t>
    <rPh sb="0" eb="1">
      <t>ショウ</t>
    </rPh>
    <phoneticPr fontId="11"/>
  </si>
  <si>
    <t>円</t>
    <rPh sb="0" eb="1">
      <t>エン</t>
    </rPh>
    <phoneticPr fontId="11"/>
  </si>
  <si>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</si>
  <si>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</si>
  <si>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1"/>
  </si>
  <si>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</si>
  <si>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1"/>
  </si>
  <si>
    <t>都道府県内施設通番</t>
    <rPh sb="0" eb="4">
      <t>トドウフケン</t>
    </rPh>
    <rPh sb="4" eb="5">
      <t>ナイ</t>
    </rPh>
    <rPh sb="5" eb="7">
      <t>シセツ</t>
    </rPh>
    <rPh sb="7" eb="9">
      <t>ツウバン</t>
    </rPh>
    <phoneticPr fontId="11"/>
  </si>
  <si>
    <t>補助事業者名
（都道府県名）</t>
    <rPh sb="0" eb="2">
      <t>ホジョ</t>
    </rPh>
    <rPh sb="2" eb="5">
      <t>ジギョウシャ</t>
    </rPh>
    <rPh sb="5" eb="6">
      <t>メイ</t>
    </rPh>
    <rPh sb="8" eb="12">
      <t>トドウフケン</t>
    </rPh>
    <rPh sb="12" eb="13">
      <t>メイ</t>
    </rPh>
    <phoneticPr fontId="11"/>
  </si>
  <si>
    <t>間接補助事業者名
（施設名）</t>
    <rPh sb="0" eb="2">
      <t>カンセツ</t>
    </rPh>
    <rPh sb="2" eb="4">
      <t>ホジョ</t>
    </rPh>
    <rPh sb="4" eb="8">
      <t>ジギョウシャメイ</t>
    </rPh>
    <rPh sb="10" eb="13">
      <t>シセツメイ</t>
    </rPh>
    <phoneticPr fontId="11"/>
  </si>
  <si>
    <t>住所</t>
    <rPh sb="0" eb="2">
      <t>ジュウショ</t>
    </rPh>
    <phoneticPr fontId="11"/>
  </si>
  <si>
    <t>開設者</t>
    <rPh sb="0" eb="3">
      <t>カイセツシャ</t>
    </rPh>
    <phoneticPr fontId="11"/>
  </si>
  <si>
    <t>棟名</t>
    <rPh sb="0" eb="2">
      <t>トウメイ</t>
    </rPh>
    <phoneticPr fontId="11"/>
  </si>
  <si>
    <t>施設種別</t>
    <rPh sb="0" eb="2">
      <t>シセツ</t>
    </rPh>
    <rPh sb="2" eb="4">
      <t>シュベツ</t>
    </rPh>
    <phoneticPr fontId="11"/>
  </si>
  <si>
    <t>補助区分</t>
    <rPh sb="0" eb="2">
      <t>ホジョ</t>
    </rPh>
    <rPh sb="2" eb="4">
      <t>クブン</t>
    </rPh>
    <phoneticPr fontId="11"/>
  </si>
  <si>
    <t>整備するスプリンクラー等の種別</t>
    <rPh sb="0" eb="2">
      <t>セイビ</t>
    </rPh>
    <rPh sb="11" eb="12">
      <t>トウ</t>
    </rPh>
    <rPh sb="13" eb="15">
      <t>シュベツ</t>
    </rPh>
    <phoneticPr fontId="11"/>
  </si>
  <si>
    <t>病床数（助産所にあっては入所施設のベッド数）</t>
    <rPh sb="0" eb="3">
      <t>ビョウショウスウ</t>
    </rPh>
    <rPh sb="4" eb="7">
      <t>ジョサンジョ</t>
    </rPh>
    <rPh sb="12" eb="14">
      <t>ニュウショ</t>
    </rPh>
    <rPh sb="14" eb="16">
      <t>シセツ</t>
    </rPh>
    <rPh sb="20" eb="21">
      <t>スウ</t>
    </rPh>
    <phoneticPr fontId="11"/>
  </si>
  <si>
    <t>施設全体の病床数</t>
    <rPh sb="0" eb="2">
      <t>シセツ</t>
    </rPh>
    <rPh sb="2" eb="4">
      <t>ゼンタイ</t>
    </rPh>
    <rPh sb="5" eb="8">
      <t>ビョウショウスウ</t>
    </rPh>
    <phoneticPr fontId="11"/>
  </si>
  <si>
    <t>収容人員</t>
    <rPh sb="0" eb="2">
      <t>シュウヨウ</t>
    </rPh>
    <rPh sb="2" eb="4">
      <t>ジンイン</t>
    </rPh>
    <phoneticPr fontId="11"/>
  </si>
  <si>
    <t>延べ床面積</t>
    <rPh sb="0" eb="1">
      <t>ノ</t>
    </rPh>
    <rPh sb="2" eb="5">
      <t>ユカメンセキ</t>
    </rPh>
    <phoneticPr fontId="11"/>
  </si>
  <si>
    <t>主な診療科</t>
    <rPh sb="0" eb="1">
      <t>オモ</t>
    </rPh>
    <rPh sb="2" eb="5">
      <t>シンリョウカ</t>
    </rPh>
    <phoneticPr fontId="1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</si>
  <si>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1"/>
  </si>
  <si>
    <t>夜間の職員実配置人数</t>
    <rPh sb="0" eb="2">
      <t>ヤカン</t>
    </rPh>
    <rPh sb="3" eb="5">
      <t>ショクイン</t>
    </rPh>
    <rPh sb="5" eb="6">
      <t>ジツ</t>
    </rPh>
    <rPh sb="6" eb="8">
      <t>ハイチ</t>
    </rPh>
    <rPh sb="8" eb="10">
      <t>ニンズウ</t>
    </rPh>
    <phoneticPr fontId="11"/>
  </si>
  <si>
    <t>棟の建築構造</t>
    <rPh sb="0" eb="1">
      <t>トウ</t>
    </rPh>
    <rPh sb="2" eb="4">
      <t>ケンチク</t>
    </rPh>
    <rPh sb="4" eb="6">
      <t>コウゾウ</t>
    </rPh>
    <phoneticPr fontId="11"/>
  </si>
  <si>
    <t>内装の仕上げ</t>
    <rPh sb="0" eb="2">
      <t>ナイソウ</t>
    </rPh>
    <rPh sb="3" eb="5">
      <t>シア</t>
    </rPh>
    <phoneticPr fontId="11"/>
  </si>
  <si>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1"/>
  </si>
  <si>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1"/>
  </si>
  <si>
    <t>消火器の有無</t>
    <rPh sb="0" eb="3">
      <t>ショウカキ</t>
    </rPh>
    <rPh sb="4" eb="6">
      <t>ウム</t>
    </rPh>
    <phoneticPr fontId="11"/>
  </si>
  <si>
    <t>自動火災報知設備の設置の有無</t>
    <rPh sb="0" eb="2">
      <t>ジドウ</t>
    </rPh>
    <rPh sb="2" eb="4">
      <t>カサイ</t>
    </rPh>
    <rPh sb="4" eb="6">
      <t>ホウチ</t>
    </rPh>
    <rPh sb="6" eb="8">
      <t>セツビ</t>
    </rPh>
    <rPh sb="9" eb="11">
      <t>セッチ</t>
    </rPh>
    <rPh sb="12" eb="14">
      <t>ウム</t>
    </rPh>
    <phoneticPr fontId="11"/>
  </si>
  <si>
    <t>対象経費の
支出予定額</t>
    <phoneticPr fontId="5"/>
  </si>
  <si>
    <t>国庫補助　　　基本額</t>
    <phoneticPr fontId="11"/>
  </si>
  <si>
    <t>国庫補助　　　所要額</t>
    <phoneticPr fontId="5"/>
  </si>
  <si>
    <t>整備面積</t>
    <rPh sb="0" eb="2">
      <t>セイビ</t>
    </rPh>
    <phoneticPr fontId="11"/>
  </si>
  <si>
    <t>1：有床診療所
2：病院
3：有床歯科診療所
4：助産所</t>
    <rPh sb="2" eb="4">
      <t>ユウショウ</t>
    </rPh>
    <rPh sb="4" eb="7">
      <t>シンリョウジョ</t>
    </rPh>
    <rPh sb="10" eb="12">
      <t>ビョウイン</t>
    </rPh>
    <rPh sb="15" eb="17">
      <t>ユウショウ</t>
    </rPh>
    <rPh sb="17" eb="19">
      <t>シカ</t>
    </rPh>
    <phoneticPr fontId="1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</si>
  <si>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1"/>
  </si>
  <si>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1"/>
  </si>
  <si>
    <t>円</t>
    <phoneticPr fontId="11"/>
  </si>
  <si>
    <t>㎡</t>
    <phoneticPr fontId="11"/>
  </si>
  <si>
    <t>㎡</t>
    <phoneticPr fontId="11"/>
  </si>
  <si>
    <t>○○科</t>
    <rPh sb="2" eb="3">
      <t>カ</t>
    </rPh>
    <phoneticPr fontId="11"/>
  </si>
  <si>
    <t>人／日</t>
    <rPh sb="0" eb="1">
      <t>ニン</t>
    </rPh>
    <rPh sb="2" eb="3">
      <t>ヒ</t>
    </rPh>
    <phoneticPr fontId="1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</si>
  <si>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1"/>
  </si>
  <si>
    <t>1:不燃
2：準不燃
3：難燃
4：その他</t>
    <rPh sb="2" eb="4">
      <t>フネン</t>
    </rPh>
    <rPh sb="7" eb="8">
      <t>ジュン</t>
    </rPh>
    <rPh sb="8" eb="10">
      <t>フネン</t>
    </rPh>
    <rPh sb="13" eb="15">
      <t>ナンネン</t>
    </rPh>
    <rPh sb="20" eb="21">
      <t>タ</t>
    </rPh>
    <phoneticPr fontId="11"/>
  </si>
  <si>
    <t>回／年</t>
    <rPh sb="0" eb="1">
      <t>カイ</t>
    </rPh>
    <rPh sb="2" eb="3">
      <t>ネン</t>
    </rPh>
    <phoneticPr fontId="11"/>
  </si>
  <si>
    <t>1：有
2：無</t>
    <rPh sb="2" eb="3">
      <t>ア</t>
    </rPh>
    <rPh sb="6" eb="7">
      <t>ナ</t>
    </rPh>
    <phoneticPr fontId="11"/>
  </si>
  <si>
    <t>○○県</t>
    <rPh sb="2" eb="3">
      <t>ケン</t>
    </rPh>
    <phoneticPr fontId="11"/>
  </si>
  <si>
    <t>○○診療所</t>
    <rPh sb="2" eb="5">
      <t>シンリョウジョ</t>
    </rPh>
    <phoneticPr fontId="11"/>
  </si>
  <si>
    <t>○○県○○市</t>
    <rPh sb="2" eb="3">
      <t>ケン</t>
    </rPh>
    <rPh sb="5" eb="6">
      <t>シ</t>
    </rPh>
    <phoneticPr fontId="11"/>
  </si>
  <si>
    <t>△△</t>
    <phoneticPr fontId="11"/>
  </si>
  <si>
    <t>Ａ</t>
    <phoneticPr fontId="11"/>
  </si>
  <si>
    <t>-</t>
    <phoneticPr fontId="11"/>
  </si>
  <si>
    <t>-</t>
  </si>
  <si>
    <t>●●病院</t>
    <rPh sb="2" eb="4">
      <t>ビョウイン</t>
    </rPh>
    <phoneticPr fontId="11"/>
  </si>
  <si>
    <t>▲▲</t>
    <phoneticPr fontId="11"/>
  </si>
  <si>
    <t>Ｂ</t>
    <phoneticPr fontId="11"/>
  </si>
  <si>
    <t>Ｃ</t>
    <phoneticPr fontId="11"/>
  </si>
  <si>
    <t>Ｄ</t>
    <phoneticPr fontId="11"/>
  </si>
  <si>
    <t>様　式　２</t>
    <phoneticPr fontId="11"/>
  </si>
  <si>
    <t>ス　プ　リ　ン　ク　ラ　ー　等　施　設　整　備　事　業　計　画　書</t>
    <rPh sb="14" eb="15">
      <t>トウ</t>
    </rPh>
    <phoneticPr fontId="11"/>
  </si>
  <si>
    <t>　　　　　年度</t>
    <phoneticPr fontId="11"/>
  </si>
  <si>
    <t>施設の種別（○をつける）</t>
    <rPh sb="0" eb="2">
      <t>シセツ</t>
    </rPh>
    <rPh sb="3" eb="5">
      <t>シュベツ</t>
    </rPh>
    <phoneticPr fontId="11"/>
  </si>
  <si>
    <t>有床診療所</t>
    <rPh sb="0" eb="2">
      <t>ユウショウ</t>
    </rPh>
    <rPh sb="2" eb="5">
      <t>シンリョウジョ</t>
    </rPh>
    <phoneticPr fontId="11"/>
  </si>
  <si>
    <t>　　　病院</t>
    <rPh sb="3" eb="5">
      <t>ビョウイン</t>
    </rPh>
    <phoneticPr fontId="11"/>
  </si>
  <si>
    <t>有床歯科診療所</t>
    <rPh sb="0" eb="2">
      <t>ユウショウ</t>
    </rPh>
    <rPh sb="2" eb="4">
      <t>シカ</t>
    </rPh>
    <rPh sb="4" eb="7">
      <t>シンリョウジョ</t>
    </rPh>
    <phoneticPr fontId="11"/>
  </si>
  <si>
    <t>助産所（入所施設を有する）</t>
    <rPh sb="0" eb="3">
      <t>ジョサンジョ</t>
    </rPh>
    <rPh sb="4" eb="6">
      <t>ニュウショ</t>
    </rPh>
    <rPh sb="6" eb="8">
      <t>シセツ</t>
    </rPh>
    <rPh sb="9" eb="10">
      <t>ユウ</t>
    </rPh>
    <phoneticPr fontId="11"/>
  </si>
  <si>
    <t>施　　設　　名</t>
    <rPh sb="0" eb="1">
      <t>シ</t>
    </rPh>
    <rPh sb="3" eb="4">
      <t>セツ</t>
    </rPh>
    <rPh sb="6" eb="7">
      <t>メイ</t>
    </rPh>
    <phoneticPr fontId="11"/>
  </si>
  <si>
    <t>１．整備事業計画概要</t>
    <phoneticPr fontId="11"/>
  </si>
  <si>
    <t>スプリンクラー等施設整備事業期間</t>
    <rPh sb="7" eb="8">
      <t>トウ</t>
    </rPh>
    <rPh sb="8" eb="10">
      <t>シセツ</t>
    </rPh>
    <rPh sb="10" eb="12">
      <t>セイビ</t>
    </rPh>
    <rPh sb="12" eb="14">
      <t>ジギョウ</t>
    </rPh>
    <rPh sb="14" eb="16">
      <t>キカン</t>
    </rPh>
    <phoneticPr fontId="11"/>
  </si>
  <si>
    <t>着工</t>
    <phoneticPr fontId="11"/>
  </si>
  <si>
    <t>平成</t>
    <rPh sb="0" eb="2">
      <t>ヘイセイ</t>
    </rPh>
    <phoneticPr fontId="11"/>
  </si>
  <si>
    <t>年</t>
    <rPh sb="0" eb="1">
      <t>ネン</t>
    </rPh>
    <phoneticPr fontId="11"/>
  </si>
  <si>
    <t>月</t>
    <rPh sb="0" eb="1">
      <t>ガツ</t>
    </rPh>
    <phoneticPr fontId="11"/>
  </si>
  <si>
    <t>日</t>
    <rPh sb="0" eb="1">
      <t>ニチ</t>
    </rPh>
    <phoneticPr fontId="11"/>
  </si>
  <si>
    <t>竣工</t>
    <rPh sb="0" eb="2">
      <t>シュンコウ</t>
    </rPh>
    <phoneticPr fontId="11"/>
  </si>
  <si>
    <t>２．スプリンクラー施設の整備</t>
    <rPh sb="9" eb="11">
      <t>シセツ</t>
    </rPh>
    <rPh sb="12" eb="14">
      <t>セイビ</t>
    </rPh>
    <phoneticPr fontId="11"/>
  </si>
  <si>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1"/>
  </si>
  <si>
    <t>施設名
（棟名）</t>
    <rPh sb="0" eb="2">
      <t>シセツ</t>
    </rPh>
    <rPh sb="2" eb="3">
      <t>メイ</t>
    </rPh>
    <rPh sb="5" eb="6">
      <t>トウ</t>
    </rPh>
    <rPh sb="6" eb="7">
      <t>メイ</t>
    </rPh>
    <phoneticPr fontId="11"/>
  </si>
  <si>
    <t>整備する
スプリンクラー等の種別</t>
    <rPh sb="0" eb="2">
      <t>セイビ</t>
    </rPh>
    <rPh sb="12" eb="13">
      <t>トウ</t>
    </rPh>
    <rPh sb="14" eb="16">
      <t>シュベツ</t>
    </rPh>
    <phoneticPr fontId="11"/>
  </si>
  <si>
    <r>
      <t xml:space="preserve">スプリンクラー
整備面積
</t>
    </r>
    <r>
      <rPr>
        <sz val="14"/>
        <rFont val="ＭＳ Ｐゴシック"/>
        <family val="3"/>
        <charset val="128"/>
      </rPr>
      <t>※小数点第１位四捨五入</t>
    </r>
    <rPh sb="8" eb="10">
      <t>セイビ</t>
    </rPh>
    <rPh sb="10" eb="12">
      <t>メンセキ</t>
    </rPh>
    <phoneticPr fontId="11"/>
  </si>
  <si>
    <t>対象経費の
実支出（予定）額</t>
    <rPh sb="0" eb="2">
      <t>タイショウ</t>
    </rPh>
    <rPh sb="2" eb="4">
      <t>ケイヒ</t>
    </rPh>
    <rPh sb="6" eb="7">
      <t>ジツ</t>
    </rPh>
    <rPh sb="10" eb="12">
      <t>ヨテイ</t>
    </rPh>
    <rPh sb="13" eb="14">
      <t>ガク</t>
    </rPh>
    <phoneticPr fontId="1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</si>
  <si>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1"/>
  </si>
  <si>
    <t>延べ床面積
（施設（棟）全体）</t>
    <rPh sb="0" eb="1">
      <t>ノ</t>
    </rPh>
    <rPh sb="2" eb="5">
      <t>ユカメンセキ</t>
    </rPh>
    <rPh sb="7" eb="9">
      <t>シセツ</t>
    </rPh>
    <rPh sb="10" eb="11">
      <t>トウ</t>
    </rPh>
    <rPh sb="12" eb="14">
      <t>ゼンタイ</t>
    </rPh>
    <phoneticPr fontId="11"/>
  </si>
  <si>
    <t>一日平均入院患者数
（直近の報告）</t>
    <rPh sb="0" eb="2">
      <t>イチニチ</t>
    </rPh>
    <rPh sb="2" eb="4">
      <t>ヘイキン</t>
    </rPh>
    <rPh sb="4" eb="6">
      <t>ニュウイン</t>
    </rPh>
    <rPh sb="6" eb="9">
      <t>カンジャスウ</t>
    </rPh>
    <rPh sb="11" eb="13">
      <t>チョッキン</t>
    </rPh>
    <rPh sb="14" eb="16">
      <t>ホウコク</t>
    </rPh>
    <phoneticPr fontId="11"/>
  </si>
  <si>
    <t>夜間の職員
実配置人数</t>
    <rPh sb="0" eb="2">
      <t>ヤカン</t>
    </rPh>
    <rPh sb="3" eb="5">
      <t>ショクイン</t>
    </rPh>
    <rPh sb="6" eb="7">
      <t>ジツ</t>
    </rPh>
    <rPh sb="7" eb="9">
      <t>ハイチ</t>
    </rPh>
    <rPh sb="9" eb="11">
      <t>ニンズウ</t>
    </rPh>
    <phoneticPr fontId="11"/>
  </si>
  <si>
    <t>棟の建築構造</t>
    <rPh sb="0" eb="1">
      <t>ムネ</t>
    </rPh>
    <rPh sb="2" eb="4">
      <t>ケンチク</t>
    </rPh>
    <rPh sb="4" eb="6">
      <t>コウゾウ</t>
    </rPh>
    <phoneticPr fontId="11"/>
  </si>
  <si>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1"/>
  </si>
  <si>
    <t>避難誘導灯及び避難誘導標識の有無</t>
    <phoneticPr fontId="11"/>
  </si>
  <si>
    <t>自動火災報知設備の有無</t>
    <rPh sb="0" eb="2">
      <t>ジドウ</t>
    </rPh>
    <rPh sb="2" eb="4">
      <t>カサイ</t>
    </rPh>
    <rPh sb="4" eb="6">
      <t>ホウチ</t>
    </rPh>
    <rPh sb="6" eb="8">
      <t>セツビ</t>
    </rPh>
    <rPh sb="9" eb="11">
      <t>ウム</t>
    </rPh>
    <phoneticPr fontId="11"/>
  </si>
  <si>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1"/>
  </si>
  <si>
    <t>床</t>
    <rPh sb="0" eb="1">
      <t>ユカ</t>
    </rPh>
    <phoneticPr fontId="11"/>
  </si>
  <si>
    <t>床</t>
    <rPh sb="0" eb="1">
      <t>トコ</t>
    </rPh>
    <phoneticPr fontId="11"/>
  </si>
  <si>
    <t>人／日</t>
    <rPh sb="0" eb="1">
      <t>ニン</t>
    </rPh>
    <rPh sb="2" eb="3">
      <t>ニチ</t>
    </rPh>
    <phoneticPr fontId="11"/>
  </si>
  <si>
    <t>1：不燃
2：準不燃
3：難燃
4：その他</t>
    <rPh sb="2" eb="4">
      <t>フネン</t>
    </rPh>
    <rPh sb="7" eb="8">
      <t>ジュン</t>
    </rPh>
    <rPh sb="8" eb="10">
      <t>フネン</t>
    </rPh>
    <rPh sb="13" eb="15">
      <t>ナンネン</t>
    </rPh>
    <rPh sb="20" eb="21">
      <t>タ</t>
    </rPh>
    <phoneticPr fontId="11"/>
  </si>
  <si>
    <t>①</t>
    <phoneticPr fontId="11"/>
  </si>
  <si>
    <t>②</t>
    <phoneticPr fontId="11"/>
  </si>
  <si>
    <t>③</t>
    <phoneticPr fontId="11"/>
  </si>
  <si>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1"/>
  </si>
  <si>
    <t>スプリンクラー設置実支出(予定)額
（A）</t>
    <rPh sb="7" eb="9">
      <t>セッチ</t>
    </rPh>
    <rPh sb="9" eb="10">
      <t>ジツ</t>
    </rPh>
    <rPh sb="13" eb="15">
      <t>ヨテイ</t>
    </rPh>
    <phoneticPr fontId="11"/>
  </si>
  <si>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1"/>
  </si>
  <si>
    <t>基準単価
（C）</t>
    <rPh sb="0" eb="2">
      <t>キジュン</t>
    </rPh>
    <rPh sb="2" eb="4">
      <t>タンカ</t>
    </rPh>
    <phoneticPr fontId="11"/>
  </si>
  <si>
    <t>補助基準額
（D）＝（B）×（C）</t>
    <rPh sb="0" eb="2">
      <t>ホジョ</t>
    </rPh>
    <rPh sb="2" eb="5">
      <t>キジュンガク</t>
    </rPh>
    <phoneticPr fontId="1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</si>
  <si>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1"/>
  </si>
  <si>
    <t>①</t>
    <phoneticPr fontId="11"/>
  </si>
  <si>
    <t>㎡　　　　</t>
  </si>
  <si>
    <t>１７，５００円/㎡</t>
    <rPh sb="6" eb="7">
      <t>エン</t>
    </rPh>
    <phoneticPr fontId="11"/>
  </si>
  <si>
    <t>②</t>
    <phoneticPr fontId="11"/>
  </si>
  <si>
    <t>③</t>
    <phoneticPr fontId="11"/>
  </si>
  <si>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1"/>
  </si>
  <si>
    <t>避難誘導灯及び避難誘導標識の有無</t>
    <phoneticPr fontId="11"/>
  </si>
  <si>
    <t>自動火災報知
設備の有無</t>
    <rPh sb="0" eb="2">
      <t>ジドウ</t>
    </rPh>
    <rPh sb="2" eb="4">
      <t>カサイ</t>
    </rPh>
    <rPh sb="4" eb="6">
      <t>ホウチ</t>
    </rPh>
    <rPh sb="7" eb="9">
      <t>セツビ</t>
    </rPh>
    <rPh sb="10" eb="12">
      <t>ウム</t>
    </rPh>
    <phoneticPr fontId="11"/>
  </si>
  <si>
    <t>自動火災報知設備</t>
    <phoneticPr fontId="11"/>
  </si>
  <si>
    <t>火災通報装置</t>
    <phoneticPr fontId="11"/>
  </si>
  <si>
    <t>　＜補助申請額＞</t>
    <rPh sb="2" eb="4">
      <t>ホジョ</t>
    </rPh>
    <rPh sb="4" eb="7">
      <t>シンセイガク</t>
    </rPh>
    <phoneticPr fontId="11"/>
  </si>
  <si>
    <t>対象経費の実支出（予定）額
（A）</t>
    <rPh sb="0" eb="2">
      <t>タイショウ</t>
    </rPh>
    <rPh sb="2" eb="4">
      <t>ケイヒ</t>
    </rPh>
    <rPh sb="5" eb="6">
      <t>ジツ</t>
    </rPh>
    <rPh sb="9" eb="11">
      <t>ヨテイ</t>
    </rPh>
    <rPh sb="12" eb="13">
      <t>ガク</t>
    </rPh>
    <phoneticPr fontId="11"/>
  </si>
  <si>
    <t>非常通報機能の有無</t>
    <rPh sb="0" eb="2">
      <t>ヒジョウ</t>
    </rPh>
    <rPh sb="2" eb="4">
      <t>ツウホウ</t>
    </rPh>
    <rPh sb="4" eb="6">
      <t>キノウ</t>
    </rPh>
    <rPh sb="7" eb="9">
      <t>ウム</t>
    </rPh>
    <phoneticPr fontId="11"/>
  </si>
  <si>
    <t>基準額
（B）</t>
    <phoneticPr fontId="11"/>
  </si>
  <si>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1"/>
  </si>
  <si>
    <t>自動火災報知設備</t>
    <rPh sb="0" eb="2">
      <t>ジドウ</t>
    </rPh>
    <rPh sb="2" eb="4">
      <t>カサイ</t>
    </rPh>
    <rPh sb="4" eb="6">
      <t>ホウチ</t>
    </rPh>
    <rPh sb="6" eb="8">
      <t>セツビ</t>
    </rPh>
    <phoneticPr fontId="11"/>
  </si>
  <si>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1"/>
  </si>
  <si>
    <t>　　　　　　　　　　　　　　　　　　　　　　　　　　　　　　　　　　　　　　　　　　　　　　　　</t>
    <phoneticPr fontId="11"/>
  </si>
  <si>
    <r>
      <t>円</t>
    </r>
    <r>
      <rPr>
        <sz val="24"/>
        <color indexed="10"/>
        <rFont val="ＭＳ Ｐゴシック"/>
        <family val="3"/>
        <charset val="128"/>
      </rPr>
      <t>※</t>
    </r>
    <rPh sb="0" eb="1">
      <t>エン</t>
    </rPh>
    <phoneticPr fontId="11"/>
  </si>
  <si>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1"/>
  </si>
  <si>
    <t>合計</t>
    <rPh sb="0" eb="2">
      <t>ゴウケイ</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</si>
  <si>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</si>
  <si>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</si>
  <si>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</si>
  <si>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</si>
  <si>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</si>
  <si>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</si>
  <si>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</si>
  <si>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</si>
  <si>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</si>
  <si>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</si>
  <si>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</si>
  <si>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</si>
  <si>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</si>
  <si>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</si>
  <si>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</si>
  <si>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</si>
  <si>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</si>
  <si>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</si>
  <si>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</si>
  <si>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</si>
  <si>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</si>
  <si>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</si>
  <si>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</si>
  <si>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</si>
  <si>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</si>
  <si>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</si>
  <si>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</si>
  <si>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</si>
  <si>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</si>
  <si>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</si>
  <si>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</si>
  <si>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</si>
  <si>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</si>
  <si>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</si>
  <si>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</si>
  <si>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</si>
  <si>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</si>
  <si>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</si>
  <si>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</si>
  <si>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</si>
  <si>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</si>
  <si>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</si>
  <si>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</si>
  <si>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</si>
  <si>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</si>
  <si>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</si>
  <si>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</si>
  <si>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</si>
  <si>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</si>
  <si>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</si>
  <si>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</si>
  <si>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</si>
  <si>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</si>
  <si>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</si>
  <si>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</si>
  <si>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</si>
  <si>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</si>
  <si>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</si>
  <si>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</si>
  <si>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</si>
  <si>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その他</t>
    <rPh sb="2" eb="3">
      <t>タ</t>
    </rPh>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</si>
  <si>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</si>
  <si>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</si>
  <si>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</si>
  <si>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</si>
  <si>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</si>
  <si>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</si>
  <si>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</si>
  <si>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</si>
  <si>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</si>
  <si>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</si>
  <si>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</si>
  <si>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</si>
  <si>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</si>
  <si>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</si>
  <si>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</si>
  <si>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</si>
  <si>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</si>
  <si>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</si>
  <si>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</si>
  <si>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</si>
  <si>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</si>
  <si>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</si>
  <si>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</si>
  <si>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</si>
  <si>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</si>
  <si>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</si>
  <si>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</si>
  <si>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</si>
  <si>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</si>
  <si>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</si>
  <si>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</si>
  <si>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</si>
  <si>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</si>
  <si>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</si>
  <si>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</si>
  <si>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</si>
  <si>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</si>
  <si>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</si>
  <si>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</si>
  <si>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</si>
  <si>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</si>
  <si>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</si>
  <si>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</si>
  <si>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</si>
  <si>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</si>
  <si>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</si>
  <si>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</si>
  <si>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</si>
  <si>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</si>
  <si>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</si>
  <si>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</si>
  <si>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</si>
  <si>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</si>
  <si>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</si>
  <si>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</si>
  <si>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</si>
  <si>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院内感染対策施設整備事業</t>
  </si>
  <si>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5"/>
  </si>
  <si>
    <t>南海トラフ日本海溝・千島海溝周辺海溝型地震に係る津波避難対策緊急事業</t>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</si>
  <si>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</si>
  <si>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</si>
  <si>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有</t>
    <rPh sb="0" eb="1">
      <t>アリ</t>
    </rPh>
    <phoneticPr fontId="5"/>
  </si>
  <si>
    <t>無</t>
    <rPh sb="0" eb="1">
      <t>ナ</t>
    </rPh>
    <phoneticPr fontId="5"/>
  </si>
  <si>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</si>
  <si>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</si>
  <si>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5"/>
  </si>
  <si>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</si>
  <si>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</si>
  <si>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</si>
  <si>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郵便番号</t>
    <rPh sb="0" eb="4">
      <t>ユウビンバンゴウ</t>
    </rPh>
    <phoneticPr fontId="39"/>
  </si>
  <si>
    <t>所在地</t>
    <rPh sb="0" eb="3">
      <t>ショザイチ</t>
    </rPh>
    <phoneticPr fontId="39"/>
  </si>
  <si>
    <t>開設者</t>
    <rPh sb="0" eb="2">
      <t>カイセツ</t>
    </rPh>
    <rPh sb="2" eb="3">
      <t>シャ</t>
    </rPh>
    <phoneticPr fontId="39"/>
  </si>
  <si>
    <t>代表者　職・氏名</t>
    <rPh sb="0" eb="3">
      <t>ダイヒョウシャ</t>
    </rPh>
    <rPh sb="4" eb="5">
      <t>ショク</t>
    </rPh>
    <rPh sb="6" eb="8">
      <t>シメイ</t>
    </rPh>
    <phoneticPr fontId="39"/>
  </si>
  <si>
    <t>医療機関名</t>
    <rPh sb="0" eb="2">
      <t>イリョウ</t>
    </rPh>
    <rPh sb="2" eb="4">
      <t>キカン</t>
    </rPh>
    <rPh sb="4" eb="5">
      <t>メイ</t>
    </rPh>
    <phoneticPr fontId="39"/>
  </si>
  <si>
    <t>医療機関コード</t>
    <rPh sb="0" eb="2">
      <t>イリョウ</t>
    </rPh>
    <rPh sb="2" eb="4">
      <t>キカン</t>
    </rPh>
    <phoneticPr fontId="39"/>
  </si>
  <si>
    <t>電話番号</t>
    <rPh sb="0" eb="2">
      <t>デンワ</t>
    </rPh>
    <rPh sb="2" eb="4">
      <t>バンゴウ</t>
    </rPh>
    <phoneticPr fontId="39"/>
  </si>
  <si>
    <t>メールアドレス</t>
    <phoneticPr fontId="39"/>
  </si>
  <si>
    <t>（宛先）</t>
    <rPh sb="1" eb="3">
      <t>アテサキ</t>
    </rPh>
    <phoneticPr fontId="5"/>
  </si>
  <si>
    <t>埼玉県知事　大野　元裕</t>
    <rPh sb="0" eb="1">
      <t>サキ</t>
    </rPh>
    <rPh sb="1" eb="2">
      <t>タマ</t>
    </rPh>
    <rPh sb="2" eb="3">
      <t>ケン</t>
    </rPh>
    <rPh sb="3" eb="4">
      <t>チ</t>
    </rPh>
    <rPh sb="4" eb="5">
      <t>コト</t>
    </rPh>
    <rPh sb="6" eb="8">
      <t>オオノ</t>
    </rPh>
    <rPh sb="9" eb="11">
      <t>モトヒロ</t>
    </rPh>
    <phoneticPr fontId="5"/>
  </si>
  <si>
    <t>（報告者）</t>
    <rPh sb="1" eb="4">
      <t>ホウコクシャ</t>
    </rPh>
    <phoneticPr fontId="5"/>
  </si>
  <si>
    <t>所在地</t>
    <rPh sb="0" eb="1">
      <t>ショ</t>
    </rPh>
    <rPh sb="1" eb="2">
      <t>ザイ</t>
    </rPh>
    <rPh sb="2" eb="3">
      <t>チ</t>
    </rPh>
    <phoneticPr fontId="5"/>
  </si>
  <si>
    <t>開設者</t>
    <rPh sb="0" eb="1">
      <t>カイ</t>
    </rPh>
    <rPh sb="1" eb="2">
      <t>セツ</t>
    </rPh>
    <rPh sb="2" eb="3">
      <t>モノ</t>
    </rPh>
    <phoneticPr fontId="5"/>
  </si>
  <si>
    <t>代表者職氏名</t>
    <rPh sb="0" eb="3">
      <t>ダイヒョウシャ</t>
    </rPh>
    <rPh sb="3" eb="4">
      <t>ショク</t>
    </rPh>
    <rPh sb="4" eb="6">
      <t>シメイ</t>
    </rPh>
    <phoneticPr fontId="5"/>
  </si>
  <si>
    <t>医療機関名</t>
    <rPh sb="0" eb="2">
      <t>イリョウ</t>
    </rPh>
    <rPh sb="2" eb="4">
      <t>キカン</t>
    </rPh>
    <rPh sb="4" eb="5">
      <t>メイ</t>
    </rPh>
    <phoneticPr fontId="5"/>
  </si>
  <si>
    <t>記</t>
    <rPh sb="0" eb="1">
      <t>キ</t>
    </rPh>
    <phoneticPr fontId="39"/>
  </si>
  <si>
    <t>内示額</t>
    <rPh sb="0" eb="3">
      <t>ナイジガク</t>
    </rPh>
    <phoneticPr fontId="5"/>
  </si>
  <si>
    <t>都道府県</t>
  </si>
  <si>
    <t>埼玉県</t>
    <rPh sb="0" eb="2">
      <t>サイタマ</t>
    </rPh>
    <rPh sb="2" eb="3">
      <t>ケン</t>
    </rPh>
    <phoneticPr fontId="5"/>
  </si>
  <si>
    <t>今回提出区分</t>
    <rPh sb="0" eb="2">
      <t>コンカイ</t>
    </rPh>
    <rPh sb="2" eb="4">
      <t>テイシュツ</t>
    </rPh>
    <rPh sb="4" eb="6">
      <t>クブン</t>
    </rPh>
    <phoneticPr fontId="5"/>
  </si>
  <si>
    <t>ので、補助金等の交付手続等に関する規則第４条の規定により関係書類を添えて申請します。</t>
    <phoneticPr fontId="5"/>
  </si>
  <si>
    <t>２　経費所要額調書　（別紙１）</t>
  </si>
  <si>
    <t>３　事業計画書　　　（別紙２）</t>
  </si>
  <si>
    <t>１　申請金額</t>
    <phoneticPr fontId="5"/>
  </si>
  <si>
    <t>金</t>
    <rPh sb="0" eb="1">
      <t>キン</t>
    </rPh>
    <phoneticPr fontId="5"/>
  </si>
  <si>
    <t>円</t>
    <rPh sb="0" eb="1">
      <t>エン</t>
    </rPh>
    <phoneticPr fontId="5"/>
  </si>
  <si>
    <t>　令和　年　月　日付感対第　　　　</t>
    <phoneticPr fontId="5"/>
  </si>
  <si>
    <t>号で補助金の交付決定の通知を受けた埼玉県協定締結</t>
    <phoneticPr fontId="5"/>
  </si>
  <si>
    <t>手続等に関する規則第４条の規定により関係書類を添えて申請します。</t>
    <phoneticPr fontId="5"/>
  </si>
  <si>
    <t>（既交付決定金額</t>
    <rPh sb="1" eb="2">
      <t>キ</t>
    </rPh>
    <rPh sb="2" eb="4">
      <t>コウフ</t>
    </rPh>
    <rPh sb="4" eb="6">
      <t>ケッテイ</t>
    </rPh>
    <rPh sb="6" eb="8">
      <t>キンガク</t>
    </rPh>
    <phoneticPr fontId="5"/>
  </si>
  <si>
    <t>金</t>
    <rPh sb="0" eb="1">
      <t>キン</t>
    </rPh>
    <phoneticPr fontId="5"/>
  </si>
  <si>
    <t>円）</t>
    <rPh sb="0" eb="1">
      <t>エン</t>
    </rPh>
    <phoneticPr fontId="5"/>
  </si>
  <si>
    <t>第１３条の規定により、関係書類を添えて、下記のとおり報告します。</t>
    <phoneticPr fontId="5"/>
  </si>
  <si>
    <t>２　経費所要額精算書　（別紙１）</t>
  </si>
  <si>
    <t>１　補助金精算額</t>
    <phoneticPr fontId="5"/>
  </si>
  <si>
    <t>Ｃ＝Ａ－Ｂ</t>
    <phoneticPr fontId="5"/>
  </si>
  <si>
    <t>金</t>
    <rPh sb="0" eb="1">
      <t>キン</t>
    </rPh>
    <phoneticPr fontId="5"/>
  </si>
  <si>
    <t>１　収入</t>
    <rPh sb="2" eb="4">
      <t>シュウニュウ</t>
    </rPh>
    <phoneticPr fontId="5"/>
  </si>
  <si>
    <t>　単位：円</t>
    <rPh sb="1" eb="3">
      <t>タンイ</t>
    </rPh>
    <rPh sb="4" eb="5">
      <t>エン</t>
    </rPh>
    <phoneticPr fontId="5"/>
  </si>
  <si>
    <t>科目</t>
    <rPh sb="0" eb="2">
      <t>カモク</t>
    </rPh>
    <phoneticPr fontId="5"/>
  </si>
  <si>
    <t>決算額</t>
    <rPh sb="0" eb="2">
      <t>ケッサン</t>
    </rPh>
    <rPh sb="2" eb="3">
      <t>ガク</t>
    </rPh>
    <phoneticPr fontId="5"/>
  </si>
  <si>
    <t>　県補助金</t>
    <rPh sb="1" eb="2">
      <t>ケン</t>
    </rPh>
    <rPh sb="2" eb="5">
      <t>ホジョキン</t>
    </rPh>
    <phoneticPr fontId="5"/>
  </si>
  <si>
    <t>　事業収入</t>
    <rPh sb="1" eb="3">
      <t>ジギョウ</t>
    </rPh>
    <rPh sb="3" eb="5">
      <t>シュウニュウ</t>
    </rPh>
    <phoneticPr fontId="5"/>
  </si>
  <si>
    <t>　その他収入</t>
    <rPh sb="3" eb="4">
      <t>タ</t>
    </rPh>
    <rPh sb="4" eb="6">
      <t>シュウニュウ</t>
    </rPh>
    <phoneticPr fontId="5"/>
  </si>
  <si>
    <t>　合計</t>
    <rPh sb="1" eb="3">
      <t>ゴウケイ</t>
    </rPh>
    <phoneticPr fontId="5"/>
  </si>
  <si>
    <t>２　支出</t>
    <rPh sb="2" eb="4">
      <t>シシュツ</t>
    </rPh>
    <phoneticPr fontId="5"/>
  </si>
  <si>
    <t xml:space="preserve"> 金</t>
    <rPh sb="1" eb="2">
      <t>キン</t>
    </rPh>
    <phoneticPr fontId="5"/>
  </si>
  <si>
    <t>（別紙１）</t>
    <rPh sb="1" eb="3">
      <t>ベッシ</t>
    </rPh>
    <phoneticPr fontId="5"/>
  </si>
  <si>
    <t>交付決定額</t>
    <rPh sb="0" eb="2">
      <t>コウフ</t>
    </rPh>
    <rPh sb="2" eb="4">
      <t>ケッテイ</t>
    </rPh>
    <rPh sb="4" eb="5">
      <t>ガク</t>
    </rPh>
    <phoneticPr fontId="5"/>
  </si>
  <si>
    <t>既交付額</t>
    <rPh sb="0" eb="1">
      <t>キ</t>
    </rPh>
    <rPh sb="1" eb="3">
      <t>コウフ</t>
    </rPh>
    <rPh sb="3" eb="4">
      <t>ガク</t>
    </rPh>
    <phoneticPr fontId="5"/>
  </si>
  <si>
    <t>医療機関コード</t>
    <rPh sb="0" eb="2">
      <t>イリョウ</t>
    </rPh>
    <rPh sb="2" eb="4">
      <t>キカン</t>
    </rPh>
    <phoneticPr fontId="5"/>
  </si>
  <si>
    <t>開設者</t>
    <rPh sb="0" eb="2">
      <t>カイセツ</t>
    </rPh>
    <rPh sb="2" eb="3">
      <t>シャ</t>
    </rPh>
    <phoneticPr fontId="5"/>
  </si>
  <si>
    <t>医療機関名</t>
    <rPh sb="0" eb="2">
      <t>イリョウ</t>
    </rPh>
    <rPh sb="2" eb="4">
      <t>キカン</t>
    </rPh>
    <rPh sb="4" eb="5">
      <t>メイ</t>
    </rPh>
    <phoneticPr fontId="5"/>
  </si>
  <si>
    <t>代表者職氏名</t>
    <rPh sb="0" eb="3">
      <t>ダイヒョウシャ</t>
    </rPh>
    <rPh sb="3" eb="4">
      <t>ショク</t>
    </rPh>
    <rPh sb="4" eb="6">
      <t>シメイ</t>
    </rPh>
    <phoneticPr fontId="5"/>
  </si>
  <si>
    <t>郵便番号</t>
    <rPh sb="0" eb="4">
      <t>ユウビンバンゴウ</t>
    </rPh>
    <phoneticPr fontId="5"/>
  </si>
  <si>
    <t>所在地</t>
    <rPh sb="0" eb="3">
      <t>ショザイチ</t>
    </rPh>
    <phoneticPr fontId="5"/>
  </si>
  <si>
    <t>連絡先電話</t>
    <rPh sb="0" eb="3">
      <t>レンラクサキ</t>
    </rPh>
    <rPh sb="3" eb="5">
      <t>デンワ</t>
    </rPh>
    <phoneticPr fontId="5"/>
  </si>
  <si>
    <t>メールアドレス</t>
    <phoneticPr fontId="5"/>
  </si>
  <si>
    <t>事務担当者</t>
    <rPh sb="0" eb="2">
      <t>ジム</t>
    </rPh>
    <rPh sb="2" eb="5">
      <t>タントウシャ</t>
    </rPh>
    <phoneticPr fontId="5"/>
  </si>
  <si>
    <t>申請金額</t>
    <rPh sb="0" eb="2">
      <t>シンセイ</t>
    </rPh>
    <rPh sb="2" eb="4">
      <t>キンガク</t>
    </rPh>
    <phoneticPr fontId="5"/>
  </si>
  <si>
    <t>変更額</t>
    <rPh sb="0" eb="2">
      <t>ヘンコウ</t>
    </rPh>
    <rPh sb="2" eb="3">
      <t>ガク</t>
    </rPh>
    <phoneticPr fontId="5"/>
  </si>
  <si>
    <t>病室</t>
    <rPh sb="0" eb="2">
      <t>ビョウシツ</t>
    </rPh>
    <phoneticPr fontId="5"/>
  </si>
  <si>
    <t>病室数</t>
    <rPh sb="0" eb="2">
      <t>ビョウシツ</t>
    </rPh>
    <rPh sb="2" eb="3">
      <t>スウ</t>
    </rPh>
    <phoneticPr fontId="5"/>
  </si>
  <si>
    <t>交付（変更）申請</t>
    <rPh sb="0" eb="2">
      <t>コウフ</t>
    </rPh>
    <rPh sb="3" eb="5">
      <t>ヘンコウ</t>
    </rPh>
    <rPh sb="6" eb="8">
      <t>シンセイ</t>
    </rPh>
    <phoneticPr fontId="5"/>
  </si>
  <si>
    <t>実績報告</t>
    <rPh sb="0" eb="2">
      <t>ジッセキ</t>
    </rPh>
    <rPh sb="2" eb="4">
      <t>ホウコク</t>
    </rPh>
    <phoneticPr fontId="5"/>
  </si>
  <si>
    <t>実績金額</t>
    <rPh sb="0" eb="2">
      <t>ジッセキ</t>
    </rPh>
    <rPh sb="2" eb="4">
      <t>キンガク</t>
    </rPh>
    <phoneticPr fontId="5"/>
  </si>
  <si>
    <t>補助事業者名</t>
  </si>
  <si>
    <t>交付の対象</t>
    <rPh sb="0" eb="2">
      <t>コウフ</t>
    </rPh>
    <rPh sb="3" eb="5">
      <t>タイショウ</t>
    </rPh>
    <phoneticPr fontId="5"/>
  </si>
  <si>
    <t>区分</t>
  </si>
  <si>
    <t>種目</t>
    <rPh sb="0" eb="1">
      <t>タネ</t>
    </rPh>
    <rPh sb="1" eb="2">
      <t>メ</t>
    </rPh>
    <phoneticPr fontId="5"/>
  </si>
  <si>
    <t>開設者</t>
  </si>
  <si>
    <t>寄付金その他の収入額</t>
  </si>
  <si>
    <t>基準額</t>
  </si>
  <si>
    <t>選定額</t>
  </si>
  <si>
    <t>国庫補助
基本額</t>
    <phoneticPr fontId="5"/>
  </si>
  <si>
    <t>国庫補助
所要額</t>
    <phoneticPr fontId="5"/>
  </si>
  <si>
    <t>品名</t>
    <rPh sb="0" eb="1">
      <t>シナ</t>
    </rPh>
    <rPh sb="1" eb="2">
      <t>メイ</t>
    </rPh>
    <phoneticPr fontId="5"/>
  </si>
  <si>
    <t>（２１）</t>
  </si>
  <si>
    <t>所在地</t>
    <phoneticPr fontId="39"/>
  </si>
  <si>
    <t>規格</t>
    <rPh sb="0" eb="2">
      <t>キカク</t>
    </rPh>
    <phoneticPr fontId="39"/>
  </si>
  <si>
    <t>単価
（税込）</t>
    <rPh sb="0" eb="2">
      <t>タンカ</t>
    </rPh>
    <rPh sb="4" eb="6">
      <t>ゼイコミ</t>
    </rPh>
    <phoneticPr fontId="39"/>
  </si>
  <si>
    <t>金額
（税込）</t>
    <rPh sb="0" eb="2">
      <t>キンガク</t>
    </rPh>
    <rPh sb="4" eb="6">
      <t>ゼイコミ</t>
    </rPh>
    <phoneticPr fontId="39"/>
  </si>
  <si>
    <t>設置場所</t>
    <rPh sb="0" eb="2">
      <t>セッチ</t>
    </rPh>
    <rPh sb="2" eb="4">
      <t>バショ</t>
    </rPh>
    <phoneticPr fontId="39"/>
  </si>
  <si>
    <t>合計</t>
    <rPh sb="0" eb="2">
      <t>ゴウケイ</t>
    </rPh>
    <phoneticPr fontId="39"/>
  </si>
  <si>
    <t>開設者</t>
    <rPh sb="0" eb="3">
      <t>カイセツシャ</t>
    </rPh>
    <phoneticPr fontId="39"/>
  </si>
  <si>
    <t>（１）簡易陰圧装置</t>
    <rPh sb="3" eb="5">
      <t>カンイ</t>
    </rPh>
    <rPh sb="5" eb="7">
      <t>インアツ</t>
    </rPh>
    <rPh sb="7" eb="9">
      <t>ソウチ</t>
    </rPh>
    <phoneticPr fontId="39"/>
  </si>
  <si>
    <t>（３）簡易ベッド</t>
    <rPh sb="3" eb="5">
      <t>カンイ</t>
    </rPh>
    <phoneticPr fontId="39"/>
  </si>
  <si>
    <t>設備整備事業計画書</t>
    <rPh sb="0" eb="2">
      <t>セツビ</t>
    </rPh>
    <rPh sb="2" eb="4">
      <t>セイビ</t>
    </rPh>
    <rPh sb="4" eb="6">
      <t>ジギョウ</t>
    </rPh>
    <rPh sb="6" eb="9">
      <t>ケイカクショ</t>
    </rPh>
    <phoneticPr fontId="39"/>
  </si>
  <si>
    <t>（単位：円）</t>
    <rPh sb="1" eb="3">
      <t>タンイ</t>
    </rPh>
    <rPh sb="4" eb="5">
      <t>エン</t>
    </rPh>
    <phoneticPr fontId="5"/>
  </si>
  <si>
    <t>（４）HEPAフィルター付き
空気清浄機</t>
    <phoneticPr fontId="39"/>
  </si>
  <si>
    <t>病床確保</t>
    <rPh sb="0" eb="2">
      <t>ビョウショウ</t>
    </rPh>
    <rPh sb="2" eb="4">
      <t>カクホ</t>
    </rPh>
    <phoneticPr fontId="5"/>
  </si>
  <si>
    <t>１．設備整備内訳</t>
    <rPh sb="2" eb="4">
      <t>セツビ</t>
    </rPh>
    <rPh sb="4" eb="6">
      <t>セイビ</t>
    </rPh>
    <rPh sb="6" eb="8">
      <t>ウチワケ</t>
    </rPh>
    <phoneticPr fontId="39"/>
  </si>
  <si>
    <t>２. 整備事業の内容（具体的に記入すること）</t>
    <rPh sb="3" eb="5">
      <t>セイビ</t>
    </rPh>
    <rPh sb="5" eb="7">
      <t>ジギョウ</t>
    </rPh>
    <rPh sb="8" eb="10">
      <t>ナイヨウ</t>
    </rPh>
    <rPh sb="11" eb="14">
      <t>グタイテキ</t>
    </rPh>
    <rPh sb="15" eb="17">
      <t>キニュウ</t>
    </rPh>
    <phoneticPr fontId="39"/>
  </si>
  <si>
    <t>簡易陰圧装置</t>
  </si>
  <si>
    <t>簡易ベッド</t>
    <phoneticPr fontId="5"/>
  </si>
  <si>
    <t>HEPAフィルター付き空気清浄機</t>
  </si>
  <si>
    <t>新興感染症対応力強化（協定締結医療機関設備整備）</t>
  </si>
  <si>
    <t>基準額</t>
    <rPh sb="0" eb="2">
      <t>キジュン</t>
    </rPh>
    <rPh sb="2" eb="3">
      <t>ガク</t>
    </rPh>
    <phoneticPr fontId="5"/>
  </si>
  <si>
    <t>台数</t>
    <rPh sb="0" eb="2">
      <t>ダイスウ</t>
    </rPh>
    <phoneticPr fontId="39"/>
  </si>
  <si>
    <t>台数</t>
    <rPh sb="0" eb="2">
      <t>ダイスウ</t>
    </rPh>
    <phoneticPr fontId="5"/>
  </si>
  <si>
    <t>交付申請額</t>
    <rPh sb="0" eb="2">
      <t>コウフ</t>
    </rPh>
    <rPh sb="2" eb="4">
      <t>シンセイ</t>
    </rPh>
    <phoneticPr fontId="5"/>
  </si>
  <si>
    <t>埼玉県協定締結医療機関設備整備事業費　予算書</t>
    <rPh sb="0" eb="3">
      <t>サイタマケン</t>
    </rPh>
    <rPh sb="3" eb="5">
      <t>キョウテイ</t>
    </rPh>
    <rPh sb="5" eb="7">
      <t>テイケツ</t>
    </rPh>
    <rPh sb="7" eb="9">
      <t>イリョウ</t>
    </rPh>
    <rPh sb="9" eb="11">
      <t>キカン</t>
    </rPh>
    <rPh sb="11" eb="13">
      <t>セツビ</t>
    </rPh>
    <rPh sb="13" eb="15">
      <t>セイビ</t>
    </rPh>
    <rPh sb="15" eb="17">
      <t>ジギョウ</t>
    </rPh>
    <rPh sb="17" eb="18">
      <t>ヒ</t>
    </rPh>
    <rPh sb="19" eb="22">
      <t>ヨサンショ</t>
    </rPh>
    <phoneticPr fontId="5"/>
  </si>
  <si>
    <t>埼玉県協定締結医療機関設備整備事業費　決算書（見込み）</t>
    <rPh sb="0" eb="3">
      <t>サイタマケン</t>
    </rPh>
    <rPh sb="3" eb="5">
      <t>キョウテイ</t>
    </rPh>
    <rPh sb="5" eb="7">
      <t>テイケツ</t>
    </rPh>
    <rPh sb="7" eb="9">
      <t>イリョウ</t>
    </rPh>
    <rPh sb="9" eb="11">
      <t>キカン</t>
    </rPh>
    <rPh sb="11" eb="13">
      <t>セツビ</t>
    </rPh>
    <rPh sb="13" eb="15">
      <t>セイビ</t>
    </rPh>
    <rPh sb="15" eb="17">
      <t>ジギョウ</t>
    </rPh>
    <rPh sb="17" eb="18">
      <t>ヒ</t>
    </rPh>
    <rPh sb="19" eb="22">
      <t>ケッサンショ</t>
    </rPh>
    <rPh sb="23" eb="25">
      <t>ミコミ</t>
    </rPh>
    <phoneticPr fontId="5"/>
  </si>
  <si>
    <t>設備整備事業実績報告書</t>
    <rPh sb="0" eb="2">
      <t>セツビ</t>
    </rPh>
    <rPh sb="2" eb="4">
      <t>セイビ</t>
    </rPh>
    <rPh sb="4" eb="6">
      <t>ジギョウ</t>
    </rPh>
    <rPh sb="6" eb="8">
      <t>ジッセキ</t>
    </rPh>
    <rPh sb="8" eb="11">
      <t>ホウコクショ</t>
    </rPh>
    <phoneticPr fontId="39"/>
  </si>
  <si>
    <t>（別紙２）</t>
    <rPh sb="1" eb="3">
      <t>ベッシ</t>
    </rPh>
    <phoneticPr fontId="39"/>
  </si>
  <si>
    <t>対象経費の
支出額</t>
    <phoneticPr fontId="5"/>
  </si>
  <si>
    <t>補助金確定額</t>
    <rPh sb="0" eb="3">
      <t>ホジョキン</t>
    </rPh>
    <rPh sb="3" eb="5">
      <t>カクテイ</t>
    </rPh>
    <rPh sb="5" eb="6">
      <t>ガク</t>
    </rPh>
    <phoneticPr fontId="5"/>
  </si>
  <si>
    <t>埼玉県協定締結医療機関設備整備事業費補助金交付申請書</t>
    <rPh sb="0" eb="2">
      <t>サイタマ</t>
    </rPh>
    <rPh sb="2" eb="3">
      <t>ケン</t>
    </rPh>
    <rPh sb="3" eb="5">
      <t>キョウテイ</t>
    </rPh>
    <rPh sb="5" eb="7">
      <t>テイケツ</t>
    </rPh>
    <rPh sb="7" eb="9">
      <t>イリョウ</t>
    </rPh>
    <rPh sb="9" eb="11">
      <t>キカン</t>
    </rPh>
    <rPh sb="11" eb="13">
      <t>セツビ</t>
    </rPh>
    <rPh sb="13" eb="15">
      <t>セイビ</t>
    </rPh>
    <rPh sb="15" eb="18">
      <t>ジギョウヒ</t>
    </rPh>
    <rPh sb="18" eb="21">
      <t>ホジョキン</t>
    </rPh>
    <rPh sb="21" eb="23">
      <t>コウフ</t>
    </rPh>
    <rPh sb="23" eb="26">
      <t>シンセイショ</t>
    </rPh>
    <phoneticPr fontId="5"/>
  </si>
  <si>
    <t>埼玉県協定締結医療機関設備整備事業費補助金実績報告書</t>
    <rPh sb="0" eb="2">
      <t>サイタマ</t>
    </rPh>
    <rPh sb="2" eb="3">
      <t>ケン</t>
    </rPh>
    <rPh sb="3" eb="5">
      <t>キョウテイ</t>
    </rPh>
    <rPh sb="5" eb="7">
      <t>テイケツ</t>
    </rPh>
    <rPh sb="7" eb="9">
      <t>イリョウ</t>
    </rPh>
    <rPh sb="9" eb="11">
      <t>キカン</t>
    </rPh>
    <rPh sb="11" eb="13">
      <t>セツビ</t>
    </rPh>
    <rPh sb="13" eb="15">
      <t>セイビ</t>
    </rPh>
    <rPh sb="15" eb="18">
      <t>ジギョウヒ</t>
    </rPh>
    <rPh sb="18" eb="21">
      <t>ホジョキン</t>
    </rPh>
    <rPh sb="21" eb="23">
      <t>ジッセキ</t>
    </rPh>
    <rPh sb="23" eb="26">
      <t>ホウコクショ</t>
    </rPh>
    <phoneticPr fontId="5"/>
  </si>
  <si>
    <t>埼玉県協定締結医療機関設備整備事業費補助金変更交付申請書</t>
    <rPh sb="0" eb="2">
      <t>サイタマ</t>
    </rPh>
    <rPh sb="2" eb="3">
      <t>ケン</t>
    </rPh>
    <rPh sb="3" eb="5">
      <t>キョウテイ</t>
    </rPh>
    <rPh sb="5" eb="7">
      <t>テイケツ</t>
    </rPh>
    <rPh sb="7" eb="9">
      <t>イリョウ</t>
    </rPh>
    <rPh sb="9" eb="11">
      <t>キカン</t>
    </rPh>
    <rPh sb="11" eb="13">
      <t>セツビ</t>
    </rPh>
    <rPh sb="13" eb="15">
      <t>セイビ</t>
    </rPh>
    <rPh sb="15" eb="18">
      <t>ジギョウヒ</t>
    </rPh>
    <rPh sb="18" eb="21">
      <t>ホジョキン</t>
    </rPh>
    <rPh sb="21" eb="23">
      <t>ヘンコウ</t>
    </rPh>
    <rPh sb="23" eb="25">
      <t>コウフ</t>
    </rPh>
    <rPh sb="25" eb="28">
      <t>シンセイショ</t>
    </rPh>
    <phoneticPr fontId="5"/>
  </si>
  <si>
    <t>【設備】</t>
    <rPh sb="1" eb="3">
      <t>セツビ</t>
    </rPh>
    <phoneticPr fontId="39"/>
  </si>
  <si>
    <t>様式第２号（第７条関係）</t>
    <rPh sb="0" eb="2">
      <t>ヨウシキ</t>
    </rPh>
    <rPh sb="2" eb="3">
      <t>ダイ</t>
    </rPh>
    <rPh sb="4" eb="5">
      <t>ゴウ</t>
    </rPh>
    <rPh sb="6" eb="7">
      <t>ダイ</t>
    </rPh>
    <rPh sb="8" eb="9">
      <t>ジョウ</t>
    </rPh>
    <rPh sb="9" eb="11">
      <t>カンケイ</t>
    </rPh>
    <phoneticPr fontId="5"/>
  </si>
  <si>
    <t>医療機関設備整備事業費補助金について、下記のとおり変更したいので、補助金等の交付</t>
    <rPh sb="4" eb="6">
      <t>セツビ</t>
    </rPh>
    <phoneticPr fontId="5"/>
  </si>
  <si>
    <t>医療機関設備整備事業費補助金事業が完了したので、補助金等の交付手続等に関する規則</t>
    <rPh sb="4" eb="6">
      <t>セツビ</t>
    </rPh>
    <phoneticPr fontId="5"/>
  </si>
  <si>
    <t>３　事業実績報告書　　（別紙２）</t>
    <phoneticPr fontId="5"/>
  </si>
  <si>
    <t>様式第５号（第１２条関係）</t>
    <rPh sb="0" eb="2">
      <t>ヨウシキ</t>
    </rPh>
    <rPh sb="2" eb="3">
      <t>ダイ</t>
    </rPh>
    <rPh sb="4" eb="5">
      <t>ゴウ</t>
    </rPh>
    <rPh sb="6" eb="7">
      <t>ダイ</t>
    </rPh>
    <rPh sb="9" eb="10">
      <t>ジョウ</t>
    </rPh>
    <rPh sb="10" eb="12">
      <t>カンケイ</t>
    </rPh>
    <phoneticPr fontId="5"/>
  </si>
  <si>
    <t>様式第３号（第９条関係）</t>
    <rPh sb="0" eb="2">
      <t>ヨウシキ</t>
    </rPh>
    <rPh sb="2" eb="3">
      <t>ダイ</t>
    </rPh>
    <rPh sb="4" eb="5">
      <t>ゴウ</t>
    </rPh>
    <rPh sb="6" eb="7">
      <t>ダイ</t>
    </rPh>
    <rPh sb="8" eb="9">
      <t>ジョウ</t>
    </rPh>
    <rPh sb="9" eb="11">
      <t>カンケイ</t>
    </rPh>
    <phoneticPr fontId="5"/>
  </si>
  <si>
    <t>Ⅲ．(Ｋ)は、(C)と(F)を比較して少ない方の額に補助率を乗じた額と、(H)を比較して少ない方の額に2分の1を乗じた額。ただし、算出された額に1,000円未満の端数が生じた場合にはこれを切捨てるものとする。</t>
    <rPh sb="15" eb="17">
      <t>ヒカク</t>
    </rPh>
    <rPh sb="19" eb="20">
      <t>スク</t>
    </rPh>
    <rPh sb="22" eb="23">
      <t>ホウ</t>
    </rPh>
    <rPh sb="24" eb="25">
      <t>ガク</t>
    </rPh>
    <rPh sb="26" eb="29">
      <t>ホジョリツ</t>
    </rPh>
    <rPh sb="30" eb="31">
      <t>ジョウ</t>
    </rPh>
    <rPh sb="33" eb="34">
      <t>ガク</t>
    </rPh>
    <rPh sb="40" eb="42">
      <t>ヒカク</t>
    </rPh>
    <rPh sb="44" eb="45">
      <t>スク</t>
    </rPh>
    <rPh sb="47" eb="48">
      <t>ホウ</t>
    </rPh>
    <rPh sb="49" eb="50">
      <t>ガク</t>
    </rPh>
    <rPh sb="52" eb="53">
      <t>ブン</t>
    </rPh>
    <rPh sb="56" eb="57">
      <t>ジョウ</t>
    </rPh>
    <rPh sb="59" eb="60">
      <t>ガク</t>
    </rPh>
    <phoneticPr fontId="5"/>
  </si>
  <si>
    <t>協定締結医療機関施設整備事業費補助金　経費所要額調書</t>
    <rPh sb="19" eb="21">
      <t>ケイヒ</t>
    </rPh>
    <rPh sb="24" eb="25">
      <t>チョウ</t>
    </rPh>
    <phoneticPr fontId="5"/>
  </si>
  <si>
    <t>協定締結医療機関施設整備事業費補助金　経費所要額精算書</t>
    <rPh sb="19" eb="21">
      <t>ケイヒ</t>
    </rPh>
    <rPh sb="24" eb="26">
      <t>セイサン</t>
    </rPh>
    <phoneticPr fontId="5"/>
  </si>
  <si>
    <t>摘要</t>
    <rPh sb="0" eb="2">
      <t>テキヨウ</t>
    </rPh>
    <phoneticPr fontId="5"/>
  </si>
  <si>
    <t>予算額</t>
    <rPh sb="0" eb="3">
      <t>ヨサンガク</t>
    </rPh>
    <phoneticPr fontId="5"/>
  </si>
  <si>
    <t>交付（変更）申請</t>
    <rPh sb="0" eb="2">
      <t>コウフ</t>
    </rPh>
    <rPh sb="3" eb="5">
      <t>ヘンコウ</t>
    </rPh>
    <rPh sb="6" eb="8">
      <t>シンセイ</t>
    </rPh>
    <phoneticPr fontId="5"/>
  </si>
  <si>
    <t>簡易陰圧装置</t>
    <rPh sb="0" eb="2">
      <t>カンイ</t>
    </rPh>
    <rPh sb="2" eb="4">
      <t>インアツ</t>
    </rPh>
    <rPh sb="4" eb="6">
      <t>ソウチ</t>
    </rPh>
    <phoneticPr fontId="5"/>
  </si>
  <si>
    <t>検査機器</t>
    <rPh sb="0" eb="2">
      <t>ケンサ</t>
    </rPh>
    <rPh sb="2" eb="4">
      <t>キキ</t>
    </rPh>
    <phoneticPr fontId="5"/>
  </si>
  <si>
    <t>簡易ベッド</t>
    <rPh sb="0" eb="2">
      <t>カンイ</t>
    </rPh>
    <phoneticPr fontId="5"/>
  </si>
  <si>
    <t>空気清浄機</t>
    <rPh sb="0" eb="2">
      <t>クウキ</t>
    </rPh>
    <rPh sb="2" eb="5">
      <t>セイジョウキ</t>
    </rPh>
    <phoneticPr fontId="5"/>
  </si>
  <si>
    <t>品名</t>
    <rPh sb="0" eb="2">
      <t>ヒンメイ</t>
    </rPh>
    <phoneticPr fontId="5"/>
  </si>
  <si>
    <t>規格</t>
    <rPh sb="0" eb="2">
      <t>キカク</t>
    </rPh>
    <phoneticPr fontId="5"/>
  </si>
  <si>
    <t>銘柄</t>
  </si>
  <si>
    <t>品名</t>
  </si>
  <si>
    <t>品名</t>
    <rPh sb="0" eb="1">
      <t>シナ</t>
    </rPh>
    <rPh sb="1" eb="2">
      <t>メイ</t>
    </rPh>
    <phoneticPr fontId="5"/>
  </si>
  <si>
    <t>品名</t>
    <rPh sb="0" eb="2">
      <t>シナメイ</t>
    </rPh>
    <phoneticPr fontId="5"/>
  </si>
  <si>
    <t>品名</t>
    <phoneticPr fontId="5"/>
  </si>
  <si>
    <t>品名</t>
    <phoneticPr fontId="39"/>
  </si>
  <si>
    <t>Ⅼ</t>
    <phoneticPr fontId="5"/>
  </si>
  <si>
    <t>Ｍ</t>
    <phoneticPr fontId="5"/>
  </si>
  <si>
    <t>円</t>
    <rPh sb="0" eb="1">
      <t>エン</t>
    </rPh>
    <phoneticPr fontId="5"/>
  </si>
  <si>
    <t>（交付申請書及び実績報告書、どちらも同じ入力方法となります。）</t>
    <rPh sb="1" eb="6">
      <t>コウフシンセイショ</t>
    </rPh>
    <rPh sb="6" eb="7">
      <t>オヨ</t>
    </rPh>
    <rPh sb="8" eb="13">
      <t>ジッセキホウコクショ</t>
    </rPh>
    <rPh sb="18" eb="19">
      <t>オナ</t>
    </rPh>
    <rPh sb="20" eb="24">
      <t>ニュウリョクホウホウ</t>
    </rPh>
    <phoneticPr fontId="5"/>
  </si>
  <si>
    <t>こちらは、交付申請書及び実績報告書（別紙２）の入力方法を説明しております。</t>
    <rPh sb="5" eb="7">
      <t>コウフ</t>
    </rPh>
    <rPh sb="7" eb="10">
      <t>シンセイショ</t>
    </rPh>
    <rPh sb="10" eb="11">
      <t>オヨ</t>
    </rPh>
    <rPh sb="12" eb="17">
      <t>ジッセキホウコクショ</t>
    </rPh>
    <rPh sb="18" eb="20">
      <t>ベッシ</t>
    </rPh>
    <rPh sb="23" eb="25">
      <t>ニュウリョク</t>
    </rPh>
    <rPh sb="25" eb="27">
      <t>ホウホウ</t>
    </rPh>
    <rPh sb="28" eb="30">
      <t>セツメイ</t>
    </rPh>
    <phoneticPr fontId="5"/>
  </si>
  <si>
    <t>簡易陰圧装置①</t>
    <rPh sb="0" eb="2">
      <t>カンイ</t>
    </rPh>
    <rPh sb="2" eb="4">
      <t>インアツ</t>
    </rPh>
    <rPh sb="4" eb="6">
      <t>ソウチ</t>
    </rPh>
    <phoneticPr fontId="5"/>
  </si>
  <si>
    <t>簡易陰圧装置②</t>
    <rPh sb="0" eb="2">
      <t>カンイ</t>
    </rPh>
    <rPh sb="2" eb="4">
      <t>インアツ</t>
    </rPh>
    <rPh sb="4" eb="6">
      <t>ソウチ</t>
    </rPh>
    <phoneticPr fontId="5"/>
  </si>
  <si>
    <t>簡易陰圧装置③</t>
    <rPh sb="0" eb="2">
      <t>カンイ</t>
    </rPh>
    <rPh sb="2" eb="4">
      <t>インアツ</t>
    </rPh>
    <rPh sb="4" eb="6">
      <t>ソウチ</t>
    </rPh>
    <phoneticPr fontId="5"/>
  </si>
  <si>
    <t>簡易陰圧装置④</t>
    <rPh sb="0" eb="2">
      <t>カンイ</t>
    </rPh>
    <rPh sb="2" eb="4">
      <t>インアツ</t>
    </rPh>
    <rPh sb="4" eb="6">
      <t>ソウチ</t>
    </rPh>
    <phoneticPr fontId="5"/>
  </si>
  <si>
    <t>病室</t>
    <rPh sb="0" eb="2">
      <t>ビョウシツ</t>
    </rPh>
    <phoneticPr fontId="5"/>
  </si>
  <si>
    <t>簡易陰圧装置⑤</t>
    <rPh sb="0" eb="2">
      <t>カンイ</t>
    </rPh>
    <rPh sb="2" eb="4">
      <t>インアツ</t>
    </rPh>
    <rPh sb="4" eb="6">
      <t>ソウチ</t>
    </rPh>
    <phoneticPr fontId="5"/>
  </si>
  <si>
    <t>簡易ベッド①</t>
    <rPh sb="0" eb="2">
      <t>カンイ</t>
    </rPh>
    <phoneticPr fontId="5"/>
  </si>
  <si>
    <t>簡易ベッド②</t>
    <rPh sb="0" eb="2">
      <t>カンイ</t>
    </rPh>
    <phoneticPr fontId="5"/>
  </si>
  <si>
    <t>簡易ベッド③</t>
    <rPh sb="0" eb="2">
      <t>カンイ</t>
    </rPh>
    <phoneticPr fontId="5"/>
  </si>
  <si>
    <t>簡易ベッド④</t>
    <rPh sb="0" eb="2">
      <t>カンイ</t>
    </rPh>
    <phoneticPr fontId="5"/>
  </si>
  <si>
    <t>簡易ベッド⑤</t>
    <rPh sb="0" eb="2">
      <t>カンイ</t>
    </rPh>
    <phoneticPr fontId="5"/>
  </si>
  <si>
    <t>空気清浄機①</t>
    <rPh sb="0" eb="2">
      <t>クウキ</t>
    </rPh>
    <rPh sb="2" eb="5">
      <t>セイジョウキ</t>
    </rPh>
    <phoneticPr fontId="5"/>
  </si>
  <si>
    <t>空気清浄機②</t>
    <rPh sb="0" eb="2">
      <t>クウキ</t>
    </rPh>
    <rPh sb="2" eb="5">
      <t>セイジョウキ</t>
    </rPh>
    <phoneticPr fontId="5"/>
  </si>
  <si>
    <t>空気清浄機③</t>
    <rPh sb="0" eb="2">
      <t>クウキ</t>
    </rPh>
    <rPh sb="2" eb="5">
      <t>セイジョウキ</t>
    </rPh>
    <phoneticPr fontId="5"/>
  </si>
  <si>
    <t>空気清浄機④</t>
    <rPh sb="0" eb="2">
      <t>クウキ</t>
    </rPh>
    <rPh sb="2" eb="5">
      <t>セイジョウキ</t>
    </rPh>
    <phoneticPr fontId="5"/>
  </si>
  <si>
    <t>空気清浄機①</t>
    <rPh sb="0" eb="5">
      <t>クウキセイジョウキ</t>
    </rPh>
    <phoneticPr fontId="5"/>
  </si>
  <si>
    <t>空気清浄機②</t>
    <rPh sb="0" eb="5">
      <t>クウキセイジョウキ</t>
    </rPh>
    <phoneticPr fontId="5"/>
  </si>
  <si>
    <t>空気清浄機③</t>
    <rPh sb="0" eb="5">
      <t>クウキセイジョウキ</t>
    </rPh>
    <phoneticPr fontId="5"/>
  </si>
  <si>
    <t>空気清浄機④</t>
    <rPh sb="0" eb="5">
      <t>クウキセイジョウキ</t>
    </rPh>
    <phoneticPr fontId="5"/>
  </si>
  <si>
    <t>空気清浄機⑤</t>
    <rPh sb="0" eb="5">
      <t>クウキセイジョウキ</t>
    </rPh>
    <phoneticPr fontId="5"/>
  </si>
  <si>
    <t>補助率</t>
    <rPh sb="0" eb="2">
      <t>ホジョ</t>
    </rPh>
    <rPh sb="2" eb="3">
      <t>リツ</t>
    </rPh>
    <phoneticPr fontId="5"/>
  </si>
  <si>
    <t>10/10</t>
    <phoneticPr fontId="5"/>
  </si>
  <si>
    <t>J</t>
    <phoneticPr fontId="5"/>
  </si>
  <si>
    <t>　標記について、下記のとおり埼玉県協定締結医療機関設備整備事業費補助金の交付を受けたい</t>
    <rPh sb="8" eb="10">
      <t>カキ</t>
    </rPh>
    <rPh sb="25" eb="27">
      <t>セツビ</t>
    </rPh>
    <phoneticPr fontId="5"/>
  </si>
  <si>
    <t>基準額上限</t>
    <rPh sb="0" eb="2">
      <t>キジュン</t>
    </rPh>
    <rPh sb="2" eb="3">
      <t>ガク</t>
    </rPh>
    <rPh sb="3" eb="5">
      <t>ジョウゲン</t>
    </rPh>
    <phoneticPr fontId="3"/>
  </si>
  <si>
    <t>簡易ベッド</t>
  </si>
  <si>
    <t>PCR検査装置</t>
    <rPh sb="3" eb="5">
      <t>ケンサ</t>
    </rPh>
    <rPh sb="5" eb="7">
      <t>ソウチ</t>
    </rPh>
    <phoneticPr fontId="5"/>
  </si>
  <si>
    <t>9350000</t>
    <phoneticPr fontId="5"/>
  </si>
  <si>
    <t>簡易陰圧装置</t>
    <rPh sb="0" eb="2">
      <t>カンイ</t>
    </rPh>
    <rPh sb="2" eb="4">
      <t>インアツ</t>
    </rPh>
    <rPh sb="4" eb="6">
      <t>ソウチ</t>
    </rPh>
    <phoneticPr fontId="5"/>
  </si>
  <si>
    <t>4320000</t>
    <phoneticPr fontId="5"/>
  </si>
  <si>
    <t>4320000</t>
  </si>
  <si>
    <t>9350000</t>
  </si>
  <si>
    <t>空気清浄機⑤</t>
    <rPh sb="0" eb="2">
      <t>クウキ</t>
    </rPh>
    <rPh sb="2" eb="5">
      <t>セイジョウキ</t>
    </rPh>
    <phoneticPr fontId="5"/>
  </si>
  <si>
    <t>金額（税込み）</t>
    <rPh sb="0" eb="2">
      <t>キンガク</t>
    </rPh>
    <rPh sb="3" eb="5">
      <t>ゼイコ</t>
    </rPh>
    <phoneticPr fontId="5"/>
  </si>
  <si>
    <t>金額（税込み）</t>
    <phoneticPr fontId="5"/>
  </si>
  <si>
    <t>金額（税込み）</t>
    <rPh sb="0" eb="2">
      <t>キジュン</t>
    </rPh>
    <rPh sb="2" eb="3">
      <t>ガク</t>
    </rPh>
    <phoneticPr fontId="5"/>
  </si>
  <si>
    <t>金額（税込み）</t>
    <rPh sb="0" eb="2">
      <t>キンガク</t>
    </rPh>
    <rPh sb="3" eb="5">
      <t>ゼイコ</t>
    </rPh>
    <phoneticPr fontId="5"/>
  </si>
  <si>
    <t>金額（税込み）</t>
    <phoneticPr fontId="5"/>
  </si>
  <si>
    <t>病床確保</t>
    <rPh sb="0" eb="4">
      <t>ビョウショウカクホ</t>
    </rPh>
    <phoneticPr fontId="5"/>
  </si>
  <si>
    <t>発熱外来</t>
    <rPh sb="0" eb="2">
      <t>ハツネツ</t>
    </rPh>
    <rPh sb="2" eb="4">
      <t>ガイライ</t>
    </rPh>
    <phoneticPr fontId="5"/>
  </si>
  <si>
    <r>
      <rPr>
        <sz val="11"/>
        <color rgb="FFFF0000"/>
        <rFont val="ＭＳ Ｐゴシック"/>
        <family val="3"/>
        <charset val="128"/>
      </rPr>
      <t>※交付申請時のみ入力</t>
    </r>
    <r>
      <rPr>
        <sz val="11"/>
        <rFont val="ＭＳ Ｐゴシック"/>
        <family val="3"/>
        <charset val="128"/>
      </rPr>
      <t xml:space="preserve">
補助金の交付方法</t>
    </r>
    <phoneticPr fontId="39"/>
  </si>
  <si>
    <t>誓約書</t>
    <rPh sb="0" eb="3">
      <t>セイヤクショ</t>
    </rPh>
    <phoneticPr fontId="63"/>
  </si>
  <si>
    <t>（宛先）</t>
  </si>
  <si>
    <t>　埼 玉 県 知 事</t>
  </si>
  <si>
    <t>　　　　　申請者</t>
    <phoneticPr fontId="63"/>
  </si>
  <si>
    <t>　　所　 在 　地</t>
    <rPh sb="2" eb="3">
      <t>ショ</t>
    </rPh>
    <rPh sb="5" eb="6">
      <t>ザイ</t>
    </rPh>
    <rPh sb="8" eb="9">
      <t>チ</t>
    </rPh>
    <phoneticPr fontId="63"/>
  </si>
  <si>
    <t xml:space="preserve">    開   設   者</t>
    <phoneticPr fontId="63"/>
  </si>
  <si>
    <t>　　代表者職氏名</t>
    <phoneticPr fontId="63"/>
  </si>
  <si>
    <t>　医療機関名</t>
    <phoneticPr fontId="63"/>
  </si>
  <si>
    <t>　下記事項のいずれにも該当せず、将来においても当該事項のいずれにも該当しないこと</t>
    <rPh sb="1" eb="3">
      <t>カキ</t>
    </rPh>
    <rPh sb="3" eb="5">
      <t>ジコウ</t>
    </rPh>
    <rPh sb="11" eb="13">
      <t>ガイトウ</t>
    </rPh>
    <rPh sb="16" eb="18">
      <t>ショウライ</t>
    </rPh>
    <phoneticPr fontId="63"/>
  </si>
  <si>
    <t>を誓約します。</t>
    <phoneticPr fontId="63"/>
  </si>
  <si>
    <t>　なお、誓約した内容と事実が相違することが判明した場合には、補助金の交付を受けら</t>
    <phoneticPr fontId="63"/>
  </si>
  <si>
    <t>れないこと又は補助金の交付の決定の全部若しくは一部を取り消されること及び補助金を</t>
    <rPh sb="5" eb="6">
      <t>マタ</t>
    </rPh>
    <rPh sb="34" eb="35">
      <t>オヨ</t>
    </rPh>
    <phoneticPr fontId="63"/>
  </si>
  <si>
    <t>返還することになっても異議はありません。</t>
    <phoneticPr fontId="63"/>
  </si>
  <si>
    <t>　また、これにより生じた損害については、当方が一切の責任を負うものとします。</t>
    <phoneticPr fontId="63"/>
  </si>
  <si>
    <t>記</t>
    <rPh sb="0" eb="1">
      <t>キ</t>
    </rPh>
    <phoneticPr fontId="63"/>
  </si>
  <si>
    <t>　１　役員等（申請者が個人である場合にはその者を、申請者が法人である場合にはその</t>
    <rPh sb="7" eb="9">
      <t>シンセイ</t>
    </rPh>
    <rPh sb="9" eb="10">
      <t>シャ</t>
    </rPh>
    <rPh sb="25" eb="27">
      <t>シンセイ</t>
    </rPh>
    <rPh sb="27" eb="28">
      <t>シャ</t>
    </rPh>
    <phoneticPr fontId="63"/>
  </si>
  <si>
    <t>　　役員又はその支店若しくは常時契約を締結する事務所の代表者をいう。以下同じ。）</t>
    <rPh sb="34" eb="36">
      <t>イカ</t>
    </rPh>
    <rPh sb="36" eb="37">
      <t>オナ</t>
    </rPh>
    <phoneticPr fontId="63"/>
  </si>
  <si>
    <t>　　が暴力団員による不当な行為の防止等に関する法律(平成3年法律第77号）第２条第６</t>
    <phoneticPr fontId="63"/>
  </si>
  <si>
    <t>　　号に規定する暴力団員（以下「暴力団員」という。）である。</t>
    <phoneticPr fontId="63"/>
  </si>
  <si>
    <t>　２　暴力団（暴力団員による不当な行為の防止等に関する法律第２条第２号に規定する</t>
    <phoneticPr fontId="63"/>
  </si>
  <si>
    <t>　　暴力団をいう。以下同じ。）又は暴力団員が経営に実質的に関与している。</t>
    <phoneticPr fontId="63"/>
  </si>
  <si>
    <t>　３　役員等が自己、自社若しくは第三者の不正な利益を図る目的又は第三者に損害を加</t>
    <phoneticPr fontId="63"/>
  </si>
  <si>
    <t>　　える目的をもって、暴力団又は暴力団員を利用するなどしている。</t>
    <phoneticPr fontId="63"/>
  </si>
  <si>
    <t>　４　役員等が、暴力団又は暴力団員に対して資金等を供給し、又は便宜を供与するなど</t>
    <phoneticPr fontId="63"/>
  </si>
  <si>
    <t>　　直接的あるいは積極的に暴力団の維持、運営に協力し、若しくは関与している。</t>
    <phoneticPr fontId="63"/>
  </si>
  <si>
    <t>　５　役員等が暴力団又は暴力団員と社会的に非難されるべき関係を有している。</t>
    <phoneticPr fontId="63"/>
  </si>
  <si>
    <r>
      <t>埼玉県協定締結医療機関</t>
    </r>
    <r>
      <rPr>
        <b/>
        <sz val="11"/>
        <rFont val="ＭＳ Ｐゴシック"/>
        <family val="3"/>
        <charset val="128"/>
      </rPr>
      <t>設備</t>
    </r>
    <r>
      <rPr>
        <sz val="11"/>
        <rFont val="ＭＳ Ｐゴシック"/>
        <family val="3"/>
        <charset val="128"/>
      </rPr>
      <t>整備事業費補助金</t>
    </r>
    <rPh sb="11" eb="13">
      <t>セツビ</t>
    </rPh>
    <phoneticPr fontId="39"/>
  </si>
  <si>
    <t>病床数</t>
    <rPh sb="0" eb="2">
      <t>ビョウショウ</t>
    </rPh>
    <rPh sb="2" eb="3">
      <t>スウ</t>
    </rPh>
    <phoneticPr fontId="5"/>
  </si>
  <si>
    <t>I</t>
    <phoneticPr fontId="5"/>
  </si>
  <si>
    <t>差引額
過不足額
（J）－（I）</t>
    <rPh sb="0" eb="2">
      <t>サシヒキ</t>
    </rPh>
    <rPh sb="2" eb="3">
      <t>ガク</t>
    </rPh>
    <rPh sb="4" eb="8">
      <t>カフソクガク</t>
    </rPh>
    <phoneticPr fontId="5"/>
  </si>
  <si>
    <t>Ⅱ．(I)は、(H)の範囲内で(C)と(F)とを比較して少ない方の額に補助率を乗じた額。ただし、算出された額に1,000円未満の端数が生じた場合にはこれを切捨てる。</t>
    <rPh sb="11" eb="14">
      <t>ハンイナイ</t>
    </rPh>
    <rPh sb="24" eb="26">
      <t>ヒカク</t>
    </rPh>
    <rPh sb="28" eb="29">
      <t>スク</t>
    </rPh>
    <rPh sb="31" eb="32">
      <t>ホウ</t>
    </rPh>
    <rPh sb="33" eb="34">
      <t>ガク</t>
    </rPh>
    <rPh sb="35" eb="38">
      <t>ホジョリツ</t>
    </rPh>
    <rPh sb="39" eb="40">
      <t>ジョウ</t>
    </rPh>
    <rPh sb="42" eb="43">
      <t>ガク</t>
    </rPh>
    <phoneticPr fontId="5"/>
  </si>
  <si>
    <t>設置場所</t>
    <rPh sb="0" eb="4">
      <t>セッチバショ</t>
    </rPh>
    <phoneticPr fontId="5"/>
  </si>
  <si>
    <t>設置場所</t>
    <phoneticPr fontId="5"/>
  </si>
  <si>
    <t>ＰＣＲ検査装置②</t>
    <rPh sb="3" eb="7">
      <t>ケンサソウチ</t>
    </rPh>
    <phoneticPr fontId="5"/>
  </si>
  <si>
    <t>規格</t>
    <rPh sb="0" eb="1">
      <t>ノリ</t>
    </rPh>
    <phoneticPr fontId="39"/>
  </si>
  <si>
    <t>品名（本体）</t>
    <rPh sb="3" eb="5">
      <t>ホンタイ</t>
    </rPh>
    <phoneticPr fontId="39"/>
  </si>
  <si>
    <t>品名（備品）</t>
    <rPh sb="0" eb="2">
      <t>ヒンメイ</t>
    </rPh>
    <rPh sb="3" eb="5">
      <t>ビヒン</t>
    </rPh>
    <phoneticPr fontId="39"/>
  </si>
  <si>
    <t>（２）検査機器</t>
    <rPh sb="3" eb="5">
      <t>ケンサ</t>
    </rPh>
    <rPh sb="5" eb="7">
      <t>キキ</t>
    </rPh>
    <phoneticPr fontId="39"/>
  </si>
  <si>
    <t>（２）検査機器</t>
    <rPh sb="3" eb="5">
      <t>ケンサ</t>
    </rPh>
    <rPh sb="5" eb="6">
      <t>キ</t>
    </rPh>
    <phoneticPr fontId="39"/>
  </si>
  <si>
    <t>検査機器</t>
    <phoneticPr fontId="5"/>
  </si>
  <si>
    <t>検査装置②</t>
    <rPh sb="0" eb="4">
      <t>ケンサソウチ</t>
    </rPh>
    <phoneticPr fontId="5"/>
  </si>
  <si>
    <t>検査装置➀</t>
    <rPh sb="0" eb="4">
      <t>ケンサソウチ</t>
    </rPh>
    <phoneticPr fontId="5"/>
  </si>
  <si>
    <t>検査装置③</t>
    <rPh sb="0" eb="4">
      <t>ケンサソウチ</t>
    </rPh>
    <phoneticPr fontId="5"/>
  </si>
  <si>
    <t>検査装置④</t>
    <rPh sb="0" eb="4">
      <t>ケンサソウチ</t>
    </rPh>
    <phoneticPr fontId="5"/>
  </si>
  <si>
    <t>検査装置⑤</t>
    <rPh sb="0" eb="4">
      <t>ケンサソウチ</t>
    </rPh>
    <phoneticPr fontId="5"/>
  </si>
  <si>
    <t>検査装置⑥</t>
    <rPh sb="0" eb="4">
      <t>ケンサソウチ</t>
    </rPh>
    <phoneticPr fontId="5"/>
  </si>
  <si>
    <t>検査装置⑦</t>
    <rPh sb="0" eb="4">
      <t>ケンサソウチ</t>
    </rPh>
    <phoneticPr fontId="5"/>
  </si>
  <si>
    <t>検査装置⑧</t>
    <rPh sb="0" eb="4">
      <t>ケンサソウチ</t>
    </rPh>
    <phoneticPr fontId="5"/>
  </si>
  <si>
    <t>申請事務担当者【所属】</t>
    <rPh sb="0" eb="2">
      <t>シンセイ</t>
    </rPh>
    <rPh sb="2" eb="4">
      <t>ジム</t>
    </rPh>
    <rPh sb="4" eb="6">
      <t>タントウ</t>
    </rPh>
    <rPh sb="6" eb="7">
      <t>シャ</t>
    </rPh>
    <rPh sb="8" eb="10">
      <t>ショゾク</t>
    </rPh>
    <phoneticPr fontId="39"/>
  </si>
  <si>
    <t>申請事務担当者【担当者名】</t>
    <rPh sb="0" eb="2">
      <t>シンセイ</t>
    </rPh>
    <rPh sb="2" eb="4">
      <t>ジム</t>
    </rPh>
    <rPh sb="4" eb="6">
      <t>タントウ</t>
    </rPh>
    <rPh sb="6" eb="7">
      <t>シャ</t>
    </rPh>
    <rPh sb="8" eb="11">
      <t>タントウシャ</t>
    </rPh>
    <rPh sb="11" eb="12">
      <t>メイ</t>
    </rPh>
    <phoneticPr fontId="39"/>
  </si>
  <si>
    <t>令和　年　月　日</t>
    <rPh sb="0" eb="2">
      <t>レイワ</t>
    </rPh>
    <rPh sb="3" eb="4">
      <t>ネン</t>
    </rPh>
    <rPh sb="5" eb="6">
      <t>ガツ</t>
    </rPh>
    <rPh sb="7" eb="8">
      <t>ニチ</t>
    </rPh>
    <phoneticPr fontId="5"/>
  </si>
  <si>
    <t>品名（本体）</t>
    <rPh sb="3" eb="5">
      <t>ホンタイ</t>
    </rPh>
    <phoneticPr fontId="5"/>
  </si>
  <si>
    <t>選定額</t>
    <rPh sb="0" eb="3">
      <t>センテイガク</t>
    </rPh>
    <phoneticPr fontId="5"/>
  </si>
  <si>
    <t>G</t>
    <phoneticPr fontId="5"/>
  </si>
  <si>
    <t>H</t>
    <phoneticPr fontId="5"/>
  </si>
  <si>
    <t>（４）その他参考となる資料</t>
    <phoneticPr fontId="5"/>
  </si>
  <si>
    <t>５　添付書類</t>
    <phoneticPr fontId="5"/>
  </si>
  <si>
    <t>４　予算書</t>
    <rPh sb="2" eb="5">
      <t>ヨサンショ</t>
    </rPh>
    <phoneticPr fontId="5"/>
  </si>
  <si>
    <t>４　決算書</t>
    <rPh sb="2" eb="5">
      <t>ケッサンショ</t>
    </rPh>
    <phoneticPr fontId="5"/>
  </si>
  <si>
    <t>（１）領収書、請求書、納品書、契約書の写し</t>
    <rPh sb="3" eb="6">
      <t>リョウシュウショ</t>
    </rPh>
    <rPh sb="7" eb="10">
      <t>セイキュウショ</t>
    </rPh>
    <rPh sb="11" eb="14">
      <t>ノウヒンショ</t>
    </rPh>
    <rPh sb="15" eb="18">
      <t>ケイヤクショ</t>
    </rPh>
    <rPh sb="19" eb="20">
      <t>ウツ</t>
    </rPh>
    <phoneticPr fontId="5"/>
  </si>
  <si>
    <t>（２）入札結果報告書、入札書、又は複数の見積書の写し</t>
    <rPh sb="3" eb="10">
      <t>ニュウサツケッカホウコクショ</t>
    </rPh>
    <rPh sb="11" eb="14">
      <t>ニュウサツショ</t>
    </rPh>
    <rPh sb="15" eb="16">
      <t>マタ</t>
    </rPh>
    <rPh sb="17" eb="19">
      <t>フクスウ</t>
    </rPh>
    <rPh sb="20" eb="23">
      <t>ミツモリショ</t>
    </rPh>
    <rPh sb="24" eb="25">
      <t>ウツ</t>
    </rPh>
    <phoneticPr fontId="5"/>
  </si>
  <si>
    <t>（３）設置後の写真</t>
    <rPh sb="3" eb="6">
      <t>セッチゴ</t>
    </rPh>
    <rPh sb="7" eb="9">
      <t>シャシン</t>
    </rPh>
    <phoneticPr fontId="5"/>
  </si>
  <si>
    <t>（１）見積書</t>
    <rPh sb="3" eb="6">
      <t>ミツモリショ</t>
    </rPh>
    <phoneticPr fontId="5"/>
  </si>
  <si>
    <t>（２）配置図</t>
    <rPh sb="3" eb="6">
      <t>ハイチズ</t>
    </rPh>
    <phoneticPr fontId="5"/>
  </si>
  <si>
    <t>（３）カタログ</t>
    <phoneticPr fontId="5"/>
  </si>
  <si>
    <t>（４その他参考となる資料</t>
    <phoneticPr fontId="5"/>
  </si>
  <si>
    <t>第　　号</t>
    <rPh sb="0" eb="1">
      <t>ダイ</t>
    </rPh>
    <phoneticPr fontId="5"/>
  </si>
  <si>
    <t>　令和　年月　日付感対第　</t>
    <phoneticPr fontId="5"/>
  </si>
  <si>
    <t>第　　号</t>
    <rPh sb="0" eb="1">
      <t>ダイ</t>
    </rPh>
    <rPh sb="3" eb="4">
      <t>ゴウ</t>
    </rPh>
    <phoneticPr fontId="5"/>
  </si>
  <si>
    <t>Ⅱ．(H)は、(G)の範囲内で(C)と(F)とを比較して少ない方の額に補助率を乗じた額。ただし、算出された額に1,000円未満の端数が生じた場合にはこれを切捨てる。</t>
    <phoneticPr fontId="5"/>
  </si>
  <si>
    <t>Ⅲ．(I)は、(C)と(F)を比較して少ない方の額に補助率を乗じた額と、(I)を比較して少ない方の額に2分の1を乗じた額。ただし、算出された額に1,000円未満の端数が生じた場合にはこれを切捨てるものとする。</t>
    <phoneticPr fontId="5"/>
  </si>
  <si>
    <t>４　予算書</t>
    <phoneticPr fontId="5"/>
  </si>
  <si>
    <t>Ⅰ．(F)は、別紙２で算出した選定額から転記。</t>
    <phoneticPr fontId="5"/>
  </si>
  <si>
    <t>Ⅰ．(F)は、別紙２で算出した選定額から転記。</t>
    <rPh sb="7" eb="9">
      <t>ベッシ</t>
    </rPh>
    <rPh sb="11" eb="13">
      <t>サンシュツ</t>
    </rPh>
    <rPh sb="15" eb="18">
      <t>センテイガク</t>
    </rPh>
    <rPh sb="20" eb="22">
      <t>テンキ</t>
    </rPh>
    <phoneticPr fontId="5"/>
  </si>
  <si>
    <t>令和　年   月　日</t>
    <rPh sb="0" eb="2">
      <t>レイワ</t>
    </rPh>
    <rPh sb="3" eb="4">
      <t>ネン</t>
    </rPh>
    <rPh sb="7" eb="8">
      <t>ガツ</t>
    </rPh>
    <rPh sb="9" eb="10">
      <t>ニチ</t>
    </rPh>
    <phoneticPr fontId="5"/>
  </si>
  <si>
    <t>選定額</t>
    <rPh sb="0" eb="2">
      <t>センテイ</t>
    </rPh>
    <rPh sb="2" eb="3">
      <t>ガク</t>
    </rPh>
    <phoneticPr fontId="5"/>
  </si>
  <si>
    <t>選定額</t>
    <phoneticPr fontId="5"/>
  </si>
  <si>
    <t>交付申請</t>
    <rPh sb="0" eb="2">
      <t>コウフ</t>
    </rPh>
    <rPh sb="2" eb="4">
      <t>シンセイ</t>
    </rPh>
    <phoneticPr fontId="5"/>
  </si>
  <si>
    <t>支払い方法</t>
    <rPh sb="0" eb="2">
      <t>シハラ</t>
    </rPh>
    <rPh sb="3" eb="5">
      <t>ホウホウ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</si>
</sst>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0;&quot;△ &quot;#,##0"/>
    <numFmt numFmtId="178" formatCode="#,##0_ "/>
    <numFmt numFmtId="179" formatCode="#,##0_);\(#,##0\)"/>
    <numFmt numFmtId="180" formatCode="[$-411]ggge&quot;年&quot;m&quot;月&quot;d&quot;日&quot;;@"/>
    <numFmt numFmtId="181" formatCode="#,##0;&quot;▲ &quot;#,##0"/>
    <numFmt numFmtId="182" formatCode="0_);[Red]\(0\)"/>
    <numFmt numFmtId="183" formatCode="#,##0_);[Red]\(#,##0\)"/>
    <numFmt numFmtId="184" formatCode="[&lt;=999]000;[&lt;=9999]000\-00;000\-0000"/>
    <numFmt numFmtId="185" formatCode="#,##0;[Red]#,##0"/>
  </numFmts>
  <fonts count="73">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4"/>
      <name val="ＭＳ ゴシック"/>
      <family val="3"/>
      <charset val="128"/>
    </font>
    <font>
      <sz val="18"/>
      <name val="ＭＳ ゴシック"/>
      <family val="3"/>
      <charset val="128"/>
    </font>
    <font>
      <sz val="12"/>
      <name val="ＭＳ 明朝"/>
      <family val="1"/>
      <charset val="128"/>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20"/>
      <name val="ＭＳ ゴシック"/>
      <family val="3"/>
      <charset val="128"/>
    </font>
    <font>
      <sz val="10"/>
      <name val="ＭＳ ゴシック"/>
      <family val="3"/>
      <charset val="128"/>
    </font>
    <font>
      <sz val="11"/>
      <color theme="1"/>
      <name val="ＭＳ Ｐゴシック"/>
      <family val="2"/>
      <scheme val="minor"/>
    </font>
    <font>
      <sz val="10"/>
      <color theme="1"/>
      <name val="ＭＳ ゴシック"/>
      <family val="3"/>
      <charset val="128"/>
    </font>
    <font>
      <sz val="20"/>
      <color theme="1"/>
      <name val="ＭＳ ゴシック"/>
      <family val="3"/>
      <charset val="128"/>
    </font>
    <font>
      <sz val="9"/>
      <color theme="1"/>
      <name val="ＭＳ ゴシック"/>
      <family val="3"/>
      <charset val="128"/>
    </font>
    <font>
      <b/>
      <sz val="9"/>
      <color theme="1"/>
      <name val="ＭＳ ゴシック"/>
      <family val="3"/>
      <charset val="128"/>
    </font>
    <font>
      <b/>
      <sz val="10"/>
      <color theme="1"/>
      <name val="ＭＳ ゴシック"/>
      <family val="3"/>
      <charset val="128"/>
    </font>
    <font>
      <b/>
      <sz val="6"/>
      <color theme="1"/>
      <name val="ＭＳ ゴシック"/>
      <family val="3"/>
      <charset val="128"/>
    </font>
    <font>
      <b/>
      <sz val="14"/>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b/>
      <sz val="12"/>
      <color indexed="81"/>
      <name val="MS P ゴシック"/>
      <family val="3"/>
      <charset val="128"/>
    </font>
    <font>
      <sz val="11"/>
      <color rgb="FFFF0000"/>
      <name val="ＭＳ Ｐゴシック"/>
      <family val="3"/>
      <charset val="128"/>
    </font>
    <font>
      <sz val="12"/>
      <color rgb="FF000000"/>
      <name val="ＭＳ 明朝"/>
      <family val="1"/>
      <charset val="128"/>
    </font>
    <font>
      <sz val="6"/>
      <name val="ＭＳ Ｐゴシック"/>
      <family val="2"/>
      <charset val="128"/>
    </font>
    <font>
      <sz val="11"/>
      <color theme="1"/>
      <name val="ＭＳ 明朝"/>
      <family val="1"/>
      <charset val="128"/>
    </font>
    <font>
      <sz val="12"/>
      <color theme="1"/>
      <name val="ＭＳ 明朝"/>
      <family val="1"/>
      <charset val="128"/>
    </font>
    <font>
      <sz val="14"/>
      <color indexed="81"/>
      <name val="MS P ゴシック"/>
      <family val="3"/>
      <charset val="128"/>
    </font>
    <font>
      <b/>
      <sz val="11"/>
      <name val="ＭＳ Ｐゴシック"/>
      <family val="3"/>
      <charset val="128"/>
    </font>
    <font>
      <sz val="8"/>
      <color indexed="81"/>
      <name val="MS P ゴシック"/>
      <family val="3"/>
      <charset val="128"/>
    </font>
    <font>
      <b/>
      <sz val="8"/>
      <color indexed="81"/>
      <name val="MS P ゴシック"/>
      <family val="3"/>
      <charset val="128"/>
    </font>
    <font>
      <b/>
      <sz val="8"/>
      <color theme="1"/>
      <name val="ＭＳ ゴシック"/>
      <family val="3"/>
      <charset val="128"/>
    </font>
    <font>
      <b/>
      <sz val="10"/>
      <color indexed="81"/>
      <name val="MS P ゴシック"/>
      <family val="3"/>
      <charset val="128"/>
    </font>
    <font>
      <sz val="12"/>
      <color rgb="FF000000"/>
      <name val="ＭＳ Ｐ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tint="-0.249977111117893"/>
        <bgColor indexed="64"/>
      </patternFill>
    </fill>
  </fills>
  <borders count="10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diagonalUp="1">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style="medium">
        <color indexed="64"/>
      </right>
      <top style="thin">
        <color indexed="64"/>
      </top>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bottom style="double">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s>
  <cellStyleXfs count="13">
    <xf numFmtId="0" fontId="0" fillId="0" borderId="0"/>
    <xf numFmtId="38" fontId="3" fillId="0" borderId="0" applyFont="0" applyFill="0" applyBorder="0" applyAlignment="0" applyProtection="0"/>
    <xf numFmtId="0" fontId="7" fillId="0" borderId="0">
      <alignment vertical="center"/>
    </xf>
    <xf numFmtId="0" fontId="2" fillId="0" borderId="0">
      <alignment vertical="center"/>
    </xf>
    <xf numFmtId="0" fontId="9" fillId="0" borderId="0"/>
    <xf numFmtId="38" fontId="9" fillId="0" borderId="0" applyFont="0" applyFill="0" applyBorder="0" applyAlignment="0" applyProtection="0"/>
    <xf numFmtId="38" fontId="3" fillId="0" borderId="0" applyFont="0" applyFill="0" applyBorder="0" applyAlignment="0" applyProtection="0"/>
    <xf numFmtId="0" fontId="7" fillId="0" borderId="0">
      <alignment vertical="center"/>
    </xf>
    <xf numFmtId="38" fontId="2" fillId="0" borderId="0" applyFont="0" applyFill="0" applyBorder="0" applyAlignment="0" applyProtection="0">
      <alignment vertical="center"/>
    </xf>
    <xf numFmtId="0" fontId="49" fillId="0" borderId="0"/>
    <xf numFmtId="38" fontId="49" fillId="0" borderId="0" applyFont="0" applyFill="0" applyBorder="0" applyAlignment="0" applyProtection="0">
      <alignment vertical="center"/>
    </xf>
    <xf numFmtId="0" fontId="57" fillId="0" borderId="0" applyNumberFormat="0" applyFill="0" applyBorder="0" applyAlignment="0" applyProtection="0"/>
    <xf numFmtId="0" fontId="1" fillId="0" borderId="0">
      <alignment vertical="center"/>
    </xf>
  </cellStyleXfs>
  <cellXfs count="632">
    <xf numFmtId="0" fontId="0" fillId="0" borderId="0" xfId="0"/>
    <xf numFmtId="0" fontId="7" fillId="0" borderId="0" xfId="2">
      <alignment vertical="center"/>
    </xf>
    <xf numFmtId="0" fontId="7" fillId="2" borderId="0" xfId="2" applyFill="1">
      <alignment vertical="center"/>
    </xf>
    <xf numFmtId="0" fontId="3" fillId="0" borderId="0" xfId="4" applyFont="1" applyAlignment="1">
      <alignment vertical="center"/>
    </xf>
    <xf numFmtId="0" fontId="3" fillId="0" borderId="43" xfId="4" applyFont="1" applyBorder="1" applyAlignment="1">
      <alignment vertical="center"/>
    </xf>
    <xf numFmtId="0" fontId="3" fillId="0" borderId="0" xfId="4" applyFont="1"/>
    <xf numFmtId="0" fontId="14" fillId="0" borderId="0" xfId="4" applyFont="1" applyAlignment="1">
      <alignment wrapText="1"/>
    </xf>
    <xf numFmtId="0" fontId="14" fillId="0" borderId="0" xfId="4" applyFont="1"/>
    <xf numFmtId="176" fontId="19" fillId="0" borderId="36" xfId="4" applyNumberFormat="1" applyFont="1" applyBorder="1" applyAlignment="1">
      <alignment horizontal="right" vertical="center"/>
    </xf>
    <xf numFmtId="176" fontId="19" fillId="0" borderId="15" xfId="4" applyNumberFormat="1" applyFont="1" applyBorder="1" applyAlignment="1">
      <alignment horizontal="right" vertical="center"/>
    </xf>
    <xf numFmtId="176" fontId="19" fillId="0" borderId="36" xfId="4" applyNumberFormat="1" applyFont="1" applyBorder="1" applyAlignment="1">
      <alignment vertical="center"/>
    </xf>
    <xf numFmtId="176" fontId="19" fillId="0" borderId="14" xfId="4" applyNumberFormat="1" applyFont="1" applyBorder="1" applyAlignment="1">
      <alignment horizontal="center" vertical="center"/>
    </xf>
    <xf numFmtId="176" fontId="19" fillId="0" borderId="14" xfId="4" applyNumberFormat="1" applyFont="1" applyBorder="1" applyAlignment="1">
      <alignment horizontal="right" vertical="center"/>
    </xf>
    <xf numFmtId="176" fontId="19" fillId="0" borderId="48" xfId="4" applyNumberFormat="1" applyFont="1" applyBorder="1" applyAlignment="1">
      <alignment horizontal="right" vertical="center"/>
    </xf>
    <xf numFmtId="38" fontId="4" fillId="0" borderId="3" xfId="5" applyFont="1" applyBorder="1" applyAlignment="1">
      <alignment horizontal="center" vertical="center"/>
    </xf>
    <xf numFmtId="38" fontId="4" fillId="0" borderId="3" xfId="5" applyFont="1" applyBorder="1" applyAlignment="1">
      <alignment horizontal="center" vertical="center" wrapText="1"/>
    </xf>
    <xf numFmtId="38" fontId="4" fillId="0" borderId="7" xfId="5" applyFont="1" applyFill="1" applyBorder="1" applyAlignment="1">
      <alignment horizontal="center" vertical="center"/>
    </xf>
    <xf numFmtId="40" fontId="4" fillId="0" borderId="7" xfId="5" applyNumberFormat="1" applyFont="1" applyFill="1" applyBorder="1" applyAlignment="1">
      <alignment horizontal="center" vertical="center"/>
    </xf>
    <xf numFmtId="40" fontId="4" fillId="0" borderId="10" xfId="5" applyNumberFormat="1" applyFont="1" applyFill="1" applyBorder="1" applyAlignment="1">
      <alignment horizontal="center" vertical="center"/>
    </xf>
    <xf numFmtId="0" fontId="12" fillId="0" borderId="0" xfId="4" applyFont="1" applyAlignment="1">
      <alignment horizontal="left" vertical="center"/>
    </xf>
    <xf numFmtId="0" fontId="12" fillId="0" borderId="16" xfId="4" applyFont="1" applyBorder="1" applyAlignment="1">
      <alignment horizontal="left" vertical="center"/>
    </xf>
    <xf numFmtId="0" fontId="12" fillId="0" borderId="11" xfId="4" applyFont="1" applyBorder="1" applyAlignment="1">
      <alignment horizontal="left" vertical="center"/>
    </xf>
    <xf numFmtId="0" fontId="12" fillId="0" borderId="11" xfId="4" applyFont="1" applyBorder="1" applyAlignment="1">
      <alignment horizontal="left" vertical="center" wrapText="1"/>
    </xf>
    <xf numFmtId="38" fontId="4" fillId="0" borderId="11" xfId="5" applyFont="1" applyFill="1" applyBorder="1" applyAlignment="1">
      <alignment horizontal="center" vertical="center"/>
    </xf>
    <xf numFmtId="38" fontId="4" fillId="0" borderId="10" xfId="5" applyFont="1" applyFill="1" applyBorder="1" applyAlignment="1">
      <alignment horizontal="center" vertical="center"/>
    </xf>
    <xf numFmtId="38" fontId="4" fillId="0" borderId="51" xfId="5" applyFont="1" applyFill="1" applyBorder="1" applyAlignment="1">
      <alignment horizontal="center" vertical="center"/>
    </xf>
    <xf numFmtId="0" fontId="12" fillId="0" borderId="43" xfId="4" applyFont="1" applyBorder="1" applyAlignment="1">
      <alignment horizontal="center" vertical="center"/>
    </xf>
    <xf numFmtId="0" fontId="12" fillId="0" borderId="11" xfId="4" applyFont="1" applyBorder="1" applyAlignment="1">
      <alignment horizontal="center" vertical="center"/>
    </xf>
    <xf numFmtId="0" fontId="3" fillId="0" borderId="16" xfId="4" applyFont="1" applyBorder="1" applyAlignment="1">
      <alignment vertical="center"/>
    </xf>
    <xf numFmtId="0" fontId="3" fillId="0" borderId="11" xfId="4" applyFont="1" applyBorder="1" applyAlignment="1">
      <alignment vertical="center"/>
    </xf>
    <xf numFmtId="0" fontId="3" fillId="0" borderId="11" xfId="4" applyFont="1" applyBorder="1" applyAlignment="1">
      <alignment horizontal="center" vertical="center"/>
    </xf>
    <xf numFmtId="0" fontId="3" fillId="0" borderId="11" xfId="4" applyFont="1" applyBorder="1" applyAlignment="1">
      <alignment horizontal="center" vertical="center" wrapText="1"/>
    </xf>
    <xf numFmtId="177" fontId="4" fillId="0" borderId="7" xfId="5" applyNumberFormat="1" applyFont="1" applyFill="1" applyBorder="1" applyAlignment="1">
      <alignment vertical="center" wrapText="1"/>
    </xf>
    <xf numFmtId="179" fontId="4" fillId="0" borderId="7" xfId="5" applyNumberFormat="1" applyFont="1" applyFill="1" applyBorder="1" applyAlignment="1">
      <alignment vertical="center" wrapText="1"/>
    </xf>
    <xf numFmtId="177" fontId="4" fillId="0" borderId="7" xfId="5" applyNumberFormat="1" applyFont="1" applyFill="1" applyBorder="1" applyAlignment="1">
      <alignment horizontal="center" vertical="center" wrapText="1"/>
    </xf>
    <xf numFmtId="177" fontId="4" fillId="0" borderId="6" xfId="5" applyNumberFormat="1" applyFont="1" applyFill="1" applyBorder="1" applyAlignment="1">
      <alignment vertical="center" wrapText="1"/>
    </xf>
    <xf numFmtId="177" fontId="4" fillId="0" borderId="50" xfId="5" applyNumberFormat="1" applyFont="1" applyFill="1" applyBorder="1" applyAlignment="1">
      <alignment vertical="center" wrapText="1"/>
    </xf>
    <xf numFmtId="0" fontId="3" fillId="0" borderId="17" xfId="4" applyFont="1" applyBorder="1" applyAlignment="1">
      <alignment vertical="center"/>
    </xf>
    <xf numFmtId="0" fontId="3" fillId="0" borderId="18" xfId="4" applyFont="1" applyBorder="1" applyAlignment="1">
      <alignment vertical="center"/>
    </xf>
    <xf numFmtId="0" fontId="3" fillId="0" borderId="18" xfId="4" applyFont="1" applyBorder="1" applyAlignment="1">
      <alignment horizontal="center" vertical="center"/>
    </xf>
    <xf numFmtId="179" fontId="4" fillId="0" borderId="18" xfId="5" applyNumberFormat="1" applyFont="1" applyFill="1" applyBorder="1" applyAlignment="1">
      <alignment vertical="center" wrapText="1"/>
    </xf>
    <xf numFmtId="177" fontId="4" fillId="0" borderId="40" xfId="5" applyNumberFormat="1" applyFont="1" applyFill="1" applyBorder="1" applyAlignment="1">
      <alignment horizontal="center" vertical="center" wrapText="1"/>
    </xf>
    <xf numFmtId="177" fontId="4" fillId="0" borderId="40" xfId="5" applyNumberFormat="1" applyFont="1" applyFill="1" applyBorder="1" applyAlignment="1">
      <alignment vertical="center" wrapText="1"/>
    </xf>
    <xf numFmtId="177" fontId="4" fillId="0" borderId="46" xfId="5" applyNumberFormat="1" applyFont="1" applyFill="1" applyBorder="1" applyAlignment="1">
      <alignment vertical="center" wrapText="1"/>
    </xf>
    <xf numFmtId="177" fontId="4" fillId="0" borderId="52" xfId="5" applyNumberFormat="1" applyFont="1" applyFill="1" applyBorder="1" applyAlignment="1">
      <alignment vertical="center" wrapText="1"/>
    </xf>
    <xf numFmtId="0" fontId="3" fillId="0" borderId="44" xfId="4" applyFont="1" applyBorder="1" applyAlignment="1">
      <alignment vertical="center"/>
    </xf>
    <xf numFmtId="0" fontId="3" fillId="0" borderId="0" xfId="4" applyFont="1" applyAlignment="1">
      <alignment horizontal="center" vertical="center"/>
    </xf>
    <xf numFmtId="0" fontId="20" fillId="0" borderId="0" xfId="4" applyFont="1" applyAlignment="1">
      <alignment vertical="center"/>
    </xf>
    <xf numFmtId="0" fontId="6" fillId="0" borderId="0" xfId="4" applyFont="1" applyAlignment="1">
      <alignment vertical="center"/>
    </xf>
    <xf numFmtId="0" fontId="22"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23" fillId="0" borderId="0" xfId="4" applyFont="1" applyAlignment="1">
      <alignment vertical="center"/>
    </xf>
    <xf numFmtId="0" fontId="23" fillId="0" borderId="0" xfId="4" applyFont="1" applyAlignment="1">
      <alignment horizontal="centerContinuous" vertical="center"/>
    </xf>
    <xf numFmtId="0" fontId="15" fillId="0" borderId="0" xfId="4" applyFont="1" applyAlignment="1">
      <alignment vertical="center"/>
    </xf>
    <xf numFmtId="0" fontId="23" fillId="0" borderId="28" xfId="4" applyFont="1" applyBorder="1" applyAlignment="1">
      <alignment vertical="center"/>
    </xf>
    <xf numFmtId="0" fontId="23" fillId="0" borderId="33" xfId="4" applyFont="1" applyBorder="1" applyAlignment="1">
      <alignment vertical="center"/>
    </xf>
    <xf numFmtId="0" fontId="23" fillId="0" borderId="54" xfId="4" applyFont="1" applyBorder="1" applyAlignment="1">
      <alignment vertical="center"/>
    </xf>
    <xf numFmtId="0" fontId="23" fillId="0" borderId="0" xfId="4" applyFont="1"/>
    <xf numFmtId="0" fontId="26" fillId="0" borderId="31" xfId="4" applyFont="1" applyBorder="1" applyAlignment="1">
      <alignment horizontal="center" vertical="center"/>
    </xf>
    <xf numFmtId="0" fontId="15" fillId="0" borderId="0" xfId="4" applyFont="1" applyAlignment="1">
      <alignment horizontal="center" vertical="center"/>
    </xf>
    <xf numFmtId="0" fontId="23" fillId="0" borderId="0" xfId="4" applyFont="1" applyAlignment="1">
      <alignment horizontal="center" vertical="center"/>
    </xf>
    <xf numFmtId="0" fontId="23" fillId="0" borderId="29" xfId="4" applyFont="1" applyBorder="1" applyAlignment="1">
      <alignment horizontal="left" vertical="center" wrapText="1"/>
    </xf>
    <xf numFmtId="0" fontId="23" fillId="0" borderId="53" xfId="4" applyFont="1" applyBorder="1" applyAlignment="1">
      <alignment horizontal="center" vertical="center"/>
    </xf>
    <xf numFmtId="0" fontId="23" fillId="0" borderId="0" xfId="4" applyFont="1" applyAlignment="1">
      <alignment vertical="center" wrapText="1"/>
    </xf>
    <xf numFmtId="0" fontId="23" fillId="0" borderId="53" xfId="4" applyFont="1" applyBorder="1" applyAlignment="1">
      <alignment vertical="center"/>
    </xf>
    <xf numFmtId="0" fontId="28" fillId="0" borderId="0" xfId="4" applyFont="1" applyAlignment="1">
      <alignment horizontal="center" vertical="center"/>
    </xf>
    <xf numFmtId="0" fontId="23" fillId="0" borderId="0" xfId="4" applyFont="1" applyAlignment="1">
      <alignment horizontal="right" vertical="center" wrapText="1"/>
    </xf>
    <xf numFmtId="0" fontId="23" fillId="0" borderId="0" xfId="4" applyFont="1" applyAlignment="1">
      <alignment horizontal="center" vertical="center" wrapText="1"/>
    </xf>
    <xf numFmtId="0" fontId="23" fillId="0" borderId="0" xfId="4" applyFont="1" applyAlignment="1">
      <alignment horizontal="right" vertical="center"/>
    </xf>
    <xf numFmtId="0" fontId="23" fillId="0" borderId="61" xfId="4" applyFont="1" applyBorder="1" applyAlignment="1">
      <alignment horizontal="right" vertical="center"/>
    </xf>
    <xf numFmtId="0" fontId="23" fillId="0" borderId="0" xfId="4" applyFont="1" applyAlignment="1">
      <alignment horizontal="left" vertical="center"/>
    </xf>
    <xf numFmtId="38" fontId="31" fillId="0" borderId="28" xfId="5" applyFont="1" applyFill="1" applyBorder="1" applyAlignment="1">
      <alignment vertical="center"/>
    </xf>
    <xf numFmtId="0" fontId="23" fillId="0" borderId="0" xfId="4" applyFont="1" applyAlignment="1">
      <alignment vertical="top" wrapText="1"/>
    </xf>
    <xf numFmtId="38" fontId="31" fillId="0" borderId="14" xfId="5" applyFont="1" applyFill="1" applyBorder="1" applyAlignment="1">
      <alignment vertical="center"/>
    </xf>
    <xf numFmtId="38" fontId="31" fillId="0" borderId="67" xfId="5" applyFont="1" applyFill="1" applyBorder="1" applyAlignment="1">
      <alignment horizontal="right" vertical="center"/>
    </xf>
    <xf numFmtId="0" fontId="7" fillId="0" borderId="11" xfId="2" applyBorder="1">
      <alignment vertical="center"/>
    </xf>
    <xf numFmtId="0" fontId="7" fillId="2" borderId="11" xfId="2" applyFill="1" applyBorder="1">
      <alignment vertical="center"/>
    </xf>
    <xf numFmtId="0" fontId="7" fillId="0" borderId="0" xfId="2" applyAlignment="1">
      <alignment vertical="center" wrapText="1"/>
    </xf>
    <xf numFmtId="0" fontId="12" fillId="3" borderId="11" xfId="4" applyFont="1" applyFill="1" applyBorder="1" applyAlignment="1">
      <alignment horizontal="center" vertical="center"/>
    </xf>
    <xf numFmtId="0" fontId="3" fillId="3" borderId="11" xfId="4" applyFont="1" applyFill="1" applyBorder="1" applyAlignment="1">
      <alignment vertical="center"/>
    </xf>
    <xf numFmtId="0" fontId="3" fillId="3" borderId="18" xfId="4" applyFont="1" applyFill="1" applyBorder="1" applyAlignment="1">
      <alignment vertical="center"/>
    </xf>
    <xf numFmtId="0" fontId="12" fillId="3" borderId="11" xfId="4" applyFont="1" applyFill="1" applyBorder="1" applyAlignment="1">
      <alignment horizontal="left" vertical="center" wrapText="1"/>
    </xf>
    <xf numFmtId="0" fontId="12" fillId="3" borderId="11" xfId="4" applyFont="1" applyFill="1" applyBorder="1" applyAlignment="1">
      <alignment horizontal="left" vertical="center"/>
    </xf>
    <xf numFmtId="0" fontId="12" fillId="3" borderId="23" xfId="4" applyFont="1" applyFill="1" applyBorder="1" applyAlignment="1">
      <alignment horizontal="left" vertical="center" wrapText="1"/>
    </xf>
    <xf numFmtId="0" fontId="3" fillId="3" borderId="23" xfId="4" applyFont="1" applyFill="1" applyBorder="1" applyAlignment="1">
      <alignment vertical="center"/>
    </xf>
    <xf numFmtId="0" fontId="3" fillId="3" borderId="24" xfId="4" applyFont="1" applyFill="1" applyBorder="1" applyAlignment="1">
      <alignment vertical="center"/>
    </xf>
    <xf numFmtId="178" fontId="7" fillId="0" borderId="0" xfId="2" applyNumberFormat="1">
      <alignment vertical="center"/>
    </xf>
    <xf numFmtId="0" fontId="0" fillId="0" borderId="0" xfId="0" applyAlignment="1">
      <alignment vertical="center"/>
    </xf>
    <xf numFmtId="12" fontId="0" fillId="0" borderId="0" xfId="0" applyNumberFormat="1" applyAlignment="1">
      <alignment horizontal="center"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0" fillId="0" borderId="0" xfId="0" applyAlignment="1">
      <alignment horizontal="center" vertical="center"/>
    </xf>
    <xf numFmtId="0" fontId="7" fillId="4" borderId="11" xfId="2" applyFill="1" applyBorder="1">
      <alignment vertical="center"/>
    </xf>
    <xf numFmtId="0" fontId="7" fillId="4" borderId="0" xfId="2" applyFill="1">
      <alignment vertical="center"/>
    </xf>
    <xf numFmtId="0" fontId="0" fillId="4" borderId="0" xfId="0" applyFill="1" applyAlignment="1">
      <alignment vertical="center"/>
    </xf>
    <xf numFmtId="0" fontId="38" fillId="4" borderId="0" xfId="0" applyFont="1" applyFill="1" applyAlignment="1">
      <alignment horizontal="center" vertical="center"/>
    </xf>
    <xf numFmtId="0" fontId="38" fillId="4" borderId="0" xfId="0" applyFont="1" applyFill="1" applyAlignment="1">
      <alignment horizontal="center" vertical="center" wrapText="1"/>
    </xf>
    <xf numFmtId="0" fontId="0" fillId="4" borderId="0" xfId="0" applyFill="1" applyAlignment="1">
      <alignment horizontal="center" vertical="center"/>
    </xf>
    <xf numFmtId="12" fontId="0" fillId="4" borderId="0" xfId="0" applyNumberFormat="1" applyFill="1" applyAlignment="1">
      <alignment horizontal="center" vertical="center"/>
    </xf>
    <xf numFmtId="0" fontId="7" fillId="4" borderId="0" xfId="2" applyFill="1" applyAlignment="1">
      <alignment vertical="center" wrapText="1"/>
    </xf>
    <xf numFmtId="0" fontId="8" fillId="5" borderId="0" xfId="2" applyFont="1" applyFill="1">
      <alignment vertical="center"/>
    </xf>
    <xf numFmtId="0" fontId="0" fillId="4" borderId="0" xfId="0" applyFont="1" applyFill="1" applyAlignment="1">
      <alignment vertical="center"/>
    </xf>
    <xf numFmtId="0" fontId="8" fillId="4" borderId="0" xfId="2" applyFont="1" applyFill="1" applyAlignment="1">
      <alignment vertical="center" wrapText="1"/>
    </xf>
    <xf numFmtId="0" fontId="0" fillId="6" borderId="11" xfId="0" applyFill="1" applyBorder="1" applyAlignment="1">
      <alignment horizontal="left" vertical="center"/>
    </xf>
    <xf numFmtId="0" fontId="7" fillId="0" borderId="4" xfId="7" applyBorder="1" applyProtection="1">
      <alignment vertical="center"/>
      <protection locked="0"/>
    </xf>
    <xf numFmtId="0" fontId="7" fillId="0" borderId="1" xfId="7" applyBorder="1" applyProtection="1">
      <alignment vertical="center"/>
      <protection locked="0"/>
    </xf>
    <xf numFmtId="0" fontId="7" fillId="0" borderId="1" xfId="7" applyBorder="1" applyAlignment="1" applyProtection="1">
      <alignment vertical="center" shrinkToFit="1"/>
      <protection locked="0"/>
    </xf>
    <xf numFmtId="0" fontId="7" fillId="0" borderId="4" xfId="7" applyBorder="1" applyAlignment="1" applyProtection="1">
      <alignment vertical="center" shrinkToFit="1"/>
      <protection locked="0"/>
    </xf>
    <xf numFmtId="0" fontId="46" fillId="0" borderId="0" xfId="7" applyFont="1" applyProtection="1">
      <alignment vertical="center"/>
    </xf>
    <xf numFmtId="0" fontId="7" fillId="0" borderId="4" xfId="7" applyFill="1" applyBorder="1" applyProtection="1">
      <alignment vertical="center"/>
      <protection locked="0"/>
    </xf>
    <xf numFmtId="0" fontId="0" fillId="0" borderId="11" xfId="0" applyBorder="1"/>
    <xf numFmtId="0" fontId="0" fillId="7" borderId="11" xfId="0" applyFill="1" applyBorder="1"/>
    <xf numFmtId="0" fontId="0" fillId="8" borderId="11" xfId="0" applyFill="1" applyBorder="1"/>
    <xf numFmtId="38" fontId="47" fillId="0" borderId="8" xfId="1" applyFont="1" applyBorder="1" applyAlignment="1">
      <alignment vertical="center"/>
    </xf>
    <xf numFmtId="38" fontId="47" fillId="0" borderId="0" xfId="1" applyFont="1" applyAlignment="1">
      <alignment vertical="center"/>
    </xf>
    <xf numFmtId="38" fontId="48" fillId="9" borderId="1" xfId="1" applyFont="1" applyFill="1" applyBorder="1" applyAlignment="1">
      <alignment vertical="center"/>
    </xf>
    <xf numFmtId="57" fontId="48" fillId="9" borderId="1" xfId="1" applyNumberFormat="1" applyFont="1" applyFill="1" applyBorder="1" applyAlignment="1">
      <alignment horizontal="center" vertical="center"/>
    </xf>
    <xf numFmtId="38" fontId="48" fillId="9" borderId="1" xfId="1" applyFont="1" applyFill="1" applyBorder="1" applyAlignment="1">
      <alignment horizontal="center" vertical="center"/>
    </xf>
    <xf numFmtId="38" fontId="48" fillId="9" borderId="2" xfId="1" applyFont="1" applyFill="1" applyBorder="1" applyAlignment="1">
      <alignment horizontal="center" vertical="center"/>
    </xf>
    <xf numFmtId="176" fontId="48" fillId="9" borderId="2" xfId="0" applyNumberFormat="1" applyFont="1" applyFill="1" applyBorder="1" applyAlignment="1">
      <alignment horizontal="right" vertical="center"/>
    </xf>
    <xf numFmtId="38" fontId="48" fillId="0" borderId="0" xfId="1" applyFont="1" applyAlignment="1">
      <alignment vertical="center"/>
    </xf>
    <xf numFmtId="38" fontId="48" fillId="9" borderId="4" xfId="1" applyFont="1" applyFill="1" applyBorder="1" applyAlignment="1">
      <alignment horizontal="center" vertical="center" wrapText="1"/>
    </xf>
    <xf numFmtId="57" fontId="48" fillId="9" borderId="3" xfId="1" applyNumberFormat="1" applyFont="1" applyFill="1" applyBorder="1" applyAlignment="1">
      <alignment horizontal="center" vertical="center"/>
    </xf>
    <xf numFmtId="57" fontId="48" fillId="9" borderId="4" xfId="1" applyNumberFormat="1" applyFont="1" applyFill="1" applyBorder="1" applyAlignment="1">
      <alignment horizontal="center" vertical="center"/>
    </xf>
    <xf numFmtId="38" fontId="48" fillId="9" borderId="4" xfId="1" applyFont="1" applyFill="1" applyBorder="1" applyAlignment="1">
      <alignment horizontal="center" vertical="center"/>
    </xf>
    <xf numFmtId="38" fontId="48" fillId="9" borderId="3" xfId="1" applyFont="1" applyFill="1" applyBorder="1" applyAlignment="1">
      <alignment horizontal="center" vertical="center"/>
    </xf>
    <xf numFmtId="38" fontId="48" fillId="9" borderId="3" xfId="1" applyFont="1" applyFill="1" applyBorder="1" applyAlignment="1">
      <alignment horizontal="center" vertical="center" wrapText="1"/>
    </xf>
    <xf numFmtId="40" fontId="48" fillId="9" borderId="3" xfId="1" applyNumberFormat="1" applyFont="1" applyFill="1" applyBorder="1" applyAlignment="1">
      <alignment horizontal="center" vertical="center" wrapText="1"/>
    </xf>
    <xf numFmtId="40" fontId="48" fillId="9" borderId="3" xfId="1" applyNumberFormat="1" applyFont="1" applyFill="1" applyBorder="1" applyAlignment="1">
      <alignment horizontal="centerContinuous" vertical="center"/>
    </xf>
    <xf numFmtId="38" fontId="48" fillId="9" borderId="6" xfId="1" applyFont="1" applyFill="1" applyBorder="1" applyAlignment="1">
      <alignment vertical="center"/>
    </xf>
    <xf numFmtId="57" fontId="48" fillId="9" borderId="6" xfId="1" applyNumberFormat="1" applyFont="1" applyFill="1" applyBorder="1" applyAlignment="1">
      <alignment horizontal="center" vertical="center"/>
    </xf>
    <xf numFmtId="57" fontId="48" fillId="9" borderId="7" xfId="1" applyNumberFormat="1" applyFont="1" applyFill="1" applyBorder="1" applyAlignment="1">
      <alignment horizontal="center" vertical="center"/>
    </xf>
    <xf numFmtId="38" fontId="48" fillId="9" borderId="7" xfId="1" applyFont="1" applyFill="1" applyBorder="1" applyAlignment="1">
      <alignment vertical="center"/>
    </xf>
    <xf numFmtId="38" fontId="48" fillId="9" borderId="7" xfId="1" applyFont="1" applyFill="1" applyBorder="1" applyAlignment="1">
      <alignment horizontal="center" vertical="center"/>
    </xf>
    <xf numFmtId="40" fontId="48" fillId="9" borderId="7" xfId="1" applyNumberFormat="1" applyFont="1" applyFill="1" applyBorder="1" applyAlignment="1">
      <alignment horizontal="center" vertical="center"/>
    </xf>
    <xf numFmtId="38" fontId="48" fillId="0" borderId="0" xfId="1" applyFont="1" applyFill="1" applyAlignment="1">
      <alignment vertical="center"/>
    </xf>
    <xf numFmtId="38" fontId="48" fillId="0" borderId="1" xfId="1" applyFont="1" applyFill="1" applyBorder="1" applyAlignment="1">
      <alignment vertical="top" wrapText="1"/>
    </xf>
    <xf numFmtId="0" fontId="48" fillId="0" borderId="3" xfId="0" applyFont="1" applyFill="1" applyBorder="1" applyAlignment="1">
      <alignment horizontal="left" vertical="top" wrapText="1"/>
    </xf>
    <xf numFmtId="57" fontId="48" fillId="0" borderId="3" xfId="1" applyNumberFormat="1" applyFont="1" applyFill="1" applyBorder="1" applyAlignment="1">
      <alignment horizontal="center" vertical="top" wrapText="1"/>
    </xf>
    <xf numFmtId="38" fontId="48" fillId="0" borderId="4" xfId="1" applyFont="1" applyFill="1" applyBorder="1" applyAlignment="1">
      <alignment horizontal="center" vertical="top" wrapText="1"/>
    </xf>
    <xf numFmtId="38" fontId="48" fillId="0" borderId="4" xfId="1" applyFont="1" applyFill="1" applyBorder="1" applyAlignment="1">
      <alignment vertical="top" wrapText="1"/>
    </xf>
    <xf numFmtId="38" fontId="48" fillId="0" borderId="3" xfId="1" applyFont="1" applyFill="1" applyBorder="1" applyAlignment="1">
      <alignment horizontal="center" vertical="top" wrapText="1"/>
    </xf>
    <xf numFmtId="38" fontId="48" fillId="0" borderId="3" xfId="1" applyFont="1" applyFill="1" applyBorder="1" applyAlignment="1">
      <alignment horizontal="right" vertical="top" wrapText="1"/>
    </xf>
    <xf numFmtId="38" fontId="48" fillId="0" borderId="0" xfId="1" applyFont="1" applyFill="1" applyBorder="1" applyAlignment="1">
      <alignment vertical="top" wrapText="1"/>
    </xf>
    <xf numFmtId="0" fontId="48" fillId="0" borderId="11" xfId="1" applyNumberFormat="1" applyFont="1" applyFill="1" applyBorder="1" applyAlignment="1">
      <alignment horizontal="left" vertical="center" wrapText="1"/>
    </xf>
    <xf numFmtId="177" fontId="48" fillId="0" borderId="10" xfId="1" applyNumberFormat="1" applyFont="1" applyFill="1" applyBorder="1" applyAlignment="1">
      <alignment vertical="center" wrapText="1"/>
    </xf>
    <xf numFmtId="177" fontId="48" fillId="0" borderId="11" xfId="1" applyNumberFormat="1" applyFont="1" applyFill="1" applyBorder="1" applyAlignment="1">
      <alignment vertical="center" wrapText="1"/>
    </xf>
    <xf numFmtId="178" fontId="48" fillId="0" borderId="10" xfId="1" applyNumberFormat="1" applyFont="1" applyFill="1" applyBorder="1" applyAlignment="1">
      <alignment vertical="center" wrapText="1"/>
    </xf>
    <xf numFmtId="38" fontId="48" fillId="0" borderId="0" xfId="1" applyFont="1" applyFill="1" applyBorder="1" applyAlignment="1">
      <alignment horizontal="left" vertical="center" wrapText="1"/>
    </xf>
    <xf numFmtId="0" fontId="41" fillId="0" borderId="0" xfId="0" applyFont="1"/>
    <xf numFmtId="0" fontId="41" fillId="0" borderId="0" xfId="0" applyFont="1" applyFill="1"/>
    <xf numFmtId="0" fontId="48" fillId="0" borderId="0" xfId="0" applyFont="1"/>
    <xf numFmtId="0" fontId="48" fillId="0" borderId="0" xfId="0" applyFont="1" applyFill="1"/>
    <xf numFmtId="0" fontId="48" fillId="0" borderId="0" xfId="0" applyFont="1" applyAlignment="1">
      <alignment horizontal="right"/>
    </xf>
    <xf numFmtId="49" fontId="50" fillId="0" borderId="0" xfId="9" applyNumberFormat="1" applyFont="1" applyAlignment="1">
      <alignment vertical="center"/>
    </xf>
    <xf numFmtId="49" fontId="40" fillId="0" borderId="0" xfId="9" applyNumberFormat="1" applyFont="1" applyAlignment="1">
      <alignment vertical="center"/>
    </xf>
    <xf numFmtId="49" fontId="48" fillId="0" borderId="0" xfId="9" applyNumberFormat="1" applyFont="1" applyAlignment="1">
      <alignment vertical="center"/>
    </xf>
    <xf numFmtId="49" fontId="50" fillId="0" borderId="0" xfId="9" applyNumberFormat="1" applyFont="1" applyAlignment="1">
      <alignment horizontal="right" vertical="center"/>
    </xf>
    <xf numFmtId="49" fontId="48" fillId="0" borderId="0" xfId="9" applyNumberFormat="1" applyFont="1" applyAlignment="1">
      <alignment horizontal="right" vertical="center"/>
    </xf>
    <xf numFmtId="38" fontId="48" fillId="0" borderId="11" xfId="1" applyFont="1" applyFill="1" applyBorder="1" applyAlignment="1">
      <alignment horizontal="left" vertical="center" wrapText="1"/>
    </xf>
    <xf numFmtId="0" fontId="48" fillId="0" borderId="10" xfId="0" applyFont="1" applyFill="1" applyBorder="1" applyAlignment="1">
      <alignment horizontal="left" vertical="center" wrapText="1"/>
    </xf>
    <xf numFmtId="0" fontId="48" fillId="0" borderId="7" xfId="0" applyFont="1" applyFill="1" applyBorder="1" applyAlignment="1">
      <alignment horizontal="left" vertical="center" wrapText="1"/>
    </xf>
    <xf numFmtId="38" fontId="48" fillId="0" borderId="6" xfId="1" applyFont="1" applyFill="1" applyBorder="1" applyAlignment="1">
      <alignment horizontal="left" vertical="center" wrapText="1"/>
    </xf>
    <xf numFmtId="177" fontId="48" fillId="0" borderId="7" xfId="1" applyNumberFormat="1" applyFont="1" applyFill="1" applyBorder="1" applyAlignment="1">
      <alignment vertical="center" wrapText="1"/>
    </xf>
    <xf numFmtId="49" fontId="53" fillId="0" borderId="13" xfId="9" applyNumberFormat="1" applyFont="1" applyBorder="1" applyAlignment="1">
      <alignment horizontal="center" vertical="center"/>
    </xf>
    <xf numFmtId="49" fontId="54" fillId="0" borderId="19" xfId="9" applyNumberFormat="1" applyFont="1" applyBorder="1" applyAlignment="1">
      <alignment horizontal="center" vertical="center"/>
    </xf>
    <xf numFmtId="49" fontId="54" fillId="0" borderId="41" xfId="9" applyNumberFormat="1" applyFont="1" applyBorder="1" applyAlignment="1">
      <alignment horizontal="center" vertical="center"/>
    </xf>
    <xf numFmtId="49" fontId="52" fillId="0" borderId="85" xfId="10" applyNumberFormat="1" applyFont="1" applyFill="1" applyBorder="1" applyAlignment="1">
      <alignment horizontal="center" vertical="center" wrapText="1"/>
    </xf>
    <xf numFmtId="49" fontId="52" fillId="0" borderId="76" xfId="10" applyNumberFormat="1" applyFont="1" applyFill="1" applyBorder="1" applyAlignment="1">
      <alignment horizontal="center" vertical="center" wrapText="1"/>
    </xf>
    <xf numFmtId="49" fontId="53" fillId="0" borderId="13" xfId="9" applyNumberFormat="1" applyFont="1" applyBorder="1" applyAlignment="1">
      <alignment horizontal="center" vertical="center" wrapText="1"/>
    </xf>
    <xf numFmtId="49" fontId="54" fillId="0" borderId="13" xfId="9" applyNumberFormat="1" applyFont="1" applyBorder="1" applyAlignment="1">
      <alignment horizontal="center" vertical="center"/>
    </xf>
    <xf numFmtId="49" fontId="55" fillId="0" borderId="13" xfId="9" applyNumberFormat="1" applyFont="1" applyBorder="1" applyAlignment="1">
      <alignment horizontal="center" vertical="center" wrapText="1"/>
    </xf>
    <xf numFmtId="57" fontId="47" fillId="0" borderId="8" xfId="1" applyNumberFormat="1" applyFont="1" applyFill="1" applyBorder="1" applyAlignment="1">
      <alignment vertical="center"/>
    </xf>
    <xf numFmtId="49" fontId="47" fillId="0" borderId="8" xfId="1" applyNumberFormat="1" applyFont="1" applyFill="1" applyBorder="1" applyAlignment="1">
      <alignment vertical="center"/>
    </xf>
    <xf numFmtId="38" fontId="41" fillId="0" borderId="8" xfId="1" applyFont="1" applyFill="1" applyBorder="1" applyAlignment="1">
      <alignment vertical="center"/>
    </xf>
    <xf numFmtId="38" fontId="48" fillId="0" borderId="72" xfId="1" applyFont="1" applyFill="1" applyBorder="1" applyAlignment="1">
      <alignment horizontal="left" vertical="center" wrapText="1"/>
    </xf>
    <xf numFmtId="38" fontId="48" fillId="0" borderId="89" xfId="1" applyFont="1" applyFill="1" applyBorder="1" applyAlignment="1">
      <alignment horizontal="left" vertical="center" wrapText="1"/>
    </xf>
    <xf numFmtId="177" fontId="48" fillId="0" borderId="78" xfId="1" applyNumberFormat="1" applyFont="1" applyFill="1" applyBorder="1" applyAlignment="1">
      <alignment vertical="center" wrapText="1"/>
    </xf>
    <xf numFmtId="177" fontId="48" fillId="0" borderId="72" xfId="1" applyNumberFormat="1" applyFont="1" applyFill="1" applyBorder="1" applyAlignment="1">
      <alignment vertical="center" wrapText="1"/>
    </xf>
    <xf numFmtId="38" fontId="48" fillId="0" borderId="11" xfId="1" applyFont="1" applyFill="1" applyBorder="1" applyAlignment="1">
      <alignment horizontal="left" vertical="center" wrapText="1" shrinkToFit="1"/>
    </xf>
    <xf numFmtId="0" fontId="56" fillId="0" borderId="0" xfId="0" applyFont="1"/>
    <xf numFmtId="180" fontId="0" fillId="0" borderId="11" xfId="0" applyNumberFormat="1" applyFill="1" applyBorder="1" applyAlignment="1" applyProtection="1">
      <alignment horizontal="left" vertical="center"/>
      <protection locked="0"/>
    </xf>
    <xf numFmtId="0" fontId="0" fillId="0" borderId="11" xfId="0" applyNumberFormat="1" applyFill="1" applyBorder="1" applyAlignment="1" applyProtection="1">
      <alignment horizontal="left" vertical="center"/>
      <protection locked="0"/>
    </xf>
    <xf numFmtId="0" fontId="2" fillId="0" borderId="0" xfId="3" applyAlignment="1" applyProtection="1"/>
    <xf numFmtId="0" fontId="14" fillId="0" borderId="0" xfId="3" applyFont="1" applyAlignment="1" applyProtection="1">
      <alignment vertical="center"/>
    </xf>
    <xf numFmtId="0" fontId="14" fillId="0" borderId="0" xfId="3" applyFont="1" applyAlignment="1" applyProtection="1"/>
    <xf numFmtId="0" fontId="14" fillId="0" borderId="0" xfId="3" applyFont="1" applyAlignment="1" applyProtection="1">
      <alignment horizontal="centerContinuous" vertical="center"/>
    </xf>
    <xf numFmtId="0" fontId="14" fillId="0" borderId="0" xfId="3" applyFont="1" applyAlignment="1" applyProtection="1">
      <alignment horizontal="centerContinuous"/>
    </xf>
    <xf numFmtId="0" fontId="2" fillId="0" borderId="0" xfId="3" applyAlignment="1" applyProtection="1">
      <alignment horizontal="centerContinuous"/>
    </xf>
    <xf numFmtId="0" fontId="14" fillId="0" borderId="0" xfId="3" applyFont="1" applyAlignment="1" applyProtection="1">
      <alignment horizontal="right" vertical="center"/>
    </xf>
    <xf numFmtId="0" fontId="14" fillId="0" borderId="0" xfId="3" applyFont="1" applyAlignment="1" applyProtection="1">
      <alignment horizontal="distributed"/>
    </xf>
    <xf numFmtId="0" fontId="14" fillId="0" borderId="0" xfId="3" applyFont="1" applyAlignment="1" applyProtection="1">
      <alignment horizontal="distributed" vertical="center"/>
    </xf>
    <xf numFmtId="0" fontId="14" fillId="0" borderId="8" xfId="3" applyFont="1" applyBorder="1" applyAlignment="1" applyProtection="1">
      <alignment vertical="center"/>
    </xf>
    <xf numFmtId="0" fontId="14" fillId="0" borderId="42" xfId="3" applyFont="1" applyBorder="1" applyAlignment="1" applyProtection="1">
      <alignment horizontal="distributed" vertical="center"/>
    </xf>
    <xf numFmtId="0" fontId="42" fillId="0" borderId="0" xfId="0" applyFont="1" applyAlignment="1" applyProtection="1">
      <alignment horizontal="left" vertical="center"/>
    </xf>
    <xf numFmtId="0" fontId="14" fillId="0" borderId="0" xfId="3" applyFont="1" applyAlignment="1" applyProtection="1">
      <alignment horizontal="right"/>
    </xf>
    <xf numFmtId="178" fontId="14" fillId="0" borderId="0" xfId="3" applyNumberFormat="1" applyFont="1" applyAlignment="1" applyProtection="1">
      <alignment horizontal="right"/>
    </xf>
    <xf numFmtId="37" fontId="14" fillId="0" borderId="0" xfId="3" applyNumberFormat="1" applyFont="1" applyAlignment="1" applyProtection="1">
      <alignment vertical="center"/>
    </xf>
    <xf numFmtId="178" fontId="14" fillId="0" borderId="0" xfId="3" applyNumberFormat="1" applyFont="1" applyAlignment="1" applyProtection="1"/>
    <xf numFmtId="178" fontId="14" fillId="0" borderId="0" xfId="3" applyNumberFormat="1" applyFont="1" applyAlignment="1" applyProtection="1">
      <protection locked="0"/>
    </xf>
    <xf numFmtId="0" fontId="7" fillId="0" borderId="0" xfId="7" applyProtection="1">
      <alignment vertical="center"/>
    </xf>
    <xf numFmtId="0" fontId="44" fillId="0" borderId="0" xfId="7" applyFont="1" applyAlignment="1" applyProtection="1">
      <alignment horizontal="center" vertical="center"/>
    </xf>
    <xf numFmtId="0" fontId="45" fillId="0" borderId="0" xfId="7" applyFont="1" applyAlignment="1" applyProtection="1">
      <alignment horizontal="right" vertical="center"/>
    </xf>
    <xf numFmtId="0" fontId="45" fillId="0" borderId="11" xfId="7" applyFont="1" applyBorder="1" applyAlignment="1" applyProtection="1">
      <alignment horizontal="center" vertical="center"/>
    </xf>
    <xf numFmtId="178" fontId="7" fillId="0" borderId="4" xfId="7" applyNumberFormat="1" applyBorder="1" applyProtection="1">
      <alignment vertical="center"/>
    </xf>
    <xf numFmtId="0" fontId="7" fillId="0" borderId="4" xfId="7" applyBorder="1" applyProtection="1">
      <alignment vertical="center"/>
    </xf>
    <xf numFmtId="0" fontId="7" fillId="4" borderId="11" xfId="7" applyFill="1" applyBorder="1" applyProtection="1">
      <alignment vertical="center"/>
    </xf>
    <xf numFmtId="182" fontId="50" fillId="0" borderId="6" xfId="10" applyNumberFormat="1" applyFont="1" applyFill="1" applyBorder="1" applyAlignment="1" applyProtection="1">
      <alignment vertical="center"/>
      <protection locked="0"/>
    </xf>
    <xf numFmtId="182" fontId="50" fillId="0" borderId="9" xfId="10" applyNumberFormat="1" applyFont="1" applyFill="1" applyBorder="1" applyAlignment="1" applyProtection="1">
      <alignment vertical="center"/>
      <protection locked="0"/>
    </xf>
    <xf numFmtId="182" fontId="50" fillId="0" borderId="11" xfId="10" applyNumberFormat="1" applyFont="1" applyFill="1" applyBorder="1" applyAlignment="1" applyProtection="1">
      <alignment vertical="center"/>
      <protection locked="0"/>
    </xf>
    <xf numFmtId="182" fontId="50" fillId="0" borderId="43" xfId="10" applyNumberFormat="1" applyFont="1" applyFill="1" applyBorder="1" applyAlignment="1" applyProtection="1">
      <alignment vertical="center"/>
      <protection locked="0"/>
    </xf>
    <xf numFmtId="182" fontId="50" fillId="0" borderId="73" xfId="10" applyNumberFormat="1" applyFont="1" applyFill="1" applyBorder="1" applyAlignment="1" applyProtection="1">
      <alignment vertical="center"/>
      <protection locked="0"/>
    </xf>
    <xf numFmtId="182" fontId="50" fillId="0" borderId="75" xfId="10" applyNumberFormat="1" applyFont="1" applyFill="1" applyBorder="1" applyAlignment="1" applyProtection="1">
      <alignment vertical="center"/>
      <protection locked="0"/>
    </xf>
    <xf numFmtId="49" fontId="52" fillId="0" borderId="76" xfId="10" applyNumberFormat="1" applyFont="1" applyFill="1" applyBorder="1" applyAlignment="1" applyProtection="1">
      <alignment horizontal="center" vertical="center" wrapText="1"/>
      <protection locked="0"/>
    </xf>
    <xf numFmtId="49" fontId="52" fillId="0" borderId="85" xfId="10" applyNumberFormat="1" applyFont="1" applyFill="1" applyBorder="1" applyAlignment="1" applyProtection="1">
      <alignment horizontal="center" vertical="center" wrapText="1"/>
      <protection locked="0"/>
    </xf>
    <xf numFmtId="0" fontId="48" fillId="0" borderId="0" xfId="0" applyFont="1" applyProtection="1"/>
    <xf numFmtId="0" fontId="48" fillId="0" borderId="0" xfId="0" applyFont="1" applyFill="1" applyProtection="1"/>
    <xf numFmtId="57" fontId="47" fillId="0" borderId="8" xfId="1" applyNumberFormat="1" applyFont="1" applyFill="1" applyBorder="1" applyAlignment="1" applyProtection="1">
      <alignment vertical="center"/>
    </xf>
    <xf numFmtId="49" fontId="47" fillId="0" borderId="8" xfId="1" applyNumberFormat="1" applyFont="1" applyFill="1" applyBorder="1" applyAlignment="1" applyProtection="1">
      <alignment vertical="center"/>
    </xf>
    <xf numFmtId="38" fontId="47" fillId="0" borderId="0" xfId="1" applyFont="1" applyAlignment="1" applyProtection="1">
      <alignment vertical="center"/>
    </xf>
    <xf numFmtId="38" fontId="41" fillId="0" borderId="8" xfId="1" applyFont="1" applyFill="1" applyBorder="1" applyAlignment="1" applyProtection="1">
      <alignment vertical="center"/>
    </xf>
    <xf numFmtId="38" fontId="47" fillId="0" borderId="8" xfId="1" applyFont="1" applyBorder="1" applyAlignment="1" applyProtection="1">
      <alignment vertical="center"/>
    </xf>
    <xf numFmtId="57" fontId="48" fillId="9" borderId="1" xfId="1" applyNumberFormat="1" applyFont="1" applyFill="1" applyBorder="1" applyAlignment="1" applyProtection="1">
      <alignment horizontal="center" vertical="center"/>
    </xf>
    <xf numFmtId="38" fontId="48" fillId="9" borderId="1" xfId="1" applyFont="1" applyFill="1" applyBorder="1" applyAlignment="1" applyProtection="1">
      <alignment horizontal="center" vertical="center"/>
    </xf>
    <xf numFmtId="38" fontId="48" fillId="9" borderId="1" xfId="1" applyFont="1" applyFill="1" applyBorder="1" applyAlignment="1" applyProtection="1">
      <alignment vertical="center"/>
    </xf>
    <xf numFmtId="38" fontId="48" fillId="9" borderId="2" xfId="1" applyFont="1" applyFill="1" applyBorder="1" applyAlignment="1" applyProtection="1">
      <alignment horizontal="center" vertical="center"/>
    </xf>
    <xf numFmtId="176" fontId="48" fillId="9" borderId="2" xfId="0" applyNumberFormat="1" applyFont="1" applyFill="1" applyBorder="1" applyAlignment="1" applyProtection="1">
      <alignment horizontal="right" vertical="center"/>
    </xf>
    <xf numFmtId="38" fontId="48" fillId="0" borderId="0" xfId="1" applyFont="1" applyAlignment="1" applyProtection="1">
      <alignment vertical="center"/>
    </xf>
    <xf numFmtId="57" fontId="48" fillId="9" borderId="3" xfId="1" applyNumberFormat="1" applyFont="1" applyFill="1" applyBorder="1" applyAlignment="1" applyProtection="1">
      <alignment horizontal="center" vertical="center"/>
    </xf>
    <xf numFmtId="57" fontId="48" fillId="9" borderId="4" xfId="1" applyNumberFormat="1" applyFont="1" applyFill="1" applyBorder="1" applyAlignment="1" applyProtection="1">
      <alignment horizontal="center" vertical="center"/>
    </xf>
    <xf numFmtId="38" fontId="48" fillId="9" borderId="4" xfId="1" applyFont="1" applyFill="1" applyBorder="1" applyAlignment="1" applyProtection="1">
      <alignment horizontal="center" vertical="center"/>
    </xf>
    <xf numFmtId="38" fontId="48" fillId="9" borderId="4" xfId="1" applyFont="1" applyFill="1" applyBorder="1" applyAlignment="1" applyProtection="1">
      <alignment horizontal="center" vertical="center" wrapText="1"/>
    </xf>
    <xf numFmtId="38" fontId="48" fillId="9" borderId="3" xfId="1" applyFont="1" applyFill="1" applyBorder="1" applyAlignment="1" applyProtection="1">
      <alignment horizontal="center" vertical="center"/>
    </xf>
    <xf numFmtId="38" fontId="48" fillId="9" borderId="3" xfId="1" applyFont="1" applyFill="1" applyBorder="1" applyAlignment="1" applyProtection="1">
      <alignment horizontal="center" vertical="center" wrapText="1"/>
    </xf>
    <xf numFmtId="40" fontId="48" fillId="9" borderId="3" xfId="1" applyNumberFormat="1" applyFont="1" applyFill="1" applyBorder="1" applyAlignment="1" applyProtection="1">
      <alignment horizontal="center" vertical="center" wrapText="1"/>
    </xf>
    <xf numFmtId="40" fontId="48" fillId="9" borderId="3" xfId="1" applyNumberFormat="1" applyFont="1" applyFill="1" applyBorder="1" applyAlignment="1" applyProtection="1">
      <alignment horizontal="centerContinuous" vertical="center"/>
    </xf>
    <xf numFmtId="57" fontId="48" fillId="9" borderId="6" xfId="1" applyNumberFormat="1" applyFont="1" applyFill="1" applyBorder="1" applyAlignment="1" applyProtection="1">
      <alignment horizontal="center" vertical="center"/>
    </xf>
    <xf numFmtId="57" fontId="48" fillId="9" borderId="7" xfId="1" applyNumberFormat="1" applyFont="1" applyFill="1" applyBorder="1" applyAlignment="1" applyProtection="1">
      <alignment horizontal="center" vertical="center"/>
    </xf>
    <xf numFmtId="38" fontId="48" fillId="9" borderId="6" xfId="1" applyFont="1" applyFill="1" applyBorder="1" applyAlignment="1" applyProtection="1">
      <alignment vertical="center"/>
    </xf>
    <xf numFmtId="38" fontId="48" fillId="9" borderId="7" xfId="1" applyFont="1" applyFill="1" applyBorder="1" applyAlignment="1" applyProtection="1">
      <alignment vertical="center"/>
    </xf>
    <xf numFmtId="38" fontId="48" fillId="9" borderId="7" xfId="1" applyFont="1" applyFill="1" applyBorder="1" applyAlignment="1" applyProtection="1">
      <alignment horizontal="center" vertical="center"/>
    </xf>
    <xf numFmtId="40" fontId="48" fillId="9" borderId="7" xfId="1" applyNumberFormat="1" applyFont="1" applyFill="1" applyBorder="1" applyAlignment="1" applyProtection="1">
      <alignment horizontal="center" vertical="center"/>
    </xf>
    <xf numFmtId="38" fontId="48" fillId="0" borderId="0" xfId="1" applyFont="1" applyFill="1" applyAlignment="1" applyProtection="1">
      <alignment vertical="center"/>
    </xf>
    <xf numFmtId="0" fontId="48" fillId="0" borderId="3" xfId="0" applyFont="1" applyFill="1" applyBorder="1" applyAlignment="1" applyProtection="1">
      <alignment horizontal="left" vertical="top" wrapText="1"/>
    </xf>
    <xf numFmtId="57" fontId="48" fillId="0" borderId="3" xfId="1" applyNumberFormat="1" applyFont="1" applyFill="1" applyBorder="1" applyAlignment="1" applyProtection="1">
      <alignment horizontal="center" vertical="top" wrapText="1"/>
    </xf>
    <xf numFmtId="38" fontId="48" fillId="0" borderId="4" xfId="1" applyFont="1" applyFill="1" applyBorder="1" applyAlignment="1" applyProtection="1">
      <alignment horizontal="center" vertical="top" wrapText="1"/>
    </xf>
    <xf numFmtId="38" fontId="48" fillId="0" borderId="4" xfId="1" applyFont="1" applyFill="1" applyBorder="1" applyAlignment="1" applyProtection="1">
      <alignment vertical="top" wrapText="1"/>
    </xf>
    <xf numFmtId="38" fontId="48" fillId="0" borderId="3" xfId="1" applyFont="1" applyFill="1" applyBorder="1" applyAlignment="1" applyProtection="1">
      <alignment horizontal="center" vertical="top" wrapText="1"/>
    </xf>
    <xf numFmtId="38" fontId="48" fillId="0" borderId="3" xfId="1" applyFont="1" applyFill="1" applyBorder="1" applyAlignment="1" applyProtection="1">
      <alignment horizontal="right" vertical="top" wrapText="1"/>
    </xf>
    <xf numFmtId="38" fontId="48" fillId="0" borderId="1" xfId="1" applyFont="1" applyFill="1" applyBorder="1" applyAlignment="1" applyProtection="1">
      <alignment vertical="top" wrapText="1"/>
    </xf>
    <xf numFmtId="38" fontId="48" fillId="0" borderId="0" xfId="1" applyFont="1" applyFill="1" applyBorder="1" applyAlignment="1" applyProtection="1">
      <alignment vertical="top" wrapText="1"/>
    </xf>
    <xf numFmtId="0" fontId="48" fillId="0" borderId="10" xfId="0" applyFont="1" applyFill="1" applyBorder="1" applyAlignment="1" applyProtection="1">
      <alignment horizontal="left" vertical="center" wrapText="1"/>
    </xf>
    <xf numFmtId="0" fontId="48" fillId="0" borderId="11" xfId="1" applyNumberFormat="1" applyFont="1" applyFill="1" applyBorder="1" applyAlignment="1" applyProtection="1">
      <alignment horizontal="left" vertical="center" wrapText="1"/>
    </xf>
    <xf numFmtId="38" fontId="48" fillId="0" borderId="11" xfId="1" applyFont="1" applyFill="1" applyBorder="1" applyAlignment="1" applyProtection="1">
      <alignment horizontal="left" vertical="center" wrapText="1"/>
    </xf>
    <xf numFmtId="177" fontId="48" fillId="0" borderId="10" xfId="1" applyNumberFormat="1" applyFont="1" applyFill="1" applyBorder="1" applyAlignment="1" applyProtection="1">
      <alignment vertical="center" wrapText="1"/>
    </xf>
    <xf numFmtId="177" fontId="48" fillId="0" borderId="11" xfId="1" applyNumberFormat="1" applyFont="1" applyFill="1" applyBorder="1" applyAlignment="1" applyProtection="1">
      <alignment vertical="center" wrapText="1"/>
    </xf>
    <xf numFmtId="181" fontId="48" fillId="0" borderId="10" xfId="1" applyNumberFormat="1" applyFont="1" applyFill="1" applyBorder="1" applyAlignment="1" applyProtection="1">
      <alignment vertical="center" wrapText="1"/>
    </xf>
    <xf numFmtId="178" fontId="48" fillId="0" borderId="10" xfId="1" applyNumberFormat="1" applyFont="1" applyFill="1" applyBorder="1" applyAlignment="1" applyProtection="1">
      <alignment vertical="center" wrapText="1"/>
    </xf>
    <xf numFmtId="38" fontId="48" fillId="0" borderId="0" xfId="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xf>
    <xf numFmtId="177" fontId="48" fillId="0" borderId="7" xfId="1" applyNumberFormat="1" applyFont="1" applyFill="1" applyBorder="1" applyAlignment="1" applyProtection="1">
      <alignment vertical="center" wrapText="1"/>
    </xf>
    <xf numFmtId="38" fontId="48" fillId="0" borderId="6" xfId="1" applyFont="1" applyFill="1" applyBorder="1" applyAlignment="1" applyProtection="1">
      <alignment horizontal="left" vertical="center" wrapText="1"/>
    </xf>
    <xf numFmtId="38" fontId="48" fillId="0" borderId="72" xfId="1" applyFont="1" applyFill="1" applyBorder="1" applyAlignment="1" applyProtection="1">
      <alignment horizontal="left" vertical="center" wrapText="1"/>
    </xf>
    <xf numFmtId="38" fontId="48" fillId="0" borderId="89" xfId="1" applyFont="1" applyFill="1" applyBorder="1" applyAlignment="1" applyProtection="1">
      <alignment horizontal="left" vertical="center" wrapText="1"/>
    </xf>
    <xf numFmtId="177" fontId="48" fillId="0" borderId="78" xfId="1" applyNumberFormat="1" applyFont="1" applyFill="1" applyBorder="1" applyAlignment="1" applyProtection="1">
      <alignment vertical="center" wrapText="1"/>
    </xf>
    <xf numFmtId="177" fontId="48" fillId="0" borderId="72" xfId="1" applyNumberFormat="1" applyFont="1" applyFill="1" applyBorder="1" applyAlignment="1" applyProtection="1">
      <alignment vertical="center" wrapText="1"/>
    </xf>
    <xf numFmtId="0" fontId="41" fillId="0" borderId="0" xfId="0" applyFont="1" applyProtection="1"/>
    <xf numFmtId="0" fontId="41" fillId="0" borderId="0" xfId="0" applyFont="1" applyFill="1" applyProtection="1"/>
    <xf numFmtId="0" fontId="0" fillId="0" borderId="0" xfId="0" applyProtection="1"/>
    <xf numFmtId="0" fontId="48" fillId="0" borderId="0" xfId="0" applyFont="1" applyAlignment="1" applyProtection="1">
      <alignment horizontal="right"/>
    </xf>
    <xf numFmtId="177" fontId="48" fillId="0" borderId="10" xfId="1" applyNumberFormat="1" applyFont="1" applyFill="1" applyBorder="1" applyAlignment="1" applyProtection="1">
      <alignment vertical="center" wrapText="1"/>
      <protection locked="0"/>
    </xf>
    <xf numFmtId="49" fontId="50" fillId="0" borderId="0" xfId="9" applyNumberFormat="1" applyFont="1" applyAlignment="1">
      <alignment horizontal="left" vertical="center"/>
    </xf>
    <xf numFmtId="0" fontId="0" fillId="8" borderId="10" xfId="0" applyFill="1" applyBorder="1"/>
    <xf numFmtId="0" fontId="0" fillId="7" borderId="10" xfId="0" applyFill="1" applyBorder="1"/>
    <xf numFmtId="0" fontId="57" fillId="0" borderId="11" xfId="11" applyNumberFormat="1" applyFill="1" applyBorder="1" applyAlignment="1" applyProtection="1">
      <alignment horizontal="left" vertical="center"/>
      <protection locked="0"/>
    </xf>
    <xf numFmtId="38" fontId="50" fillId="0" borderId="40" xfId="10" applyFont="1" applyFill="1" applyBorder="1" applyAlignment="1">
      <alignment horizontal="right" vertical="center"/>
    </xf>
    <xf numFmtId="38" fontId="50" fillId="0" borderId="11" xfId="10" applyFont="1" applyFill="1" applyBorder="1" applyAlignment="1">
      <alignment horizontal="right" vertical="center"/>
    </xf>
    <xf numFmtId="0" fontId="0" fillId="0" borderId="10" xfId="0" applyBorder="1"/>
    <xf numFmtId="49" fontId="0" fillId="0" borderId="11" xfId="0" applyNumberFormat="1" applyBorder="1"/>
    <xf numFmtId="49" fontId="0" fillId="0" borderId="10" xfId="0" applyNumberFormat="1" applyBorder="1" applyAlignment="1"/>
    <xf numFmtId="49" fontId="0" fillId="0" borderId="42" xfId="0" applyNumberFormat="1" applyBorder="1" applyAlignment="1"/>
    <xf numFmtId="49" fontId="0" fillId="0" borderId="43" xfId="0" applyNumberFormat="1" applyBorder="1" applyAlignment="1"/>
    <xf numFmtId="49" fontId="48" fillId="0" borderId="11" xfId="1" applyNumberFormat="1" applyFont="1" applyFill="1" applyBorder="1" applyAlignment="1" applyProtection="1">
      <alignment horizontal="center" vertical="center" wrapText="1"/>
    </xf>
    <xf numFmtId="49" fontId="48" fillId="0" borderId="11" xfId="1" applyNumberFormat="1" applyFont="1" applyFill="1" applyBorder="1" applyAlignment="1">
      <alignment horizontal="center" vertical="center" wrapText="1"/>
    </xf>
    <xf numFmtId="38" fontId="47" fillId="0" borderId="0" xfId="1" applyFont="1" applyBorder="1" applyAlignment="1">
      <alignment vertical="center"/>
    </xf>
    <xf numFmtId="38" fontId="47" fillId="0" borderId="0" xfId="1" applyFont="1" applyBorder="1" applyAlignment="1" applyProtection="1">
      <alignment vertical="center"/>
    </xf>
    <xf numFmtId="177" fontId="48" fillId="10" borderId="10" xfId="1" applyNumberFormat="1" applyFont="1" applyFill="1" applyBorder="1" applyAlignment="1" applyProtection="1">
      <alignment vertical="center" wrapText="1"/>
      <protection locked="0"/>
    </xf>
    <xf numFmtId="181" fontId="48" fillId="0" borderId="7" xfId="1" applyNumberFormat="1" applyFont="1" applyFill="1" applyBorder="1" applyAlignment="1" applyProtection="1">
      <alignment vertical="center" wrapText="1"/>
    </xf>
    <xf numFmtId="38" fontId="50" fillId="0" borderId="3" xfId="10" applyFont="1" applyFill="1" applyBorder="1" applyAlignment="1">
      <alignment horizontal="right" vertical="center"/>
    </xf>
    <xf numFmtId="38" fontId="0" fillId="0" borderId="3" xfId="0" applyNumberFormat="1" applyBorder="1"/>
    <xf numFmtId="38" fontId="0" fillId="0" borderId="11" xfId="0" applyNumberFormat="1" applyBorder="1"/>
    <xf numFmtId="3" fontId="0" fillId="0" borderId="11" xfId="0" applyNumberFormat="1" applyBorder="1"/>
    <xf numFmtId="38" fontId="0" fillId="0" borderId="10" xfId="0" applyNumberFormat="1" applyBorder="1"/>
    <xf numFmtId="0" fontId="0" fillId="6" borderId="11" xfId="0" applyFill="1" applyBorder="1" applyAlignment="1">
      <alignment horizontal="left" vertical="center" wrapText="1"/>
    </xf>
    <xf numFmtId="0" fontId="64" fillId="0" borderId="0" xfId="0" applyFont="1" applyAlignment="1">
      <alignment vertical="center"/>
    </xf>
    <xf numFmtId="0" fontId="62" fillId="0" borderId="0" xfId="0" applyFont="1" applyAlignment="1">
      <alignment horizontal="justify" vertical="center"/>
    </xf>
    <xf numFmtId="0" fontId="62" fillId="0" borderId="0" xfId="0" applyFont="1" applyAlignment="1">
      <alignment horizontal="center" vertical="center" wrapText="1"/>
    </xf>
    <xf numFmtId="0" fontId="62" fillId="0" borderId="0" xfId="0" applyFont="1" applyAlignment="1">
      <alignment vertical="center" wrapText="1"/>
    </xf>
    <xf numFmtId="0" fontId="65" fillId="0" borderId="0" xfId="0" applyFont="1" applyAlignment="1">
      <alignment vertical="center" wrapText="1"/>
    </xf>
    <xf numFmtId="0" fontId="62" fillId="0" borderId="0" xfId="0" applyFont="1" applyAlignment="1">
      <alignment horizontal="left" vertical="center"/>
    </xf>
    <xf numFmtId="0" fontId="62" fillId="0" borderId="0" xfId="0" applyFont="1" applyAlignment="1">
      <alignment horizontal="left" vertical="center" wrapText="1"/>
    </xf>
    <xf numFmtId="49" fontId="50" fillId="0" borderId="0" xfId="9" applyNumberFormat="1" applyFont="1" applyBorder="1" applyAlignment="1">
      <alignment horizontal="center" vertical="center"/>
    </xf>
    <xf numFmtId="0" fontId="0" fillId="8" borderId="42" xfId="0" applyFill="1" applyBorder="1" applyAlignment="1">
      <alignment horizontal="center"/>
    </xf>
    <xf numFmtId="0" fontId="0" fillId="7" borderId="42" xfId="0" applyFill="1" applyBorder="1" applyAlignment="1">
      <alignment horizontal="center"/>
    </xf>
    <xf numFmtId="182" fontId="50" fillId="0" borderId="9" xfId="10" applyNumberFormat="1" applyFont="1" applyFill="1" applyBorder="1" applyAlignment="1" applyProtection="1">
      <alignment vertical="center"/>
      <protection locked="0"/>
    </xf>
    <xf numFmtId="49" fontId="52" fillId="0" borderId="16" xfId="10" applyNumberFormat="1" applyFont="1" applyFill="1" applyBorder="1" applyAlignment="1" applyProtection="1">
      <alignment horizontal="center" vertical="center" wrapText="1"/>
      <protection locked="0"/>
    </xf>
    <xf numFmtId="38" fontId="50" fillId="0" borderId="40" xfId="10" applyFont="1" applyFill="1" applyBorder="1" applyAlignment="1">
      <alignment horizontal="right" vertical="center"/>
    </xf>
    <xf numFmtId="0" fontId="0" fillId="8" borderId="8" xfId="0" applyFill="1" applyBorder="1" applyAlignment="1">
      <alignment horizontal="center"/>
    </xf>
    <xf numFmtId="0" fontId="0" fillId="7" borderId="8" xfId="0" applyFill="1" applyBorder="1" applyAlignment="1">
      <alignment horizontal="center"/>
    </xf>
    <xf numFmtId="0" fontId="0" fillId="8" borderId="10" xfId="0" applyFill="1" applyBorder="1" applyAlignment="1">
      <alignment horizontal="center"/>
    </xf>
    <xf numFmtId="0" fontId="0" fillId="8" borderId="42" xfId="0" applyFill="1" applyBorder="1" applyAlignment="1">
      <alignment horizontal="center"/>
    </xf>
    <xf numFmtId="0" fontId="0" fillId="7" borderId="10" xfId="0" applyFill="1" applyBorder="1" applyAlignment="1">
      <alignment horizontal="center"/>
    </xf>
    <xf numFmtId="0" fontId="0" fillId="7" borderId="42" xfId="0" applyFill="1" applyBorder="1" applyAlignment="1">
      <alignment horizontal="center"/>
    </xf>
    <xf numFmtId="0" fontId="0" fillId="8" borderId="11" xfId="0" applyFill="1" applyBorder="1" applyAlignment="1">
      <alignment horizontal="center"/>
    </xf>
    <xf numFmtId="38" fontId="50" fillId="0" borderId="40" xfId="10" applyFont="1" applyFill="1" applyBorder="1" applyAlignment="1">
      <alignment horizontal="right" vertical="center"/>
    </xf>
    <xf numFmtId="0" fontId="0" fillId="7" borderId="42" xfId="0" applyFill="1" applyBorder="1" applyAlignment="1">
      <alignment horizontal="center"/>
    </xf>
    <xf numFmtId="0" fontId="0" fillId="8" borderId="42" xfId="0" applyFill="1" applyBorder="1" applyAlignment="1">
      <alignment horizontal="center"/>
    </xf>
    <xf numFmtId="0" fontId="0" fillId="7" borderId="10" xfId="0" applyFill="1" applyBorder="1" applyAlignment="1">
      <alignment horizontal="center"/>
    </xf>
    <xf numFmtId="0" fontId="0" fillId="0" borderId="0" xfId="0" applyBorder="1"/>
    <xf numFmtId="0" fontId="0" fillId="0" borderId="0" xfId="0" applyBorder="1" applyAlignment="1">
      <alignment wrapText="1"/>
    </xf>
    <xf numFmtId="49" fontId="50" fillId="0" borderId="16" xfId="9" applyNumberFormat="1" applyFont="1" applyBorder="1" applyAlignment="1">
      <alignment vertical="center"/>
    </xf>
    <xf numFmtId="49" fontId="50" fillId="0" borderId="0" xfId="9" applyNumberFormat="1" applyFont="1" applyBorder="1" applyAlignment="1">
      <alignment horizontal="right" vertical="center"/>
    </xf>
    <xf numFmtId="49" fontId="53" fillId="0" borderId="13" xfId="9" applyNumberFormat="1" applyFont="1" applyBorder="1" applyAlignment="1">
      <alignment vertical="center" wrapText="1"/>
    </xf>
    <xf numFmtId="0" fontId="0" fillId="0" borderId="0" xfId="0" applyFill="1" applyBorder="1"/>
    <xf numFmtId="0" fontId="67" fillId="0" borderId="0" xfId="0"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6" fillId="11" borderId="0" xfId="0" applyFont="1" applyFill="1"/>
    <xf numFmtId="0" fontId="0" fillId="11" borderId="0" xfId="0" applyFill="1"/>
    <xf numFmtId="181" fontId="48" fillId="0" borderId="10" xfId="1" applyNumberFormat="1" applyFont="1" applyFill="1" applyBorder="1" applyAlignment="1">
      <alignment vertical="center" wrapText="1"/>
    </xf>
    <xf numFmtId="177" fontId="48" fillId="10" borderId="7" xfId="1" applyNumberFormat="1" applyFont="1" applyFill="1" applyBorder="1" applyAlignment="1" applyProtection="1">
      <alignment vertical="center" wrapText="1"/>
      <protection locked="0"/>
    </xf>
    <xf numFmtId="0" fontId="65" fillId="0" borderId="0" xfId="0" applyFont="1" applyAlignment="1">
      <alignment horizontal="left" vertical="center"/>
    </xf>
    <xf numFmtId="49" fontId="65" fillId="0" borderId="0" xfId="0" applyNumberFormat="1" applyFont="1" applyFill="1" applyAlignment="1" applyProtection="1">
      <alignment vertical="center" wrapText="1"/>
      <protection locked="0"/>
    </xf>
    <xf numFmtId="0" fontId="14" fillId="10" borderId="0" xfId="3" applyFont="1" applyFill="1" applyAlignment="1" applyProtection="1">
      <alignment horizontal="right" vertical="center"/>
      <protection locked="0"/>
    </xf>
    <xf numFmtId="0" fontId="14" fillId="0" borderId="42" xfId="3" applyFont="1" applyBorder="1" applyAlignment="1" applyProtection="1">
      <alignment horizontal="left" vertical="center" shrinkToFit="1"/>
    </xf>
    <xf numFmtId="180" fontId="14" fillId="0" borderId="0" xfId="3" applyNumberFormat="1" applyFont="1" applyAlignment="1" applyProtection="1">
      <alignment horizontal="right" vertical="center"/>
    </xf>
    <xf numFmtId="0" fontId="14" fillId="0" borderId="0" xfId="3" applyFont="1" applyAlignment="1" applyProtection="1">
      <alignment horizontal="left" vertical="top" wrapText="1"/>
    </xf>
    <xf numFmtId="0" fontId="14" fillId="0" borderId="8" xfId="3" applyFont="1" applyBorder="1" applyAlignment="1" applyProtection="1">
      <alignment horizontal="left" vertical="top" wrapText="1"/>
    </xf>
    <xf numFmtId="180" fontId="72" fillId="10" borderId="0" xfId="0" applyNumberFormat="1" applyFont="1" applyFill="1" applyAlignment="1" applyProtection="1">
      <alignment horizontal="right" vertical="center" wrapText="1"/>
      <protection locked="0"/>
    </xf>
    <xf numFmtId="0" fontId="14" fillId="0" borderId="0" xfId="3" applyFont="1" applyAlignment="1" applyProtection="1">
      <alignment horizontal="left" vertical="center"/>
      <protection locked="0"/>
    </xf>
    <xf numFmtId="0" fontId="3" fillId="3" borderId="19"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23" xfId="4" applyFont="1" applyFill="1" applyBorder="1" applyAlignment="1">
      <alignment horizontal="center" vertical="center" wrapText="1"/>
    </xf>
    <xf numFmtId="40" fontId="4" fillId="0" borderId="4" xfId="5" applyNumberFormat="1" applyFont="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7"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38" fontId="4" fillId="0" borderId="4" xfId="5" applyFont="1" applyBorder="1" applyAlignment="1">
      <alignment horizontal="center" vertical="center"/>
    </xf>
    <xf numFmtId="38" fontId="4" fillId="0" borderId="6" xfId="5" applyFont="1" applyBorder="1" applyAlignment="1">
      <alignment horizontal="center" vertical="center"/>
    </xf>
    <xf numFmtId="38" fontId="4" fillId="0" borderId="4" xfId="5" applyFont="1" applyBorder="1" applyAlignment="1">
      <alignment horizontal="center" vertical="center" wrapText="1"/>
    </xf>
    <xf numFmtId="38" fontId="4" fillId="0" borderId="6" xfId="5" applyFont="1" applyBorder="1" applyAlignment="1">
      <alignment horizontal="center" vertical="center" wrapText="1"/>
    </xf>
    <xf numFmtId="38" fontId="4" fillId="0" borderId="3" xfId="5" applyFont="1" applyBorder="1" applyAlignment="1">
      <alignment horizontal="center" vertical="center" wrapText="1"/>
    </xf>
    <xf numFmtId="38" fontId="4" fillId="0" borderId="7" xfId="5" applyFont="1" applyBorder="1" applyAlignment="1">
      <alignment horizontal="center" vertical="center" wrapText="1"/>
    </xf>
    <xf numFmtId="38" fontId="4" fillId="0" borderId="49" xfId="5" applyFont="1" applyBorder="1" applyAlignment="1">
      <alignment horizontal="center" vertical="center" wrapText="1"/>
    </xf>
    <xf numFmtId="38" fontId="4" fillId="0" borderId="50" xfId="5" applyFont="1" applyBorder="1" applyAlignment="1">
      <alignment horizontal="center" vertical="center" wrapText="1"/>
    </xf>
    <xf numFmtId="0" fontId="3" fillId="0" borderId="19" xfId="4" applyFont="1" applyBorder="1" applyAlignment="1">
      <alignment horizontal="center" vertical="center" wrapText="1"/>
    </xf>
    <xf numFmtId="0" fontId="3" fillId="0" borderId="11" xfId="4" applyFont="1" applyBorder="1" applyAlignment="1">
      <alignment horizontal="center" vertical="center" wrapText="1"/>
    </xf>
    <xf numFmtId="0" fontId="17" fillId="0" borderId="0" xfId="4" applyFont="1" applyAlignment="1">
      <alignment horizontal="left" vertical="center"/>
    </xf>
    <xf numFmtId="0" fontId="14" fillId="0" borderId="0" xfId="4" applyFont="1" applyAlignment="1">
      <alignment horizontal="left" wrapText="1"/>
    </xf>
    <xf numFmtId="57" fontId="17" fillId="0" borderId="38" xfId="5" applyNumberFormat="1" applyFont="1" applyFill="1" applyBorder="1" applyAlignment="1">
      <alignment horizontal="left"/>
    </xf>
    <xf numFmtId="0" fontId="3" fillId="0" borderId="13"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4"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23" fillId="0" borderId="61" xfId="4" applyFont="1" applyBorder="1" applyAlignment="1">
      <alignment horizontal="center" vertical="center"/>
    </xf>
    <xf numFmtId="0" fontId="23" fillId="0" borderId="66" xfId="4" applyFont="1" applyBorder="1" applyAlignment="1">
      <alignment horizontal="center" vertical="center"/>
    </xf>
    <xf numFmtId="0" fontId="23" fillId="0" borderId="70" xfId="4" applyFont="1" applyBorder="1" applyAlignment="1">
      <alignment horizontal="center" vertical="center"/>
    </xf>
    <xf numFmtId="0" fontId="23" fillId="0" borderId="71" xfId="4" applyFont="1" applyBorder="1" applyAlignment="1">
      <alignment horizontal="center" vertical="center"/>
    </xf>
    <xf numFmtId="0" fontId="23" fillId="0" borderId="0" xfId="4" applyFont="1" applyAlignment="1">
      <alignment horizontal="center" vertical="center"/>
    </xf>
    <xf numFmtId="38" fontId="31" fillId="0" borderId="67" xfId="5" applyFont="1" applyFill="1" applyBorder="1" applyAlignment="1">
      <alignment horizontal="right" vertical="center"/>
    </xf>
    <xf numFmtId="0" fontId="23" fillId="0" borderId="67" xfId="4" applyFont="1" applyBorder="1" applyAlignment="1">
      <alignment horizontal="center" vertical="center"/>
    </xf>
    <xf numFmtId="0" fontId="23" fillId="0" borderId="68" xfId="4" applyFont="1" applyBorder="1" applyAlignment="1">
      <alignment horizontal="center" vertical="center"/>
    </xf>
    <xf numFmtId="0" fontId="34" fillId="0" borderId="0" xfId="4" applyFont="1" applyAlignment="1">
      <alignment horizontal="left" wrapText="1"/>
    </xf>
    <xf numFmtId="0" fontId="25" fillId="0" borderId="0" xfId="4" applyFont="1" applyAlignment="1">
      <alignment horizontal="left"/>
    </xf>
    <xf numFmtId="38" fontId="23" fillId="0" borderId="59" xfId="5" applyFont="1" applyFill="1" applyBorder="1" applyAlignment="1">
      <alignment horizontal="right" vertical="center"/>
    </xf>
    <xf numFmtId="38" fontId="23" fillId="0" borderId="14" xfId="5" applyFont="1" applyFill="1" applyBorder="1" applyAlignment="1">
      <alignment horizontal="right" vertical="center"/>
    </xf>
    <xf numFmtId="0" fontId="23" fillId="0" borderId="14" xfId="4" applyFont="1" applyBorder="1" applyAlignment="1">
      <alignment horizontal="center" vertical="center"/>
    </xf>
    <xf numFmtId="0" fontId="23" fillId="0" borderId="60" xfId="4" applyFont="1" applyBorder="1" applyAlignment="1">
      <alignment horizontal="center" vertical="center"/>
    </xf>
    <xf numFmtId="0" fontId="23" fillId="0" borderId="35" xfId="4" applyFont="1" applyBorder="1" applyAlignment="1">
      <alignment horizontal="center" vertical="center" wrapText="1"/>
    </xf>
    <xf numFmtId="0" fontId="23" fillId="0" borderId="37" xfId="4" applyFont="1" applyBorder="1" applyAlignment="1">
      <alignment horizontal="center" vertical="center"/>
    </xf>
    <xf numFmtId="0" fontId="23" fillId="0" borderId="38" xfId="4" applyFont="1" applyBorder="1" applyAlignment="1">
      <alignment horizontal="center" vertical="center"/>
    </xf>
    <xf numFmtId="38" fontId="23" fillId="0" borderId="35" xfId="5" applyFont="1" applyFill="1" applyBorder="1" applyAlignment="1">
      <alignment horizontal="right" vertical="center"/>
    </xf>
    <xf numFmtId="38" fontId="23" fillId="0" borderId="37" xfId="5" applyFont="1" applyFill="1" applyBorder="1" applyAlignment="1">
      <alignment horizontal="right" vertical="center"/>
    </xf>
    <xf numFmtId="38" fontId="23" fillId="0" borderId="38" xfId="5" applyFont="1" applyFill="1" applyBorder="1" applyAlignment="1">
      <alignment horizontal="right" vertical="center"/>
    </xf>
    <xf numFmtId="0" fontId="23" fillId="0" borderId="25" xfId="4" applyFont="1" applyBorder="1" applyAlignment="1">
      <alignment horizontal="center" vertical="center"/>
    </xf>
    <xf numFmtId="0" fontId="23" fillId="0" borderId="21" xfId="4" applyFont="1" applyBorder="1" applyAlignment="1">
      <alignment horizontal="center" vertical="center"/>
    </xf>
    <xf numFmtId="0" fontId="23" fillId="0" borderId="35" xfId="4" applyFont="1" applyBorder="1" applyAlignment="1">
      <alignment horizontal="center" vertical="center"/>
    </xf>
    <xf numFmtId="38" fontId="23" fillId="0" borderId="65" xfId="5" applyFont="1" applyFill="1" applyBorder="1" applyAlignment="1">
      <alignment horizontal="right" vertical="center"/>
    </xf>
    <xf numFmtId="38" fontId="23" fillId="0" borderId="61" xfId="5" applyFont="1" applyFill="1" applyBorder="1" applyAlignment="1">
      <alignment horizontal="right" vertical="center"/>
    </xf>
    <xf numFmtId="38" fontId="23" fillId="0" borderId="69" xfId="5" applyFont="1" applyFill="1" applyBorder="1" applyAlignment="1">
      <alignment horizontal="right" vertical="center"/>
    </xf>
    <xf numFmtId="38" fontId="23" fillId="0" borderId="70" xfId="5" applyFont="1" applyFill="1" applyBorder="1" applyAlignment="1">
      <alignment horizontal="right" vertical="center"/>
    </xf>
    <xf numFmtId="0" fontId="23" fillId="0" borderId="12" xfId="4" applyFont="1" applyBorder="1" applyAlignment="1">
      <alignment horizontal="center" vertical="center"/>
    </xf>
    <xf numFmtId="38" fontId="23" fillId="0" borderId="31" xfId="5" applyFont="1" applyFill="1" applyBorder="1" applyAlignment="1">
      <alignment horizontal="right" vertical="center"/>
    </xf>
    <xf numFmtId="38" fontId="23" fillId="0" borderId="28" xfId="5" applyFont="1" applyFill="1" applyBorder="1" applyAlignment="1">
      <alignment horizontal="right" vertical="center"/>
    </xf>
    <xf numFmtId="0" fontId="23" fillId="0" borderId="28" xfId="4" applyFont="1" applyBorder="1" applyAlignment="1">
      <alignment horizontal="center" vertical="center"/>
    </xf>
    <xf numFmtId="0" fontId="23" fillId="0" borderId="29" xfId="4" applyFont="1" applyBorder="1" applyAlignment="1">
      <alignment horizontal="center" vertical="center"/>
    </xf>
    <xf numFmtId="0" fontId="23" fillId="0" borderId="62" xfId="4" applyFont="1" applyBorder="1" applyAlignment="1">
      <alignment horizontal="center" vertical="center"/>
    </xf>
    <xf numFmtId="0" fontId="23" fillId="0" borderId="63" xfId="4" applyFont="1" applyBorder="1" applyAlignment="1">
      <alignment horizontal="center" vertical="center"/>
    </xf>
    <xf numFmtId="0" fontId="23" fillId="0" borderId="64" xfId="4" applyFont="1" applyBorder="1" applyAlignment="1">
      <alignment horizontal="center" vertical="center"/>
    </xf>
    <xf numFmtId="0" fontId="23" fillId="0" borderId="0" xfId="4" applyFont="1" applyAlignment="1">
      <alignment horizontal="left" vertical="center"/>
    </xf>
    <xf numFmtId="0" fontId="25" fillId="0" borderId="12" xfId="4" applyFont="1" applyBorder="1" applyAlignment="1">
      <alignment horizontal="center" vertical="center" wrapText="1"/>
    </xf>
    <xf numFmtId="0" fontId="25" fillId="0" borderId="12" xfId="4" applyFont="1" applyBorder="1" applyAlignment="1">
      <alignment horizontal="center" vertical="center"/>
    </xf>
    <xf numFmtId="0" fontId="25" fillId="0" borderId="31" xfId="4" applyFont="1" applyBorder="1" applyAlignment="1">
      <alignment horizontal="center" vertical="center" wrapText="1"/>
    </xf>
    <xf numFmtId="0" fontId="25" fillId="0" borderId="28" xfId="4" applyFont="1" applyBorder="1" applyAlignment="1">
      <alignment horizontal="center" vertical="center" wrapText="1"/>
    </xf>
    <xf numFmtId="0" fontId="25" fillId="0" borderId="29" xfId="4" applyFont="1" applyBorder="1" applyAlignment="1">
      <alignment horizontal="center" vertical="center" wrapText="1"/>
    </xf>
    <xf numFmtId="0" fontId="23" fillId="0" borderId="31" xfId="4" applyFont="1" applyBorder="1" applyAlignment="1">
      <alignment horizontal="center" vertical="center" wrapText="1"/>
    </xf>
    <xf numFmtId="0" fontId="23" fillId="0" borderId="28" xfId="4" applyFont="1" applyBorder="1" applyAlignment="1">
      <alignment horizontal="center" vertical="center" wrapText="1"/>
    </xf>
    <xf numFmtId="0" fontId="23" fillId="0" borderId="54" xfId="4" applyFont="1" applyBorder="1" applyAlignment="1">
      <alignment horizontal="center" vertical="center" wrapText="1"/>
    </xf>
    <xf numFmtId="0" fontId="23" fillId="0" borderId="55" xfId="4" applyFont="1" applyBorder="1" applyAlignment="1">
      <alignment horizontal="center" vertical="center" wrapText="1"/>
    </xf>
    <xf numFmtId="0" fontId="23" fillId="0" borderId="56" xfId="4" applyFont="1" applyBorder="1" applyAlignment="1">
      <alignment horizontal="center" vertical="center"/>
    </xf>
    <xf numFmtId="0" fontId="23" fillId="0" borderId="57" xfId="4" applyFont="1" applyBorder="1" applyAlignment="1">
      <alignment horizontal="center" vertical="center"/>
    </xf>
    <xf numFmtId="0" fontId="23" fillId="0" borderId="53" xfId="4" applyFont="1" applyBorder="1" applyAlignment="1">
      <alignment horizontal="center" vertical="center" wrapText="1"/>
    </xf>
    <xf numFmtId="0" fontId="23" fillId="0" borderId="12" xfId="4" applyFont="1" applyBorder="1" applyAlignment="1">
      <alignment horizontal="center" vertical="center" wrapText="1"/>
    </xf>
    <xf numFmtId="0" fontId="23" fillId="0" borderId="29" xfId="4" applyFont="1" applyBorder="1" applyAlignment="1">
      <alignment horizontal="center" vertical="center" wrapText="1"/>
    </xf>
    <xf numFmtId="0" fontId="23" fillId="0" borderId="0" xfId="4" applyFont="1" applyAlignment="1">
      <alignment horizontal="center" vertical="center" wrapText="1"/>
    </xf>
    <xf numFmtId="0" fontId="23" fillId="0" borderId="31" xfId="4" applyFont="1" applyBorder="1" applyAlignment="1">
      <alignment horizontal="left" vertical="center" wrapText="1"/>
    </xf>
    <xf numFmtId="0" fontId="23" fillId="0" borderId="28" xfId="4" applyFont="1" applyBorder="1" applyAlignment="1">
      <alignment horizontal="left" vertical="center"/>
    </xf>
    <xf numFmtId="0" fontId="23" fillId="0" borderId="29" xfId="4" applyFont="1" applyBorder="1" applyAlignment="1">
      <alignment horizontal="left" vertical="center"/>
    </xf>
    <xf numFmtId="0" fontId="23" fillId="0" borderId="12" xfId="4" applyFont="1" applyBorder="1" applyAlignment="1">
      <alignment horizontal="right" vertical="center" wrapText="1"/>
    </xf>
    <xf numFmtId="0" fontId="23" fillId="0" borderId="12" xfId="4" applyFont="1" applyBorder="1" applyAlignment="1">
      <alignment horizontal="right" vertical="center"/>
    </xf>
    <xf numFmtId="0" fontId="23" fillId="0" borderId="12" xfId="4" applyFont="1" applyBorder="1" applyAlignment="1">
      <alignment horizontal="left" vertical="center" wrapText="1"/>
    </xf>
    <xf numFmtId="0" fontId="27" fillId="0" borderId="12" xfId="4" applyFont="1" applyBorder="1" applyAlignment="1">
      <alignment horizontal="center" vertical="center"/>
    </xf>
    <xf numFmtId="0" fontId="27" fillId="0" borderId="31" xfId="4" applyFont="1" applyBorder="1" applyAlignment="1">
      <alignment horizontal="center" vertical="center"/>
    </xf>
    <xf numFmtId="38" fontId="23" fillId="0" borderId="28" xfId="5" applyFont="1" applyFill="1" applyBorder="1" applyAlignment="1">
      <alignment horizontal="center" vertical="center"/>
    </xf>
    <xf numFmtId="38" fontId="23" fillId="0" borderId="31" xfId="5" applyFont="1" applyFill="1" applyBorder="1" applyAlignment="1">
      <alignment horizontal="center" vertical="center" wrapText="1"/>
    </xf>
    <xf numFmtId="38" fontId="23" fillId="0" borderId="28" xfId="5" applyFont="1" applyFill="1" applyBorder="1" applyAlignment="1">
      <alignment horizontal="center" vertical="center" wrapText="1"/>
    </xf>
    <xf numFmtId="38" fontId="23" fillId="0" borderId="58" xfId="5" applyFont="1" applyFill="1" applyBorder="1" applyAlignment="1">
      <alignment horizontal="right" vertical="center"/>
    </xf>
    <xf numFmtId="0" fontId="23" fillId="0" borderId="31" xfId="4" applyFont="1" applyBorder="1" applyAlignment="1">
      <alignment horizontal="center" vertical="center"/>
    </xf>
    <xf numFmtId="0" fontId="15" fillId="0" borderId="0" xfId="4" applyFont="1" applyAlignment="1">
      <alignment horizontal="center" vertical="center"/>
    </xf>
    <xf numFmtId="0" fontId="15" fillId="0" borderId="5" xfId="4" applyFont="1" applyBorder="1" applyAlignment="1">
      <alignment horizontal="center" vertical="center"/>
    </xf>
    <xf numFmtId="0" fontId="15" fillId="0" borderId="4" xfId="4" applyFont="1" applyBorder="1" applyAlignment="1">
      <alignment horizontal="center" vertical="center"/>
    </xf>
    <xf numFmtId="0" fontId="15" fillId="0" borderId="3" xfId="4" applyFont="1" applyBorder="1" applyAlignment="1">
      <alignment horizontal="center" vertical="center"/>
    </xf>
    <xf numFmtId="0" fontId="15" fillId="0" borderId="0" xfId="4" applyFont="1" applyAlignment="1">
      <alignment horizontal="center" vertical="center" wrapText="1"/>
    </xf>
    <xf numFmtId="0" fontId="15" fillId="0" borderId="12" xfId="4" applyFont="1" applyBorder="1" applyAlignment="1">
      <alignment horizontal="center" vertical="center" wrapText="1"/>
    </xf>
    <xf numFmtId="0" fontId="15" fillId="0" borderId="12" xfId="4" applyFont="1" applyBorder="1" applyAlignment="1">
      <alignment horizontal="center" vertical="center"/>
    </xf>
    <xf numFmtId="0" fontId="15" fillId="0" borderId="31" xfId="4" applyFont="1" applyBorder="1" applyAlignment="1">
      <alignment horizontal="center" vertical="center"/>
    </xf>
    <xf numFmtId="0" fontId="15" fillId="0" borderId="28" xfId="4" applyFont="1" applyBorder="1" applyAlignment="1">
      <alignment horizontal="center" vertical="center"/>
    </xf>
    <xf numFmtId="0" fontId="15" fillId="0" borderId="29" xfId="4" applyFont="1" applyBorder="1" applyAlignment="1">
      <alignment horizontal="center" vertical="center"/>
    </xf>
    <xf numFmtId="38" fontId="15" fillId="0" borderId="12" xfId="5" applyFont="1" applyFill="1" applyBorder="1" applyAlignment="1">
      <alignment horizontal="center" vertical="center" wrapText="1"/>
    </xf>
    <xf numFmtId="0" fontId="15" fillId="0" borderId="35"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25" xfId="4" applyFont="1" applyBorder="1" applyAlignment="1">
      <alignment horizontal="center" vertical="center" wrapText="1"/>
    </xf>
    <xf numFmtId="0" fontId="15" fillId="0" borderId="32" xfId="4" applyFont="1" applyBorder="1" applyAlignment="1">
      <alignment horizontal="center" vertical="center" wrapText="1"/>
    </xf>
    <xf numFmtId="0" fontId="15" fillId="0" borderId="20" xfId="4" applyFont="1" applyBorder="1" applyAlignment="1">
      <alignment horizontal="center" vertical="center" wrapText="1"/>
    </xf>
    <xf numFmtId="0" fontId="15" fillId="0" borderId="37" xfId="4" applyFont="1" applyBorder="1" applyAlignment="1">
      <alignment horizontal="center" vertical="center" wrapText="1"/>
    </xf>
    <xf numFmtId="0" fontId="15" fillId="0" borderId="38" xfId="4" applyFont="1" applyBorder="1" applyAlignment="1">
      <alignment horizontal="center" vertical="center" wrapText="1"/>
    </xf>
    <xf numFmtId="0" fontId="15" fillId="0" borderId="21" xfId="4" applyFont="1" applyBorder="1" applyAlignment="1">
      <alignment horizontal="center" vertical="center" wrapText="1"/>
    </xf>
    <xf numFmtId="0" fontId="23" fillId="0" borderId="28" xfId="4" applyFont="1" applyBorder="1" applyAlignment="1">
      <alignment horizontal="left" vertical="center" wrapText="1"/>
    </xf>
    <xf numFmtId="0" fontId="23" fillId="0" borderId="29" xfId="4" applyFont="1" applyBorder="1" applyAlignment="1">
      <alignment horizontal="left" vertical="center" wrapText="1"/>
    </xf>
    <xf numFmtId="0" fontId="23" fillId="0" borderId="12" xfId="4" applyFont="1" applyBorder="1" applyAlignment="1">
      <alignment horizontal="left" vertical="center"/>
    </xf>
    <xf numFmtId="0" fontId="6" fillId="0" borderId="31" xfId="4" applyFont="1" applyBorder="1" applyAlignment="1">
      <alignment horizontal="left" vertical="center" wrapText="1"/>
    </xf>
    <xf numFmtId="0" fontId="6" fillId="0" borderId="28" xfId="4" applyFont="1" applyBorder="1" applyAlignment="1">
      <alignment horizontal="left" vertical="center"/>
    </xf>
    <xf numFmtId="0" fontId="6" fillId="0" borderId="29" xfId="4" applyFont="1" applyBorder="1" applyAlignment="1">
      <alignment horizontal="left" vertical="center"/>
    </xf>
    <xf numFmtId="0" fontId="25" fillId="0" borderId="12" xfId="4" applyFont="1" applyBorder="1" applyAlignment="1">
      <alignment horizontal="left" vertical="center" wrapText="1"/>
    </xf>
    <xf numFmtId="0" fontId="23" fillId="0" borderId="53" xfId="4" applyFont="1" applyBorder="1" applyAlignment="1">
      <alignment horizontal="center" vertical="center"/>
    </xf>
    <xf numFmtId="0" fontId="23" fillId="0" borderId="34" xfId="4" applyFont="1" applyBorder="1" applyAlignment="1">
      <alignment horizontal="center" vertical="center"/>
    </xf>
    <xf numFmtId="0" fontId="24" fillId="0" borderId="28" xfId="4" applyFont="1" applyBorder="1" applyAlignment="1">
      <alignment horizontal="center" vertical="center"/>
    </xf>
    <xf numFmtId="0" fontId="24" fillId="0" borderId="29" xfId="4" applyFont="1" applyBorder="1" applyAlignment="1">
      <alignment horizontal="center" vertical="center"/>
    </xf>
    <xf numFmtId="0" fontId="23" fillId="0" borderId="27" xfId="4" applyFont="1" applyBorder="1" applyAlignment="1">
      <alignment horizontal="center" vertical="center"/>
    </xf>
    <xf numFmtId="0" fontId="23" fillId="0" borderId="45" xfId="4" applyFont="1" applyBorder="1" applyAlignment="1">
      <alignment horizontal="center" vertical="center"/>
    </xf>
    <xf numFmtId="0" fontId="23" fillId="0" borderId="30" xfId="4" applyFont="1" applyBorder="1" applyAlignment="1">
      <alignment horizontal="center" vertical="center"/>
    </xf>
    <xf numFmtId="0" fontId="23" fillId="0" borderId="39" xfId="4" applyFont="1" applyBorder="1" applyAlignment="1">
      <alignment horizontal="center" vertical="center"/>
    </xf>
    <xf numFmtId="0" fontId="23" fillId="0" borderId="46" xfId="4" applyFont="1" applyBorder="1" applyAlignment="1">
      <alignment horizontal="center" vertical="center"/>
    </xf>
    <xf numFmtId="0" fontId="23" fillId="0" borderId="47" xfId="4" applyFont="1" applyBorder="1" applyAlignment="1">
      <alignment horizontal="center" vertical="center"/>
    </xf>
    <xf numFmtId="0" fontId="21" fillId="0" borderId="0" xfId="4" applyFont="1" applyAlignment="1">
      <alignment horizontal="center" vertical="center"/>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9" xfId="4" applyFont="1" applyBorder="1" applyAlignment="1">
      <alignment horizontal="center" vertical="center"/>
    </xf>
    <xf numFmtId="0" fontId="6" fillId="0" borderId="0" xfId="4" applyFont="1" applyAlignment="1">
      <alignment horizontal="center" vertical="center"/>
    </xf>
    <xf numFmtId="0" fontId="23" fillId="0" borderId="26" xfId="4" applyFont="1" applyBorder="1" applyAlignment="1">
      <alignment horizontal="center" vertical="center"/>
    </xf>
    <xf numFmtId="0" fontId="23" fillId="0" borderId="4" xfId="4" applyFont="1" applyBorder="1" applyAlignment="1">
      <alignment horizontal="center" vertical="center"/>
    </xf>
    <xf numFmtId="0" fontId="23" fillId="0" borderId="3" xfId="4" applyFont="1" applyBorder="1" applyAlignment="1">
      <alignment horizontal="center" vertical="center"/>
    </xf>
    <xf numFmtId="0" fontId="23" fillId="0" borderId="20" xfId="4" applyFont="1" applyBorder="1" applyAlignment="1">
      <alignment horizontal="center" vertical="center"/>
    </xf>
    <xf numFmtId="0" fontId="62" fillId="0" borderId="0" xfId="0" applyFont="1" applyAlignment="1">
      <alignment horizontal="left" vertical="center" wrapText="1"/>
    </xf>
    <xf numFmtId="0" fontId="65" fillId="0" borderId="0" xfId="0" applyFont="1" applyAlignment="1">
      <alignment horizontal="center" vertical="center"/>
    </xf>
    <xf numFmtId="0" fontId="62" fillId="0" borderId="0" xfId="0" applyFont="1" applyAlignment="1">
      <alignment horizontal="left" vertical="center"/>
    </xf>
    <xf numFmtId="0" fontId="62" fillId="0" borderId="0" xfId="0" applyFont="1" applyAlignment="1">
      <alignment horizontal="center" vertical="center"/>
    </xf>
    <xf numFmtId="0" fontId="65" fillId="0" borderId="0" xfId="0" applyFont="1" applyAlignment="1">
      <alignment horizontal="right" vertical="center"/>
    </xf>
    <xf numFmtId="49" fontId="65" fillId="0" borderId="0" xfId="0" applyNumberFormat="1" applyFont="1" applyFill="1" applyAlignment="1" applyProtection="1">
      <alignment horizontal="left" vertical="center" wrapText="1"/>
      <protection locked="0"/>
    </xf>
    <xf numFmtId="0" fontId="62" fillId="0" borderId="0" xfId="0" applyFont="1" applyAlignment="1">
      <alignment horizontal="justify" vertical="center" wrapText="1"/>
    </xf>
    <xf numFmtId="0" fontId="64" fillId="0" borderId="0" xfId="0" applyFont="1" applyAlignment="1">
      <alignment vertical="center"/>
    </xf>
    <xf numFmtId="0" fontId="62" fillId="0" borderId="0" xfId="0" applyFont="1" applyAlignment="1">
      <alignment horizontal="center" vertical="center" wrapText="1"/>
    </xf>
    <xf numFmtId="180" fontId="62" fillId="0" borderId="0" xfId="0" applyNumberFormat="1" applyFont="1" applyFill="1" applyAlignment="1" applyProtection="1">
      <alignment horizontal="right" vertical="center" wrapText="1"/>
      <protection locked="0"/>
    </xf>
    <xf numFmtId="184" fontId="65" fillId="0" borderId="0" xfId="0" applyNumberFormat="1" applyFont="1" applyFill="1" applyAlignment="1" applyProtection="1">
      <alignment horizontal="left" vertical="center" wrapText="1"/>
      <protection locked="0"/>
    </xf>
    <xf numFmtId="49" fontId="50" fillId="0" borderId="0" xfId="9" applyNumberFormat="1" applyFont="1" applyBorder="1" applyAlignment="1">
      <alignment horizontal="center" vertical="center"/>
    </xf>
    <xf numFmtId="49" fontId="50" fillId="0" borderId="0" xfId="9" applyNumberFormat="1" applyFont="1" applyAlignment="1">
      <alignment horizontal="center" vertical="center"/>
    </xf>
    <xf numFmtId="49" fontId="54" fillId="0" borderId="7" xfId="9" applyNumberFormat="1" applyFont="1" applyBorder="1" applyAlignment="1">
      <alignment horizontal="center" vertical="center"/>
    </xf>
    <xf numFmtId="49" fontId="54" fillId="0" borderId="9" xfId="9" applyNumberFormat="1" applyFont="1" applyBorder="1" applyAlignment="1">
      <alignment horizontal="center" vertical="center"/>
    </xf>
    <xf numFmtId="49" fontId="54" fillId="0" borderId="7" xfId="9" applyNumberFormat="1" applyFont="1" applyBorder="1" applyAlignment="1">
      <alignment horizontal="center" vertical="center" wrapText="1"/>
    </xf>
    <xf numFmtId="49" fontId="54" fillId="0" borderId="9" xfId="9" applyNumberFormat="1" applyFont="1" applyBorder="1" applyAlignment="1">
      <alignment horizontal="center" vertical="center" wrapText="1"/>
    </xf>
    <xf numFmtId="3" fontId="50" fillId="0" borderId="98" xfId="10" applyNumberFormat="1" applyFont="1" applyFill="1" applyBorder="1" applyAlignment="1">
      <alignment vertical="center"/>
    </xf>
    <xf numFmtId="3" fontId="50" fillId="0" borderId="99" xfId="10" applyNumberFormat="1" applyFont="1" applyFill="1" applyBorder="1" applyAlignment="1">
      <alignment vertical="center"/>
    </xf>
    <xf numFmtId="3" fontId="50" fillId="0" borderId="78" xfId="10" applyNumberFormat="1" applyFont="1" applyFill="1" applyBorder="1" applyAlignment="1">
      <alignment vertical="center"/>
    </xf>
    <xf numFmtId="3" fontId="50" fillId="0" borderId="101" xfId="10" applyNumberFormat="1" applyFont="1" applyFill="1" applyBorder="1" applyAlignment="1">
      <alignment vertical="center"/>
    </xf>
    <xf numFmtId="49" fontId="54" fillId="0" borderId="8" xfId="9" applyNumberFormat="1" applyFont="1" applyBorder="1" applyAlignment="1">
      <alignment horizontal="center" vertical="center"/>
    </xf>
    <xf numFmtId="49" fontId="50" fillId="0" borderId="8" xfId="10" applyNumberFormat="1" applyFont="1" applyFill="1" applyBorder="1" applyAlignment="1" applyProtection="1">
      <alignment horizontal="center" vertical="center" wrapText="1"/>
      <protection locked="0"/>
    </xf>
    <xf numFmtId="49" fontId="50" fillId="0" borderId="9" xfId="10" applyNumberFormat="1" applyFont="1" applyFill="1" applyBorder="1" applyAlignment="1" applyProtection="1">
      <alignment horizontal="center" vertical="center" wrapText="1"/>
      <protection locked="0"/>
    </xf>
    <xf numFmtId="49" fontId="70" fillId="0" borderId="83" xfId="9" applyNumberFormat="1" applyFont="1" applyBorder="1" applyAlignment="1">
      <alignment horizontal="center" vertical="center"/>
    </xf>
    <xf numFmtId="49" fontId="70" fillId="0" borderId="41" xfId="9" applyNumberFormat="1" applyFont="1" applyBorder="1" applyAlignment="1">
      <alignment horizontal="center" vertical="center"/>
    </xf>
    <xf numFmtId="3" fontId="50" fillId="0" borderId="10" xfId="10" applyNumberFormat="1" applyFont="1" applyFill="1" applyBorder="1" applyAlignment="1">
      <alignment vertical="center"/>
    </xf>
    <xf numFmtId="3" fontId="50" fillId="0" borderId="43" xfId="10" applyNumberFormat="1" applyFont="1" applyFill="1" applyBorder="1" applyAlignment="1">
      <alignment vertical="center"/>
    </xf>
    <xf numFmtId="49" fontId="54" fillId="0" borderId="83" xfId="9" applyNumberFormat="1" applyFont="1" applyBorder="1" applyAlignment="1">
      <alignment horizontal="center" vertical="center"/>
    </xf>
    <xf numFmtId="49" fontId="54" fillId="0" borderId="41" xfId="9" applyNumberFormat="1" applyFont="1" applyBorder="1" applyAlignment="1">
      <alignment horizontal="center" vertical="center"/>
    </xf>
    <xf numFmtId="49" fontId="50" fillId="0" borderId="10" xfId="10" applyNumberFormat="1" applyFont="1" applyFill="1" applyBorder="1" applyAlignment="1" applyProtection="1">
      <alignment horizontal="center" vertical="center" wrapText="1"/>
      <protection locked="0"/>
    </xf>
    <xf numFmtId="49" fontId="50" fillId="0" borderId="43" xfId="10" applyNumberFormat="1" applyFont="1" applyFill="1" applyBorder="1" applyAlignment="1" applyProtection="1">
      <alignment horizontal="center" vertical="center" wrapText="1"/>
      <protection locked="0"/>
    </xf>
    <xf numFmtId="182" fontId="50" fillId="0" borderId="11" xfId="10" applyNumberFormat="1" applyFont="1" applyFill="1" applyBorder="1" applyAlignment="1" applyProtection="1">
      <alignment vertical="center"/>
      <protection locked="0"/>
    </xf>
    <xf numFmtId="183" fontId="50" fillId="0" borderId="11" xfId="10" applyNumberFormat="1" applyFont="1" applyFill="1" applyBorder="1" applyAlignment="1">
      <alignment vertical="center"/>
    </xf>
    <xf numFmtId="49" fontId="54" fillId="0" borderId="83" xfId="9" applyNumberFormat="1" applyFont="1" applyBorder="1" applyAlignment="1">
      <alignment horizontal="center" vertical="center" wrapText="1"/>
    </xf>
    <xf numFmtId="49" fontId="54" fillId="0" borderId="41" xfId="9" applyNumberFormat="1" applyFont="1" applyBorder="1" applyAlignment="1">
      <alignment horizontal="center" vertical="center" wrapText="1"/>
    </xf>
    <xf numFmtId="49" fontId="50" fillId="0" borderId="7" xfId="10" applyNumberFormat="1" applyFont="1" applyFill="1" applyBorder="1" applyAlignment="1" applyProtection="1">
      <alignment horizontal="center" vertical="center" wrapText="1"/>
      <protection locked="0"/>
    </xf>
    <xf numFmtId="183" fontId="50" fillId="0" borderId="7" xfId="10" applyNumberFormat="1" applyFont="1" applyFill="1" applyBorder="1" applyAlignment="1">
      <alignment vertical="center"/>
    </xf>
    <xf numFmtId="183" fontId="50" fillId="0" borderId="9" xfId="10" applyNumberFormat="1" applyFont="1" applyFill="1" applyBorder="1" applyAlignment="1">
      <alignment vertical="center"/>
    </xf>
    <xf numFmtId="38" fontId="50" fillId="0" borderId="7" xfId="10" applyFont="1" applyFill="1" applyBorder="1" applyAlignment="1" applyProtection="1">
      <alignment vertical="center"/>
      <protection locked="0"/>
    </xf>
    <xf numFmtId="38" fontId="50" fillId="0" borderId="9" xfId="10" applyFont="1" applyFill="1" applyBorder="1" applyAlignment="1" applyProtection="1">
      <alignment vertical="center"/>
      <protection locked="0"/>
    </xf>
    <xf numFmtId="49" fontId="50" fillId="0" borderId="74" xfId="10" applyNumberFormat="1" applyFont="1" applyFill="1" applyBorder="1" applyAlignment="1" applyProtection="1">
      <alignment horizontal="center" vertical="center" wrapText="1"/>
      <protection locked="0"/>
    </xf>
    <xf numFmtId="49" fontId="50" fillId="0" borderId="75" xfId="10" applyNumberFormat="1" applyFont="1" applyFill="1" applyBorder="1" applyAlignment="1" applyProtection="1">
      <alignment horizontal="center" vertical="center" wrapText="1"/>
      <protection locked="0"/>
    </xf>
    <xf numFmtId="183" fontId="50" fillId="0" borderId="74" xfId="10" applyNumberFormat="1" applyFont="1" applyFill="1" applyBorder="1" applyAlignment="1">
      <alignment vertical="center"/>
    </xf>
    <xf numFmtId="183" fontId="50" fillId="0" borderId="75" xfId="10" applyNumberFormat="1" applyFont="1" applyFill="1" applyBorder="1" applyAlignment="1">
      <alignment vertical="center"/>
    </xf>
    <xf numFmtId="38" fontId="50" fillId="0" borderId="74" xfId="10" applyFont="1" applyFill="1" applyBorder="1" applyAlignment="1" applyProtection="1">
      <alignment vertical="center"/>
      <protection locked="0"/>
    </xf>
    <xf numFmtId="38" fontId="50" fillId="0" borderId="75" xfId="10" applyFont="1" applyFill="1" applyBorder="1" applyAlignment="1" applyProtection="1">
      <alignment vertical="center"/>
      <protection locked="0"/>
    </xf>
    <xf numFmtId="49" fontId="50" fillId="0" borderId="0" xfId="9" applyNumberFormat="1" applyFont="1" applyFill="1" applyBorder="1" applyAlignment="1">
      <alignment horizontal="center" vertical="center"/>
    </xf>
    <xf numFmtId="49" fontId="51" fillId="0" borderId="0" xfId="9" applyNumberFormat="1" applyFont="1" applyAlignment="1">
      <alignment horizontal="center" vertical="center"/>
    </xf>
    <xf numFmtId="49" fontId="50" fillId="0" borderId="87" xfId="10" applyNumberFormat="1" applyFont="1" applyFill="1" applyBorder="1" applyAlignment="1" applyProtection="1">
      <alignment horizontal="center" vertical="center" wrapText="1"/>
      <protection locked="0"/>
    </xf>
    <xf numFmtId="49" fontId="50" fillId="0" borderId="42" xfId="10" applyNumberFormat="1" applyFont="1" applyFill="1" applyBorder="1" applyAlignment="1" applyProtection="1">
      <alignment horizontal="center" vertical="center" wrapText="1"/>
      <protection locked="0"/>
    </xf>
    <xf numFmtId="49" fontId="50" fillId="0" borderId="11" xfId="9" applyNumberFormat="1" applyFont="1" applyBorder="1" applyAlignment="1">
      <alignment horizontal="center" vertical="center"/>
    </xf>
    <xf numFmtId="49" fontId="50" fillId="0" borderId="10" xfId="9" applyNumberFormat="1" applyFont="1" applyBorder="1" applyAlignment="1">
      <alignment horizontal="center" vertical="center"/>
    </xf>
    <xf numFmtId="49" fontId="50" fillId="0" borderId="42" xfId="9" applyNumberFormat="1" applyFont="1" applyBorder="1" applyAlignment="1">
      <alignment horizontal="center" vertical="center"/>
    </xf>
    <xf numFmtId="49" fontId="50" fillId="0" borderId="43" xfId="9" applyNumberFormat="1" applyFont="1" applyBorder="1" applyAlignment="1">
      <alignment horizontal="center" vertical="center"/>
    </xf>
    <xf numFmtId="0" fontId="50" fillId="0" borderId="11" xfId="9" applyNumberFormat="1" applyFont="1" applyFill="1" applyBorder="1" applyAlignment="1">
      <alignment horizontal="left" vertical="center" wrapText="1"/>
    </xf>
    <xf numFmtId="49" fontId="54" fillId="0" borderId="84" xfId="9" applyNumberFormat="1" applyFont="1" applyBorder="1" applyAlignment="1">
      <alignment horizontal="center" vertical="center"/>
    </xf>
    <xf numFmtId="49" fontId="50" fillId="0" borderId="86" xfId="10" applyNumberFormat="1" applyFont="1" applyFill="1" applyBorder="1" applyAlignment="1" applyProtection="1">
      <alignment horizontal="center" vertical="center" wrapText="1"/>
      <protection locked="0"/>
    </xf>
    <xf numFmtId="49" fontId="54" fillId="0" borderId="82" xfId="9" applyNumberFormat="1" applyFont="1" applyBorder="1" applyAlignment="1">
      <alignment horizontal="center" vertical="center"/>
    </xf>
    <xf numFmtId="38" fontId="50" fillId="0" borderId="10" xfId="10" applyFont="1" applyFill="1" applyBorder="1" applyAlignment="1" applyProtection="1">
      <alignment vertical="center"/>
      <protection locked="0"/>
    </xf>
    <xf numFmtId="38" fontId="50" fillId="0" borderId="43" xfId="10" applyFont="1" applyFill="1" applyBorder="1" applyAlignment="1" applyProtection="1">
      <alignment vertical="center"/>
      <protection locked="0"/>
    </xf>
    <xf numFmtId="3" fontId="50" fillId="0" borderId="102" xfId="10" applyNumberFormat="1" applyFont="1" applyFill="1" applyBorder="1" applyAlignment="1">
      <alignment vertical="center"/>
    </xf>
    <xf numFmtId="3" fontId="50" fillId="0" borderId="79" xfId="10" applyNumberFormat="1" applyFont="1" applyFill="1" applyBorder="1" applyAlignment="1">
      <alignment vertical="center"/>
    </xf>
    <xf numFmtId="3" fontId="50" fillId="0" borderId="96" xfId="10" applyNumberFormat="1" applyFont="1" applyFill="1" applyBorder="1" applyAlignment="1">
      <alignment vertical="center"/>
    </xf>
    <xf numFmtId="3" fontId="50" fillId="0" borderId="97" xfId="10" applyNumberFormat="1" applyFont="1" applyFill="1" applyBorder="1" applyAlignment="1">
      <alignment vertical="center"/>
    </xf>
    <xf numFmtId="3" fontId="50" fillId="0" borderId="74" xfId="10" applyNumberFormat="1" applyFont="1" applyFill="1" applyBorder="1" applyAlignment="1">
      <alignment vertical="center"/>
    </xf>
    <xf numFmtId="3" fontId="50" fillId="0" borderId="75" xfId="10" applyNumberFormat="1" applyFont="1" applyFill="1" applyBorder="1" applyAlignment="1">
      <alignment vertical="center"/>
    </xf>
    <xf numFmtId="38" fontId="50" fillId="0" borderId="90" xfId="10" applyFont="1" applyFill="1" applyBorder="1" applyAlignment="1">
      <alignment horizontal="center" vertical="center"/>
    </xf>
    <xf numFmtId="38" fontId="50" fillId="0" borderId="91" xfId="10" applyFont="1" applyFill="1" applyBorder="1" applyAlignment="1">
      <alignment horizontal="center" vertical="center"/>
    </xf>
    <xf numFmtId="38" fontId="50" fillId="0" borderId="92" xfId="10" applyFont="1" applyFill="1" applyBorder="1" applyAlignment="1">
      <alignment horizontal="center" vertical="center"/>
    </xf>
    <xf numFmtId="49" fontId="50" fillId="0" borderId="77" xfId="10" applyNumberFormat="1" applyFont="1" applyFill="1" applyBorder="1" applyAlignment="1" applyProtection="1">
      <alignment horizontal="center" vertical="center" wrapText="1"/>
      <protection locked="0"/>
    </xf>
    <xf numFmtId="38" fontId="50" fillId="0" borderId="37" xfId="10" applyFont="1" applyFill="1" applyBorder="1" applyAlignment="1">
      <alignment horizontal="center" vertical="center"/>
    </xf>
    <xf numFmtId="38" fontId="50" fillId="0" borderId="38" xfId="10" applyFont="1" applyFill="1" applyBorder="1" applyAlignment="1">
      <alignment horizontal="center" vertical="center"/>
    </xf>
    <xf numFmtId="38" fontId="50" fillId="0" borderId="39" xfId="10" applyFont="1" applyFill="1" applyBorder="1" applyAlignment="1">
      <alignment horizontal="center" vertical="center"/>
    </xf>
    <xf numFmtId="49" fontId="50" fillId="0" borderId="7" xfId="10" applyNumberFormat="1" applyFont="1" applyFill="1" applyBorder="1" applyAlignment="1" applyProtection="1">
      <alignment vertical="center" wrapText="1"/>
      <protection locked="0"/>
    </xf>
    <xf numFmtId="49" fontId="50" fillId="0" borderId="86" xfId="10" applyNumberFormat="1" applyFont="1" applyFill="1" applyBorder="1" applyAlignment="1" applyProtection="1">
      <alignment vertical="center" wrapText="1"/>
      <protection locked="0"/>
    </xf>
    <xf numFmtId="38" fontId="54" fillId="0" borderId="40" xfId="10" applyFont="1" applyFill="1" applyBorder="1" applyAlignment="1">
      <alignment horizontal="center" vertical="center"/>
    </xf>
    <xf numFmtId="38" fontId="54" fillId="0" borderId="39" xfId="10" applyFont="1" applyFill="1" applyBorder="1" applyAlignment="1">
      <alignment horizontal="center" vertical="center"/>
    </xf>
    <xf numFmtId="38" fontId="50" fillId="0" borderId="40" xfId="10" applyFont="1" applyFill="1" applyBorder="1" applyAlignment="1">
      <alignment horizontal="right" vertical="center"/>
    </xf>
    <xf numFmtId="38" fontId="50" fillId="0" borderId="39" xfId="10" applyFont="1" applyFill="1" applyBorder="1" applyAlignment="1">
      <alignment horizontal="right" vertical="center"/>
    </xf>
    <xf numFmtId="3" fontId="50" fillId="0" borderId="105" xfId="10" applyNumberFormat="1" applyFont="1" applyFill="1" applyBorder="1" applyAlignment="1">
      <alignment vertical="center"/>
    </xf>
    <xf numFmtId="38" fontId="50" fillId="0" borderId="11" xfId="10" applyFont="1" applyFill="1" applyBorder="1" applyAlignment="1" applyProtection="1">
      <alignment vertical="center"/>
      <protection locked="0"/>
    </xf>
    <xf numFmtId="185" fontId="50" fillId="0" borderId="7" xfId="10" applyNumberFormat="1" applyFont="1" applyFill="1" applyBorder="1" applyAlignment="1">
      <alignment vertical="center"/>
    </xf>
    <xf numFmtId="185" fontId="50" fillId="0" borderId="9" xfId="10" applyNumberFormat="1" applyFont="1" applyFill="1" applyBorder="1" applyAlignment="1">
      <alignment vertical="center"/>
    </xf>
    <xf numFmtId="49" fontId="50" fillId="0" borderId="10" xfId="10" applyNumberFormat="1" applyFont="1" applyFill="1" applyBorder="1" applyAlignment="1" applyProtection="1">
      <alignment vertical="center" wrapText="1"/>
      <protection locked="0"/>
    </xf>
    <xf numFmtId="49" fontId="50" fillId="0" borderId="87" xfId="10" applyNumberFormat="1" applyFont="1" applyFill="1" applyBorder="1" applyAlignment="1" applyProtection="1">
      <alignment vertical="center" wrapText="1"/>
      <protection locked="0"/>
    </xf>
    <xf numFmtId="38" fontId="50" fillId="0" borderId="38" xfId="10" applyFont="1" applyFill="1" applyBorder="1" applyAlignment="1">
      <alignment horizontal="right" vertical="center"/>
    </xf>
    <xf numFmtId="49" fontId="50" fillId="0" borderId="2" xfId="10" applyNumberFormat="1" applyFont="1" applyFill="1" applyBorder="1" applyAlignment="1" applyProtection="1">
      <alignment horizontal="center" vertical="center" wrapText="1"/>
      <protection locked="0"/>
    </xf>
    <xf numFmtId="49" fontId="50" fillId="0" borderId="95" xfId="10" applyNumberFormat="1" applyFont="1" applyFill="1" applyBorder="1" applyAlignment="1" applyProtection="1">
      <alignment horizontal="center" vertical="center" wrapText="1"/>
      <protection locked="0"/>
    </xf>
    <xf numFmtId="49" fontId="50" fillId="0" borderId="11" xfId="9" applyNumberFormat="1" applyFont="1" applyFill="1" applyBorder="1" applyAlignment="1" applyProtection="1">
      <alignment vertical="top" wrapText="1"/>
      <protection locked="0"/>
    </xf>
    <xf numFmtId="49" fontId="54" fillId="0" borderId="86" xfId="9" applyNumberFormat="1" applyFont="1" applyBorder="1" applyAlignment="1">
      <alignment horizontal="center" vertical="center"/>
    </xf>
    <xf numFmtId="0" fontId="50" fillId="0" borderId="11" xfId="10" applyNumberFormat="1" applyFont="1" applyFill="1" applyBorder="1" applyAlignment="1" applyProtection="1">
      <alignment horizontal="center" vertical="center" wrapText="1"/>
      <protection locked="0"/>
    </xf>
    <xf numFmtId="49" fontId="50" fillId="0" borderId="11" xfId="10" applyNumberFormat="1" applyFont="1" applyFill="1" applyBorder="1" applyAlignment="1" applyProtection="1">
      <alignment horizontal="center" vertical="center" wrapText="1"/>
      <protection locked="0"/>
    </xf>
    <xf numFmtId="3" fontId="50" fillId="0" borderId="7" xfId="10" applyNumberFormat="1" applyFont="1" applyFill="1" applyBorder="1" applyAlignment="1">
      <alignment vertical="center"/>
    </xf>
    <xf numFmtId="3" fontId="50" fillId="0" borderId="9" xfId="10" applyNumberFormat="1" applyFont="1" applyFill="1" applyBorder="1" applyAlignment="1">
      <alignment vertical="center"/>
    </xf>
    <xf numFmtId="3" fontId="50" fillId="0" borderId="100" xfId="10" applyNumberFormat="1" applyFont="1" applyFill="1" applyBorder="1" applyAlignment="1">
      <alignment vertical="center"/>
    </xf>
    <xf numFmtId="3" fontId="50" fillId="0" borderId="103" xfId="10" applyNumberFormat="1" applyFont="1" applyFill="1" applyBorder="1" applyAlignment="1">
      <alignment vertical="center"/>
    </xf>
    <xf numFmtId="182" fontId="50" fillId="0" borderId="73" xfId="10" applyNumberFormat="1" applyFont="1" applyFill="1" applyBorder="1" applyAlignment="1" applyProtection="1">
      <alignment vertical="center"/>
      <protection locked="0"/>
    </xf>
    <xf numFmtId="38" fontId="50" fillId="0" borderId="77" xfId="10" applyFont="1" applyFill="1" applyBorder="1" applyAlignment="1" applyProtection="1">
      <alignment vertical="center"/>
      <protection locked="0"/>
    </xf>
    <xf numFmtId="38" fontId="50" fillId="0" borderId="3" xfId="10" applyFont="1" applyFill="1" applyBorder="1" applyAlignment="1" applyProtection="1">
      <alignment vertical="center"/>
      <protection locked="0"/>
    </xf>
    <xf numFmtId="38" fontId="50" fillId="0" borderId="5" xfId="10" applyFont="1" applyFill="1" applyBorder="1" applyAlignment="1" applyProtection="1">
      <alignment vertical="center"/>
      <protection locked="0"/>
    </xf>
    <xf numFmtId="49" fontId="50" fillId="0" borderId="2" xfId="10" applyNumberFormat="1" applyFont="1" applyFill="1" applyBorder="1" applyAlignment="1" applyProtection="1">
      <alignment vertical="center" wrapText="1"/>
      <protection locked="0"/>
    </xf>
    <xf numFmtId="49" fontId="50" fillId="0" borderId="95" xfId="10" applyNumberFormat="1" applyFont="1" applyFill="1" applyBorder="1" applyAlignment="1" applyProtection="1">
      <alignment vertical="center" wrapText="1"/>
      <protection locked="0"/>
    </xf>
    <xf numFmtId="49" fontId="50" fillId="0" borderId="43" xfId="10" applyNumberFormat="1" applyFont="1" applyFill="1" applyBorder="1" applyAlignment="1" applyProtection="1">
      <alignment vertical="center" wrapText="1"/>
      <protection locked="0"/>
    </xf>
    <xf numFmtId="38" fontId="50" fillId="0" borderId="94" xfId="10" applyFont="1" applyFill="1" applyBorder="1" applyAlignment="1">
      <alignment horizontal="right" vertical="center"/>
    </xf>
    <xf numFmtId="38" fontId="50" fillId="0" borderId="92" xfId="10" applyFont="1" applyFill="1" applyBorder="1" applyAlignment="1">
      <alignment horizontal="right" vertical="center"/>
    </xf>
    <xf numFmtId="3" fontId="50" fillId="0" borderId="80" xfId="10" applyNumberFormat="1" applyFont="1" applyFill="1" applyBorder="1" applyAlignment="1">
      <alignment vertical="center"/>
    </xf>
    <xf numFmtId="3" fontId="50" fillId="0" borderId="81" xfId="10" applyNumberFormat="1" applyFont="1" applyFill="1" applyBorder="1" applyAlignment="1">
      <alignment vertical="center"/>
    </xf>
    <xf numFmtId="49" fontId="50" fillId="0" borderId="74" xfId="10" applyNumberFormat="1" applyFont="1" applyFill="1" applyBorder="1" applyAlignment="1" applyProtection="1">
      <alignment vertical="center" wrapText="1"/>
      <protection locked="0"/>
    </xf>
    <xf numFmtId="49" fontId="50" fillId="0" borderId="75" xfId="10" applyNumberFormat="1" applyFont="1" applyFill="1" applyBorder="1" applyAlignment="1" applyProtection="1">
      <alignment vertical="center" wrapText="1"/>
      <protection locked="0"/>
    </xf>
    <xf numFmtId="49" fontId="50" fillId="0" borderId="9" xfId="10" applyNumberFormat="1" applyFont="1" applyFill="1" applyBorder="1" applyAlignment="1" applyProtection="1">
      <alignment vertical="center" wrapText="1"/>
      <protection locked="0"/>
    </xf>
    <xf numFmtId="0" fontId="7" fillId="0" borderId="2" xfId="7" applyBorder="1" applyAlignment="1" applyProtection="1">
      <alignment horizontal="center" vertical="center"/>
      <protection locked="0"/>
    </xf>
    <xf numFmtId="0" fontId="7" fillId="0" borderId="93" xfId="7" applyBorder="1" applyAlignment="1" applyProtection="1">
      <alignment horizontal="center" vertical="center"/>
      <protection locked="0"/>
    </xf>
    <xf numFmtId="0" fontId="7" fillId="0" borderId="3" xfId="7" applyBorder="1" applyAlignment="1" applyProtection="1">
      <alignment horizontal="center" vertical="center"/>
      <protection locked="0"/>
    </xf>
    <xf numFmtId="0" fontId="7" fillId="0" borderId="5" xfId="7" applyBorder="1" applyAlignment="1" applyProtection="1">
      <alignment horizontal="center" vertical="center"/>
      <protection locked="0"/>
    </xf>
    <xf numFmtId="0" fontId="7" fillId="0" borderId="4" xfId="7" applyBorder="1" applyAlignment="1" applyProtection="1">
      <alignment horizontal="center" vertical="center"/>
    </xf>
    <xf numFmtId="0" fontId="7" fillId="4" borderId="11" xfId="7" applyFill="1" applyBorder="1" applyAlignment="1" applyProtection="1">
      <alignment horizontal="center" vertical="center"/>
    </xf>
    <xf numFmtId="0" fontId="44" fillId="0" borderId="0" xfId="7" applyFont="1" applyAlignment="1" applyProtection="1">
      <alignment horizontal="left" vertical="center"/>
    </xf>
    <xf numFmtId="0" fontId="45" fillId="0" borderId="11" xfId="7" applyFont="1" applyBorder="1" applyAlignment="1" applyProtection="1">
      <alignment horizontal="center" vertical="center"/>
    </xf>
    <xf numFmtId="0" fontId="43" fillId="0" borderId="0" xfId="7" applyFont="1" applyAlignment="1" applyProtection="1">
      <alignment horizontal="center" vertical="center" shrinkToFit="1"/>
    </xf>
    <xf numFmtId="38" fontId="14" fillId="0" borderId="8" xfId="8" applyFont="1" applyBorder="1" applyAlignment="1" applyProtection="1">
      <alignment horizontal="left" vertical="center" shrinkToFit="1"/>
    </xf>
    <xf numFmtId="0" fontId="7" fillId="0" borderId="7" xfId="7" applyBorder="1" applyAlignment="1" applyProtection="1">
      <alignment horizontal="center" vertical="center"/>
      <protection locked="0"/>
    </xf>
    <xf numFmtId="0" fontId="7" fillId="0" borderId="9" xfId="7" applyBorder="1" applyAlignment="1" applyProtection="1">
      <alignment horizontal="center" vertical="center"/>
      <protection locked="0"/>
    </xf>
    <xf numFmtId="0" fontId="14" fillId="10" borderId="0" xfId="3" applyFont="1" applyFill="1" applyAlignment="1" applyProtection="1">
      <alignment horizontal="left" vertical="center"/>
      <protection locked="0"/>
    </xf>
    <xf numFmtId="49" fontId="54" fillId="0" borderId="10" xfId="9" applyNumberFormat="1" applyFont="1" applyBorder="1" applyAlignment="1">
      <alignment horizontal="center" vertical="center"/>
    </xf>
    <xf numFmtId="49" fontId="54" fillId="0" borderId="43" xfId="9" applyNumberFormat="1" applyFont="1" applyBorder="1" applyAlignment="1">
      <alignment horizontal="center" vertical="center"/>
    </xf>
    <xf numFmtId="49" fontId="50" fillId="0" borderId="1" xfId="10" applyNumberFormat="1" applyFont="1" applyFill="1" applyBorder="1" applyAlignment="1" applyProtection="1">
      <alignment vertical="center" wrapText="1"/>
      <protection locked="0"/>
    </xf>
    <xf numFmtId="182" fontId="50" fillId="0" borderId="10" xfId="10" applyNumberFormat="1" applyFont="1" applyFill="1" applyBorder="1" applyAlignment="1" applyProtection="1">
      <alignment vertical="center"/>
      <protection locked="0"/>
    </xf>
    <xf numFmtId="182" fontId="50" fillId="0" borderId="43" xfId="10" applyNumberFormat="1" applyFont="1" applyFill="1" applyBorder="1" applyAlignment="1" applyProtection="1">
      <alignment vertical="center"/>
      <protection locked="0"/>
    </xf>
    <xf numFmtId="49" fontId="50" fillId="0" borderId="88" xfId="10" applyNumberFormat="1" applyFont="1" applyFill="1" applyBorder="1" applyAlignment="1" applyProtection="1">
      <alignment vertical="center" wrapText="1"/>
      <protection locked="0"/>
    </xf>
    <xf numFmtId="3" fontId="50" fillId="0" borderId="104" xfId="10" applyNumberFormat="1" applyFont="1" applyFill="1" applyBorder="1" applyAlignment="1">
      <alignment vertical="center"/>
    </xf>
    <xf numFmtId="3" fontId="50" fillId="0" borderId="2" xfId="10" applyNumberFormat="1" applyFont="1" applyFill="1" applyBorder="1" applyAlignment="1">
      <alignment vertical="center"/>
    </xf>
    <xf numFmtId="3" fontId="50" fillId="0" borderId="93" xfId="10" applyNumberFormat="1" applyFont="1" applyFill="1" applyBorder="1" applyAlignment="1">
      <alignment vertical="center"/>
    </xf>
    <xf numFmtId="49" fontId="50" fillId="0" borderId="11" xfId="10" applyNumberFormat="1" applyFont="1" applyFill="1" applyBorder="1" applyAlignment="1" applyProtection="1">
      <alignment vertical="center" wrapText="1"/>
      <protection locked="0"/>
    </xf>
    <xf numFmtId="49" fontId="50" fillId="0" borderId="23" xfId="10" applyNumberFormat="1" applyFont="1" applyFill="1" applyBorder="1" applyAlignment="1" applyProtection="1">
      <alignment vertical="center" wrapText="1"/>
      <protection locked="0"/>
    </xf>
    <xf numFmtId="183" fontId="50" fillId="0" borderId="10" xfId="10" applyNumberFormat="1" applyFont="1" applyFill="1" applyBorder="1" applyAlignment="1" applyProtection="1">
      <alignment vertical="center"/>
      <protection locked="0"/>
    </xf>
    <xf numFmtId="183" fontId="50" fillId="0" borderId="43" xfId="10" applyNumberFormat="1" applyFont="1" applyFill="1" applyBorder="1" applyAlignment="1" applyProtection="1">
      <alignment vertical="center"/>
      <protection locked="0"/>
    </xf>
    <xf numFmtId="49" fontId="50" fillId="0" borderId="42" xfId="10" applyNumberFormat="1" applyFont="1" applyFill="1" applyBorder="1" applyAlignment="1" applyProtection="1">
      <alignment vertical="center" wrapText="1"/>
      <protection locked="0"/>
    </xf>
    <xf numFmtId="182" fontId="50" fillId="0" borderId="7" xfId="10" applyNumberFormat="1" applyFont="1" applyFill="1" applyBorder="1" applyAlignment="1" applyProtection="1">
      <alignment vertical="center"/>
      <protection locked="0"/>
    </xf>
    <xf numFmtId="182" fontId="50" fillId="0" borderId="9" xfId="10" applyNumberFormat="1" applyFont="1" applyFill="1" applyBorder="1" applyAlignment="1" applyProtection="1">
      <alignment vertical="center"/>
      <protection locked="0"/>
    </xf>
    <xf numFmtId="182" fontId="50" fillId="0" borderId="74" xfId="10" applyNumberFormat="1" applyFont="1" applyFill="1" applyBorder="1" applyAlignment="1" applyProtection="1">
      <alignment vertical="center"/>
      <protection locked="0"/>
    </xf>
    <xf numFmtId="182" fontId="50" fillId="0" borderId="75" xfId="10" applyNumberFormat="1" applyFont="1" applyFill="1" applyBorder="1" applyAlignment="1" applyProtection="1">
      <alignment vertical="center"/>
      <protection locked="0"/>
    </xf>
    <xf numFmtId="0" fontId="0" fillId="8" borderId="10" xfId="0" applyFill="1" applyBorder="1" applyAlignment="1">
      <alignment horizontal="center"/>
    </xf>
    <xf numFmtId="0" fontId="0" fillId="8" borderId="42" xfId="0" applyFill="1" applyBorder="1" applyAlignment="1">
      <alignment horizontal="center"/>
    </xf>
    <xf numFmtId="0" fontId="0" fillId="7" borderId="10" xfId="0" applyFill="1" applyBorder="1" applyAlignment="1">
      <alignment horizontal="center"/>
    </xf>
    <xf numFmtId="0" fontId="0" fillId="7" borderId="42" xfId="0" applyFill="1" applyBorder="1" applyAlignment="1">
      <alignment horizontal="center"/>
    </xf>
    <xf numFmtId="0" fontId="0" fillId="8" borderId="11" xfId="0" applyFill="1" applyBorder="1" applyAlignment="1">
      <alignment horizontal="center"/>
    </xf>
    <xf numFmtId="0" fontId="0" fillId="8" borderId="43" xfId="0" applyFill="1" applyBorder="1" applyAlignment="1">
      <alignment horizontal="center"/>
    </xf>
    <xf numFmtId="0" fontId="0" fillId="7" borderId="11" xfId="0" applyFill="1"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cellXfs>
  <cellStyles count="13">
    <cellStyle name="ハイパーリンク" xfId="11" builtinId="8"/>
    <cellStyle name="桁区切り" xfId="1" builtinId="6"/>
    <cellStyle name="桁区切り 2" xfId="5" xr:uid="{00000000-0005-0000-0000-000001000000}"/>
    <cellStyle name="桁区切り 3" xfId="6" xr:uid="{00000000-0005-0000-0000-000002000000}"/>
    <cellStyle name="桁区切り 4" xfId="8" xr:uid="{1EB446DF-F353-4A2D-A947-083C62EB44C6}"/>
    <cellStyle name="桁区切り 5" xfId="10" xr:uid="{A59E7DFF-60A5-4C20-A466-AE5E75299134}"/>
    <cellStyle name="標準" xfId="0" builtinId="0"/>
    <cellStyle name="標準 2" xfId="2" xr:uid="{00000000-0005-0000-0000-000004000000}"/>
    <cellStyle name="標準 3" xfId="3" xr:uid="{00000000-0005-0000-0000-000005000000}"/>
    <cellStyle name="標準 4" xfId="4" xr:uid="{00000000-0005-0000-0000-000006000000}"/>
    <cellStyle name="標準 5" xfId="9" xr:uid="{836EF24B-BCA9-44DC-820B-2FB20D4153F9}"/>
    <cellStyle name="標準 6" xfId="7" xr:uid="{BD667A6F-F504-4317-8C6D-352B915094DB}"/>
    <cellStyle name="標準 7" xfId="12" xr:uid="{E1A1ED31-8795-46C7-9946-5953FBCEED30}"/>
  </cellStyles>
  <dxfs count="3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50</xdr:row>
      <xdr:rowOff>95250</xdr:rowOff>
    </xdr:from>
    <xdr:to>
      <xdr:col>11</xdr:col>
      <xdr:colOff>550144</xdr:colOff>
      <xdr:row>75</xdr:row>
      <xdr:rowOff>73701</xdr:rowOff>
    </xdr:to>
    <xdr:pic>
      <xdr:nvPicPr>
        <xdr:cNvPr id="28" name="図 27">
          <a:extLst>
            <a:ext uri="{FF2B5EF4-FFF2-40B4-BE49-F238E27FC236}">
              <a16:creationId xmlns:a16="http://schemas.microsoft.com/office/drawing/2014/main" id="{44896147-514B-0398-5883-DF288BEAA4A8}"/>
            </a:ext>
          </a:extLst>
        </xdr:cNvPr>
        <xdr:cNvPicPr>
          <a:picLocks noChangeAspect="1"/>
        </xdr:cNvPicPr>
      </xdr:nvPicPr>
      <xdr:blipFill>
        <a:blip xmlns:r="http://schemas.openxmlformats.org/officeDocument/2006/relationships" r:embed="rId1"/>
        <a:stretch>
          <a:fillRect/>
        </a:stretch>
      </xdr:blipFill>
      <xdr:spPr>
        <a:xfrm>
          <a:off x="66675" y="8553450"/>
          <a:ext cx="7189069" cy="4105951"/>
        </a:xfrm>
        <a:prstGeom prst="rect">
          <a:avLst/>
        </a:prstGeom>
      </xdr:spPr>
    </xdr:pic>
    <xdr:clientData/>
  </xdr:twoCellAnchor>
  <xdr:twoCellAnchor editAs="oneCell">
    <xdr:from>
      <xdr:col>0</xdr:col>
      <xdr:colOff>73025</xdr:colOff>
      <xdr:row>32</xdr:row>
      <xdr:rowOff>22224</xdr:rowOff>
    </xdr:from>
    <xdr:to>
      <xdr:col>11</xdr:col>
      <xdr:colOff>331123</xdr:colOff>
      <xdr:row>50</xdr:row>
      <xdr:rowOff>85266</xdr:rowOff>
    </xdr:to>
    <xdr:pic>
      <xdr:nvPicPr>
        <xdr:cNvPr id="15" name="図 14">
          <a:extLst>
            <a:ext uri="{FF2B5EF4-FFF2-40B4-BE49-F238E27FC236}">
              <a16:creationId xmlns:a16="http://schemas.microsoft.com/office/drawing/2014/main" id="{4E8FE2E2-1A61-EF39-CC90-E8808D811B79}"/>
            </a:ext>
          </a:extLst>
        </xdr:cNvPr>
        <xdr:cNvPicPr>
          <a:picLocks noChangeAspect="1"/>
        </xdr:cNvPicPr>
      </xdr:nvPicPr>
      <xdr:blipFill>
        <a:blip xmlns:r="http://schemas.openxmlformats.org/officeDocument/2006/relationships" r:embed="rId2"/>
        <a:stretch>
          <a:fillRect/>
        </a:stretch>
      </xdr:blipFill>
      <xdr:spPr>
        <a:xfrm>
          <a:off x="73025" y="5413374"/>
          <a:ext cx="6963698" cy="2977692"/>
        </a:xfrm>
        <a:prstGeom prst="rect">
          <a:avLst/>
        </a:prstGeom>
      </xdr:spPr>
    </xdr:pic>
    <xdr:clientData/>
  </xdr:twoCellAnchor>
  <xdr:twoCellAnchor editAs="oneCell">
    <xdr:from>
      <xdr:col>0</xdr:col>
      <xdr:colOff>19050</xdr:colOff>
      <xdr:row>5</xdr:row>
      <xdr:rowOff>126999</xdr:rowOff>
    </xdr:from>
    <xdr:to>
      <xdr:col>11</xdr:col>
      <xdr:colOff>464900</xdr:colOff>
      <xdr:row>33</xdr:row>
      <xdr:rowOff>97899</xdr:rowOff>
    </xdr:to>
    <xdr:pic>
      <xdr:nvPicPr>
        <xdr:cNvPr id="9" name="図 8">
          <a:extLst>
            <a:ext uri="{FF2B5EF4-FFF2-40B4-BE49-F238E27FC236}">
              <a16:creationId xmlns:a16="http://schemas.microsoft.com/office/drawing/2014/main" id="{59B5C67A-2DAD-2249-D11E-99A2D7B14F67}"/>
            </a:ext>
          </a:extLst>
        </xdr:cNvPr>
        <xdr:cNvPicPr>
          <a:picLocks noChangeAspect="1"/>
        </xdr:cNvPicPr>
      </xdr:nvPicPr>
      <xdr:blipFill>
        <a:blip xmlns:r="http://schemas.openxmlformats.org/officeDocument/2006/relationships" r:embed="rId3"/>
        <a:stretch>
          <a:fillRect/>
        </a:stretch>
      </xdr:blipFill>
      <xdr:spPr>
        <a:xfrm>
          <a:off x="19050" y="1146174"/>
          <a:ext cx="7151450" cy="4504800"/>
        </a:xfrm>
        <a:prstGeom prst="rect">
          <a:avLst/>
        </a:prstGeom>
      </xdr:spPr>
    </xdr:pic>
    <xdr:clientData/>
  </xdr:twoCellAnchor>
  <xdr:twoCellAnchor>
    <xdr:from>
      <xdr:col>0</xdr:col>
      <xdr:colOff>102533</xdr:colOff>
      <xdr:row>27</xdr:row>
      <xdr:rowOff>2801</xdr:rowOff>
    </xdr:from>
    <xdr:to>
      <xdr:col>1</xdr:col>
      <xdr:colOff>434975</xdr:colOff>
      <xdr:row>28</xdr:row>
      <xdr:rowOff>123825</xdr:rowOff>
    </xdr:to>
    <xdr:sp macro="" textlink="">
      <xdr:nvSpPr>
        <xdr:cNvPr id="11" name="正方形/長方形 10">
          <a:extLst>
            <a:ext uri="{FF2B5EF4-FFF2-40B4-BE49-F238E27FC236}">
              <a16:creationId xmlns:a16="http://schemas.microsoft.com/office/drawing/2014/main" id="{0B1A409B-8864-4DB7-9182-1FB1EB88E100}"/>
            </a:ext>
          </a:extLst>
        </xdr:cNvPr>
        <xdr:cNvSpPr/>
      </xdr:nvSpPr>
      <xdr:spPr>
        <a:xfrm>
          <a:off x="102533" y="4584326"/>
          <a:ext cx="942042" cy="2829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154081</xdr:colOff>
      <xdr:row>42</xdr:row>
      <xdr:rowOff>25963</xdr:rowOff>
    </xdr:from>
    <xdr:to>
      <xdr:col>1</xdr:col>
      <xdr:colOff>400050</xdr:colOff>
      <xdr:row>44</xdr:row>
      <xdr:rowOff>19050</xdr:rowOff>
    </xdr:to>
    <xdr:sp macro="" textlink="">
      <xdr:nvSpPr>
        <xdr:cNvPr id="13" name="正方形/長方形 12">
          <a:extLst>
            <a:ext uri="{FF2B5EF4-FFF2-40B4-BE49-F238E27FC236}">
              <a16:creationId xmlns:a16="http://schemas.microsoft.com/office/drawing/2014/main" id="{BFCDA23E-FECB-4555-9D8F-FE0C55CF750A}"/>
            </a:ext>
          </a:extLst>
        </xdr:cNvPr>
        <xdr:cNvSpPr/>
      </xdr:nvSpPr>
      <xdr:spPr>
        <a:xfrm>
          <a:off x="154081" y="7036363"/>
          <a:ext cx="855569" cy="3169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238125</xdr:colOff>
      <xdr:row>32</xdr:row>
      <xdr:rowOff>0</xdr:rowOff>
    </xdr:from>
    <xdr:to>
      <xdr:col>6</xdr:col>
      <xdr:colOff>381000</xdr:colOff>
      <xdr:row>36</xdr:row>
      <xdr:rowOff>114300</xdr:rowOff>
    </xdr:to>
    <xdr:sp macro="" textlink="">
      <xdr:nvSpPr>
        <xdr:cNvPr id="14" name="四角形: 角を丸くする 13">
          <a:extLst>
            <a:ext uri="{FF2B5EF4-FFF2-40B4-BE49-F238E27FC236}">
              <a16:creationId xmlns:a16="http://schemas.microsoft.com/office/drawing/2014/main" id="{72FE24C1-2552-4A0F-8356-D7460BA56459}"/>
            </a:ext>
          </a:extLst>
        </xdr:cNvPr>
        <xdr:cNvSpPr/>
      </xdr:nvSpPr>
      <xdr:spPr>
        <a:xfrm>
          <a:off x="2295525" y="5676900"/>
          <a:ext cx="2200275" cy="800100"/>
        </a:xfrm>
        <a:prstGeom prst="roundRect">
          <a:avLst/>
        </a:prstGeom>
        <a:solidFill>
          <a:sysClr val="window" lastClr="FFFFFF"/>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「病床確保」か「発熱外来」を</a:t>
          </a:r>
          <a:endParaRPr kumimoji="1" lang="en-US" altLang="ja-JP" sz="1100" b="1">
            <a:solidFill>
              <a:sysClr val="windowText" lastClr="000000"/>
            </a:solidFill>
          </a:endParaRPr>
        </a:p>
        <a:p>
          <a:pPr algn="l"/>
          <a:r>
            <a:rPr kumimoji="1" lang="ja-JP" altLang="en-US" sz="1100" b="1">
              <a:solidFill>
                <a:sysClr val="windowText" lastClr="000000"/>
              </a:solidFill>
            </a:rPr>
            <a:t>選択してください。</a:t>
          </a:r>
          <a:endParaRPr kumimoji="1" lang="en-US" altLang="ja-JP" sz="1100" b="1">
            <a:solidFill>
              <a:sysClr val="windowText" lastClr="000000"/>
            </a:solidFill>
          </a:endParaRPr>
        </a:p>
      </xdr:txBody>
    </xdr:sp>
    <xdr:clientData/>
  </xdr:twoCellAnchor>
  <xdr:twoCellAnchor>
    <xdr:from>
      <xdr:col>1</xdr:col>
      <xdr:colOff>485775</xdr:colOff>
      <xdr:row>27</xdr:row>
      <xdr:rowOff>123825</xdr:rowOff>
    </xdr:from>
    <xdr:to>
      <xdr:col>3</xdr:col>
      <xdr:colOff>238125</xdr:colOff>
      <xdr:row>33</xdr:row>
      <xdr:rowOff>95251</xdr:rowOff>
    </xdr:to>
    <xdr:cxnSp macro="">
      <xdr:nvCxnSpPr>
        <xdr:cNvPr id="16" name="直線矢印コネクタ 15">
          <a:extLst>
            <a:ext uri="{FF2B5EF4-FFF2-40B4-BE49-F238E27FC236}">
              <a16:creationId xmlns:a16="http://schemas.microsoft.com/office/drawing/2014/main" id="{999CF9A4-CB5B-4334-BC2E-4BBB8C34249F}"/>
            </a:ext>
          </a:extLst>
        </xdr:cNvPr>
        <xdr:cNvCxnSpPr/>
      </xdr:nvCxnSpPr>
      <xdr:spPr>
        <a:xfrm flipH="1" flipV="1">
          <a:off x="1095375" y="4705350"/>
          <a:ext cx="971550" cy="942976"/>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36</xdr:row>
      <xdr:rowOff>47625</xdr:rowOff>
    </xdr:from>
    <xdr:to>
      <xdr:col>3</xdr:col>
      <xdr:colOff>276225</xdr:colOff>
      <xdr:row>42</xdr:row>
      <xdr:rowOff>76200</xdr:rowOff>
    </xdr:to>
    <xdr:cxnSp macro="">
      <xdr:nvCxnSpPr>
        <xdr:cNvPr id="17" name="直線矢印コネクタ 16">
          <a:extLst>
            <a:ext uri="{FF2B5EF4-FFF2-40B4-BE49-F238E27FC236}">
              <a16:creationId xmlns:a16="http://schemas.microsoft.com/office/drawing/2014/main" id="{EEABE3E5-D5AF-4FB2-A55F-E1559C17C32A}"/>
            </a:ext>
          </a:extLst>
        </xdr:cNvPr>
        <xdr:cNvCxnSpPr/>
      </xdr:nvCxnSpPr>
      <xdr:spPr>
        <a:xfrm flipH="1">
          <a:off x="1171575" y="6086475"/>
          <a:ext cx="933450" cy="1000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503704</xdr:colOff>
      <xdr:row>15</xdr:row>
      <xdr:rowOff>7657</xdr:rowOff>
    </xdr:from>
    <xdr:to>
      <xdr:col>11</xdr:col>
      <xdr:colOff>569072</xdr:colOff>
      <xdr:row>23</xdr:row>
      <xdr:rowOff>31189</xdr:rowOff>
    </xdr:to>
    <xdr:sp macro="" textlink="">
      <xdr:nvSpPr>
        <xdr:cNvPr id="21" name="四角形: 角を丸くする 20">
          <a:extLst>
            <a:ext uri="{FF2B5EF4-FFF2-40B4-BE49-F238E27FC236}">
              <a16:creationId xmlns:a16="http://schemas.microsoft.com/office/drawing/2014/main" id="{5837718A-10BF-4239-919B-B63D3264DED1}"/>
            </a:ext>
          </a:extLst>
        </xdr:cNvPr>
        <xdr:cNvSpPr/>
      </xdr:nvSpPr>
      <xdr:spPr>
        <a:xfrm>
          <a:off x="5380504" y="2646082"/>
          <a:ext cx="1894168" cy="1318932"/>
        </a:xfrm>
        <a:prstGeom prst="roundRect">
          <a:avLst/>
        </a:prstGeom>
        <a:solidFill>
          <a:sysClr val="window" lastClr="FFFFFF"/>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「台数」と「金額」を入力をすると</a:t>
          </a:r>
          <a:endParaRPr kumimoji="1" lang="en-US" altLang="ja-JP" sz="1100" b="1">
            <a:solidFill>
              <a:sysClr val="windowText" lastClr="000000"/>
            </a:solidFill>
          </a:endParaRPr>
        </a:p>
        <a:p>
          <a:pPr algn="l"/>
          <a:r>
            <a:rPr kumimoji="1" lang="en-US" altLang="ja-JP" sz="1100" b="1">
              <a:solidFill>
                <a:sysClr val="windowText" lastClr="000000"/>
              </a:solidFill>
            </a:rPr>
            <a:t>1</a:t>
          </a:r>
          <a:r>
            <a:rPr kumimoji="1" lang="ja-JP" altLang="en-US" sz="1100" b="1">
              <a:solidFill>
                <a:sysClr val="windowText" lastClr="000000"/>
              </a:solidFill>
            </a:rPr>
            <a:t>台当たりの単価が表示されます。</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他の種目も同様</a:t>
          </a:r>
          <a:endParaRPr kumimoji="1" lang="en-US" altLang="ja-JP" sz="1100" b="1">
            <a:solidFill>
              <a:sysClr val="windowText" lastClr="000000"/>
            </a:solidFill>
          </a:endParaRPr>
        </a:p>
      </xdr:txBody>
    </xdr:sp>
    <xdr:clientData/>
  </xdr:twoCellAnchor>
  <xdr:twoCellAnchor>
    <xdr:from>
      <xdr:col>5</xdr:col>
      <xdr:colOff>418166</xdr:colOff>
      <xdr:row>18</xdr:row>
      <xdr:rowOff>28575</xdr:rowOff>
    </xdr:from>
    <xdr:to>
      <xdr:col>8</xdr:col>
      <xdr:colOff>409575</xdr:colOff>
      <xdr:row>19</xdr:row>
      <xdr:rowOff>46131</xdr:rowOff>
    </xdr:to>
    <xdr:cxnSp macro="">
      <xdr:nvCxnSpPr>
        <xdr:cNvPr id="22" name="直線矢印コネクタ 21">
          <a:extLst>
            <a:ext uri="{FF2B5EF4-FFF2-40B4-BE49-F238E27FC236}">
              <a16:creationId xmlns:a16="http://schemas.microsoft.com/office/drawing/2014/main" id="{91E6F466-E284-4880-AF4C-8D0C9D71BCF1}"/>
            </a:ext>
          </a:extLst>
        </xdr:cNvPr>
        <xdr:cNvCxnSpPr/>
      </xdr:nvCxnSpPr>
      <xdr:spPr>
        <a:xfrm flipH="1">
          <a:off x="3466166" y="3152775"/>
          <a:ext cx="1820209" cy="1794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417794</xdr:colOff>
      <xdr:row>15</xdr:row>
      <xdr:rowOff>1122</xdr:rowOff>
    </xdr:from>
    <xdr:to>
      <xdr:col>5</xdr:col>
      <xdr:colOff>85725</xdr:colOff>
      <xdr:row>16</xdr:row>
      <xdr:rowOff>133351</xdr:rowOff>
    </xdr:to>
    <xdr:sp macro="" textlink="">
      <xdr:nvSpPr>
        <xdr:cNvPr id="19" name="正方形/長方形 18">
          <a:extLst>
            <a:ext uri="{FF2B5EF4-FFF2-40B4-BE49-F238E27FC236}">
              <a16:creationId xmlns:a16="http://schemas.microsoft.com/office/drawing/2014/main" id="{B4C05D02-3C8C-41AB-B1E1-C1C8E6CF561D}"/>
            </a:ext>
          </a:extLst>
        </xdr:cNvPr>
        <xdr:cNvSpPr/>
      </xdr:nvSpPr>
      <xdr:spPr>
        <a:xfrm>
          <a:off x="1027394" y="2639547"/>
          <a:ext cx="2106331" cy="294154"/>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210857</xdr:colOff>
      <xdr:row>3</xdr:row>
      <xdr:rowOff>116169</xdr:rowOff>
    </xdr:from>
    <xdr:to>
      <xdr:col>16</xdr:col>
      <xdr:colOff>48932</xdr:colOff>
      <xdr:row>14</xdr:row>
      <xdr:rowOff>55843</xdr:rowOff>
    </xdr:to>
    <xdr:sp macro="" textlink="">
      <xdr:nvSpPr>
        <xdr:cNvPr id="6" name="四角形: 角を丸くする 5">
          <a:extLst>
            <a:ext uri="{FF2B5EF4-FFF2-40B4-BE49-F238E27FC236}">
              <a16:creationId xmlns:a16="http://schemas.microsoft.com/office/drawing/2014/main" id="{9952AD6B-E028-405C-A23B-FA9F1CAF38AB}"/>
            </a:ext>
          </a:extLst>
        </xdr:cNvPr>
        <xdr:cNvSpPr/>
      </xdr:nvSpPr>
      <xdr:spPr>
        <a:xfrm>
          <a:off x="6916457" y="811494"/>
          <a:ext cx="3333750" cy="172084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「品名」・・・購入した</a:t>
          </a:r>
          <a:r>
            <a:rPr kumimoji="1" lang="ja-JP" altLang="en-US" sz="1100" b="1">
              <a:solidFill>
                <a:srgbClr val="FF0000"/>
              </a:solidFill>
            </a:rPr>
            <a:t>種目名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例　空気清浄機　</a:t>
          </a:r>
          <a:r>
            <a:rPr kumimoji="1" lang="en-US" altLang="ja-JP" sz="1100" b="1">
              <a:solidFill>
                <a:sysClr val="windowText" lastClr="000000"/>
              </a:solidFill>
            </a:rPr>
            <a:t>PCR</a:t>
          </a:r>
          <a:r>
            <a:rPr kumimoji="1" lang="ja-JP" altLang="en-US" sz="1100" b="1">
              <a:solidFill>
                <a:sysClr val="windowText" lastClr="000000"/>
              </a:solidFill>
            </a:rPr>
            <a:t>検査装置　等）</a:t>
          </a:r>
          <a:endParaRPr kumimoji="1" lang="en-US" altLang="ja-JP" sz="1100" b="1">
            <a:solidFill>
              <a:sysClr val="windowText" lastClr="000000"/>
            </a:solidFill>
          </a:endParaRPr>
        </a:p>
        <a:p>
          <a:pPr algn="l"/>
          <a:r>
            <a:rPr kumimoji="1" lang="ja-JP" altLang="en-US" sz="1100" b="1">
              <a:solidFill>
                <a:sysClr val="windowText" lastClr="000000"/>
              </a:solidFill>
            </a:rPr>
            <a:t>「銘柄」・・・購入した</a:t>
          </a:r>
          <a:r>
            <a:rPr kumimoji="1" lang="ja-JP" altLang="en-US" sz="1100" b="1">
              <a:solidFill>
                <a:srgbClr val="FF0000"/>
              </a:solidFill>
            </a:rPr>
            <a:t>商品のメーカー名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全自動遺伝子解析装置▲▲）</a:t>
          </a:r>
          <a:endParaRPr kumimoji="1" lang="en-US" altLang="ja-JP" sz="1100" b="1">
            <a:solidFill>
              <a:sysClr val="windowText" lastClr="000000"/>
            </a:solidFill>
          </a:endParaRPr>
        </a:p>
        <a:p>
          <a:pPr algn="l"/>
          <a:r>
            <a:rPr kumimoji="1" lang="ja-JP" altLang="en-US" sz="1100" b="1">
              <a:solidFill>
                <a:sysClr val="windowText" lastClr="000000"/>
              </a:solidFill>
            </a:rPr>
            <a:t>「規格」・・・商品の</a:t>
          </a:r>
          <a:r>
            <a:rPr kumimoji="1" lang="ja-JP" altLang="en-US" sz="1100" b="1">
              <a:solidFill>
                <a:srgbClr val="FF0000"/>
              </a:solidFill>
            </a:rPr>
            <a:t>製品番号（型番）</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a:t>
          </a:r>
          <a:r>
            <a:rPr kumimoji="1" lang="en-US" altLang="ja-JP" sz="1100" b="1">
              <a:solidFill>
                <a:sysClr val="windowText" lastClr="000000"/>
              </a:solidFill>
            </a:rPr>
            <a:t>ABC-123</a:t>
          </a:r>
          <a:r>
            <a:rPr kumimoji="1" lang="ja-JP" altLang="en-US" sz="1100" b="1">
              <a:solidFill>
                <a:sysClr val="windowText" lastClr="000000"/>
              </a:solidFill>
            </a:rPr>
            <a:t>）</a:t>
          </a:r>
        </a:p>
      </xdr:txBody>
    </xdr:sp>
    <xdr:clientData/>
  </xdr:twoCellAnchor>
  <xdr:twoCellAnchor>
    <xdr:from>
      <xdr:col>5</xdr:col>
      <xdr:colOff>190500</xdr:colOff>
      <xdr:row>10</xdr:row>
      <xdr:rowOff>19050</xdr:rowOff>
    </xdr:from>
    <xdr:to>
      <xdr:col>11</xdr:col>
      <xdr:colOff>161925</xdr:colOff>
      <xdr:row>15</xdr:row>
      <xdr:rowOff>44450</xdr:rowOff>
    </xdr:to>
    <xdr:cxnSp macro="">
      <xdr:nvCxnSpPr>
        <xdr:cNvPr id="27" name="直線矢印コネクタ 26">
          <a:extLst>
            <a:ext uri="{FF2B5EF4-FFF2-40B4-BE49-F238E27FC236}">
              <a16:creationId xmlns:a16="http://schemas.microsoft.com/office/drawing/2014/main" id="{236A104C-CDE5-4A88-AA63-659B3EF08B57}"/>
            </a:ext>
          </a:extLst>
        </xdr:cNvPr>
        <xdr:cNvCxnSpPr/>
      </xdr:nvCxnSpPr>
      <xdr:spPr>
        <a:xfrm flipH="1">
          <a:off x="3238500" y="1847850"/>
          <a:ext cx="3629025" cy="835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75080</xdr:colOff>
      <xdr:row>18</xdr:row>
      <xdr:rowOff>35860</xdr:rowOff>
    </xdr:from>
    <xdr:to>
      <xdr:col>5</xdr:col>
      <xdr:colOff>352425</xdr:colOff>
      <xdr:row>20</xdr:row>
      <xdr:rowOff>9526</xdr:rowOff>
    </xdr:to>
    <xdr:sp macro="" textlink="">
      <xdr:nvSpPr>
        <xdr:cNvPr id="10" name="正方形/長方形 9">
          <a:extLst>
            <a:ext uri="{FF2B5EF4-FFF2-40B4-BE49-F238E27FC236}">
              <a16:creationId xmlns:a16="http://schemas.microsoft.com/office/drawing/2014/main" id="{D412F13B-98F1-42FA-9F4C-8967C52C6117}"/>
            </a:ext>
          </a:extLst>
        </xdr:cNvPr>
        <xdr:cNvSpPr/>
      </xdr:nvSpPr>
      <xdr:spPr>
        <a:xfrm>
          <a:off x="3123080" y="3160060"/>
          <a:ext cx="277345" cy="297516"/>
        </a:xfrm>
        <a:prstGeom prst="rect">
          <a:avLst/>
        </a:prstGeom>
        <a:no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76199</xdr:colOff>
      <xdr:row>3</xdr:row>
      <xdr:rowOff>107949</xdr:rowOff>
    </xdr:from>
    <xdr:to>
      <xdr:col>16</xdr:col>
      <xdr:colOff>438150</xdr:colOff>
      <xdr:row>12</xdr:row>
      <xdr:rowOff>57149</xdr:rowOff>
    </xdr:to>
    <xdr:sp macro="" textlink="">
      <xdr:nvSpPr>
        <xdr:cNvPr id="3" name="正方形/長方形 2">
          <a:extLst>
            <a:ext uri="{FF2B5EF4-FFF2-40B4-BE49-F238E27FC236}">
              <a16:creationId xmlns:a16="http://schemas.microsoft.com/office/drawing/2014/main" id="{3AAF136E-B71E-4DAC-9964-D288550E22CB}"/>
            </a:ext>
          </a:extLst>
        </xdr:cNvPr>
        <xdr:cNvSpPr/>
      </xdr:nvSpPr>
      <xdr:spPr>
        <a:xfrm>
          <a:off x="8632824" y="679449"/>
          <a:ext cx="2266951" cy="1600200"/>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オレンジセルのみ</a:t>
          </a:r>
          <a:endParaRPr kumimoji="1" lang="en-US" altLang="ja-JP" sz="1600" b="1">
            <a:solidFill>
              <a:schemeClr val="tx1"/>
            </a:solidFill>
          </a:endParaRPr>
        </a:p>
        <a:p>
          <a:pPr algn="l"/>
          <a:r>
            <a:rPr kumimoji="1" lang="ja-JP" altLang="en-US" sz="1600" b="1">
              <a:solidFill>
                <a:schemeClr val="tx1"/>
              </a:solidFill>
            </a:rPr>
            <a:t>必要に応じて入力</a:t>
          </a:r>
          <a:endParaRPr kumimoji="1" lang="en-US" altLang="ja-JP" sz="1600" b="1">
            <a:solidFill>
              <a:schemeClr val="tx1"/>
            </a:solidFill>
          </a:endParaRPr>
        </a:p>
        <a:p>
          <a:pPr algn="l"/>
          <a:r>
            <a:rPr kumimoji="1" lang="ja-JP" altLang="en-US" sz="1600" b="1">
              <a:solidFill>
                <a:schemeClr val="tx1"/>
              </a:solidFill>
            </a:rPr>
            <a:t>してください</a:t>
          </a:r>
          <a:endParaRPr kumimoji="1" lang="en-US" altLang="ja-JP" sz="1600" b="1">
            <a:solidFill>
              <a:schemeClr val="tx1"/>
            </a:solidFill>
          </a:endParaRPr>
        </a:p>
        <a:p>
          <a:pPr algn="l"/>
          <a:r>
            <a:rPr kumimoji="1" lang="en-US" altLang="ja-JP" sz="1400" b="1">
              <a:solidFill>
                <a:schemeClr val="tx1"/>
              </a:solidFill>
            </a:rPr>
            <a:t>(</a:t>
          </a:r>
          <a:r>
            <a:rPr kumimoji="1" lang="ja-JP" altLang="en-US" sz="1200" b="1">
              <a:solidFill>
                <a:schemeClr val="tx1"/>
              </a:solidFill>
            </a:rPr>
            <a:t>医療機関内で文書番号を発行している場合は、入力をお願いします</a:t>
          </a:r>
          <a:r>
            <a:rPr kumimoji="1" lang="ja-JP" altLang="en-US" sz="1400" b="1">
              <a:solidFill>
                <a:schemeClr val="tx1"/>
              </a:solidFill>
            </a:rPr>
            <a:t>）</a:t>
          </a:r>
          <a:endParaRPr kumimoji="1" lang="ja-JP" altLang="en-US" sz="1600" b="1">
            <a:solidFill>
              <a:schemeClr val="tx1"/>
            </a:solidFill>
          </a:endParaRPr>
        </a:p>
      </xdr:txBody>
    </xdr:sp>
    <xdr:clientData/>
  </xdr:twoCellAnchor>
  <xdr:twoCellAnchor>
    <xdr:from>
      <xdr:col>10</xdr:col>
      <xdr:colOff>111125</xdr:colOff>
      <xdr:row>5</xdr:row>
      <xdr:rowOff>149225</xdr:rowOff>
    </xdr:from>
    <xdr:to>
      <xdr:col>13</xdr:col>
      <xdr:colOff>31750</xdr:colOff>
      <xdr:row>6</xdr:row>
      <xdr:rowOff>12700</xdr:rowOff>
    </xdr:to>
    <xdr:cxnSp macro="">
      <xdr:nvCxnSpPr>
        <xdr:cNvPr id="4" name="直線矢印コネクタ 3">
          <a:extLst>
            <a:ext uri="{FF2B5EF4-FFF2-40B4-BE49-F238E27FC236}">
              <a16:creationId xmlns:a16="http://schemas.microsoft.com/office/drawing/2014/main" id="{B69BD462-3441-27C3-0F4B-E4DA9DA936B1}"/>
            </a:ext>
          </a:extLst>
        </xdr:cNvPr>
        <xdr:cNvCxnSpPr/>
      </xdr:nvCxnSpPr>
      <xdr:spPr>
        <a:xfrm flipH="1">
          <a:off x="7032625" y="1069975"/>
          <a:ext cx="1555750" cy="3810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239185</xdr:colOff>
      <xdr:row>6</xdr:row>
      <xdr:rowOff>209550</xdr:rowOff>
    </xdr:from>
    <xdr:to>
      <xdr:col>29</xdr:col>
      <xdr:colOff>42334</xdr:colOff>
      <xdr:row>10</xdr:row>
      <xdr:rowOff>216807</xdr:rowOff>
    </xdr:to>
    <xdr:sp macro="" textlink="">
      <xdr:nvSpPr>
        <xdr:cNvPr id="2" name="正方形/長方形 1">
          <a:extLst>
            <a:ext uri="{FF2B5EF4-FFF2-40B4-BE49-F238E27FC236}">
              <a16:creationId xmlns:a16="http://schemas.microsoft.com/office/drawing/2014/main" id="{65C4B456-22AF-4F3C-A746-DB1B2E6DABC3}"/>
            </a:ext>
          </a:extLst>
        </xdr:cNvPr>
        <xdr:cNvSpPr/>
      </xdr:nvSpPr>
      <xdr:spPr>
        <a:xfrm>
          <a:off x="9975852" y="1585383"/>
          <a:ext cx="2544232" cy="1446591"/>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オレンジセルのみ</a:t>
          </a:r>
          <a:endParaRPr kumimoji="1" lang="en-US" altLang="ja-JP" sz="2400" b="1">
            <a:solidFill>
              <a:schemeClr val="tx1"/>
            </a:solidFill>
          </a:endParaRPr>
        </a:p>
        <a:p>
          <a:pPr algn="l"/>
          <a:r>
            <a:rPr kumimoji="1" lang="ja-JP" altLang="en-US" sz="2400" b="1">
              <a:solidFill>
                <a:schemeClr val="tx1"/>
              </a:solidFill>
            </a:rPr>
            <a:t>入力してください</a:t>
          </a:r>
        </a:p>
      </xdr:txBody>
    </xdr:sp>
    <xdr:clientData/>
  </xdr:twoCellAnchor>
  <xdr:twoCellAnchor>
    <xdr:from>
      <xdr:col>22</xdr:col>
      <xdr:colOff>161926</xdr:colOff>
      <xdr:row>12</xdr:row>
      <xdr:rowOff>129116</xdr:rowOff>
    </xdr:from>
    <xdr:to>
      <xdr:col>30</xdr:col>
      <xdr:colOff>177800</xdr:colOff>
      <xdr:row>17</xdr:row>
      <xdr:rowOff>76295</xdr:rowOff>
    </xdr:to>
    <xdr:sp macro="" textlink="">
      <xdr:nvSpPr>
        <xdr:cNvPr id="3" name="四角形: 角を丸くする 2">
          <a:extLst>
            <a:ext uri="{FF2B5EF4-FFF2-40B4-BE49-F238E27FC236}">
              <a16:creationId xmlns:a16="http://schemas.microsoft.com/office/drawing/2014/main" id="{021BC7DF-F7BD-4194-B226-F5CA6BEFE7BE}"/>
            </a:ext>
          </a:extLst>
        </xdr:cNvPr>
        <xdr:cNvSpPr/>
      </xdr:nvSpPr>
      <xdr:spPr>
        <a:xfrm>
          <a:off x="9972676" y="3700991"/>
          <a:ext cx="3190874" cy="175692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「品名」・・・購入した</a:t>
          </a:r>
          <a:r>
            <a:rPr kumimoji="1" lang="ja-JP" altLang="en-US" sz="1100" b="1">
              <a:solidFill>
                <a:srgbClr val="FF0000"/>
              </a:solidFill>
            </a:rPr>
            <a:t>種目名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例　空気清浄機　</a:t>
          </a:r>
          <a:r>
            <a:rPr kumimoji="1" lang="en-US" altLang="ja-JP" sz="1100" b="1">
              <a:solidFill>
                <a:sysClr val="windowText" lastClr="000000"/>
              </a:solidFill>
            </a:rPr>
            <a:t>PCR</a:t>
          </a:r>
          <a:r>
            <a:rPr kumimoji="1" lang="ja-JP" altLang="en-US" sz="1100" b="1">
              <a:solidFill>
                <a:sysClr val="windowText" lastClr="000000"/>
              </a:solidFill>
            </a:rPr>
            <a:t>検査装置　等）</a:t>
          </a:r>
          <a:endParaRPr kumimoji="1" lang="en-US" altLang="ja-JP" sz="1100" b="1">
            <a:solidFill>
              <a:sysClr val="windowText" lastClr="000000"/>
            </a:solidFill>
          </a:endParaRPr>
        </a:p>
        <a:p>
          <a:pPr algn="l"/>
          <a:r>
            <a:rPr kumimoji="1" lang="ja-JP" altLang="en-US" sz="1100" b="1">
              <a:solidFill>
                <a:sysClr val="windowText" lastClr="000000"/>
              </a:solidFill>
            </a:rPr>
            <a:t>「銘柄」・・・購入した</a:t>
          </a:r>
          <a:r>
            <a:rPr kumimoji="1" lang="ja-JP" altLang="en-US" sz="1100" b="1">
              <a:solidFill>
                <a:srgbClr val="FF0000"/>
              </a:solidFill>
            </a:rPr>
            <a:t>商品のメーカー名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全自動遺伝子解析装置▲▲）</a:t>
          </a:r>
          <a:endParaRPr kumimoji="1" lang="en-US" altLang="ja-JP" sz="1100" b="1">
            <a:solidFill>
              <a:sysClr val="windowText" lastClr="000000"/>
            </a:solidFill>
          </a:endParaRPr>
        </a:p>
        <a:p>
          <a:pPr algn="l"/>
          <a:r>
            <a:rPr kumimoji="1" lang="ja-JP" altLang="en-US" sz="1100" b="1">
              <a:solidFill>
                <a:sysClr val="windowText" lastClr="000000"/>
              </a:solidFill>
            </a:rPr>
            <a:t>「規格」・・・商品の</a:t>
          </a:r>
          <a:r>
            <a:rPr kumimoji="1" lang="ja-JP" altLang="en-US" sz="1100" b="1">
              <a:solidFill>
                <a:srgbClr val="FF0000"/>
              </a:solidFill>
            </a:rPr>
            <a:t>製品番号（型番）</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a:t>
          </a:r>
          <a:r>
            <a:rPr kumimoji="1" lang="en-US" altLang="ja-JP" sz="1100" b="1">
              <a:solidFill>
                <a:sysClr val="windowText" lastClr="000000"/>
              </a:solidFill>
            </a:rPr>
            <a:t>ABC-123</a:t>
          </a:r>
          <a:r>
            <a:rPr kumimoji="1" lang="ja-JP" altLang="en-US" sz="1100" b="1">
              <a:solidFill>
                <a:sysClr val="windowText" lastClr="00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6350</xdr:colOff>
      <xdr:row>8</xdr:row>
      <xdr:rowOff>111125</xdr:rowOff>
    </xdr:from>
    <xdr:to>
      <xdr:col>28</xdr:col>
      <xdr:colOff>439511</xdr:colOff>
      <xdr:row>11</xdr:row>
      <xdr:rowOff>78921</xdr:rowOff>
    </xdr:to>
    <xdr:sp macro="" textlink="" fLocksText="0">
      <xdr:nvSpPr>
        <xdr:cNvPr id="3" name="正方形/長方形 2">
          <a:extLst>
            <a:ext uri="{FF2B5EF4-FFF2-40B4-BE49-F238E27FC236}">
              <a16:creationId xmlns:a16="http://schemas.microsoft.com/office/drawing/2014/main" id="{727A7DB2-AC83-4557-8474-8103A0793B70}"/>
            </a:ext>
          </a:extLst>
        </xdr:cNvPr>
        <xdr:cNvSpPr/>
      </xdr:nvSpPr>
      <xdr:spPr>
        <a:xfrm>
          <a:off x="15979775" y="2616200"/>
          <a:ext cx="4205061" cy="1491796"/>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オレンジセルのみ入力してください。</a:t>
          </a:r>
          <a:endParaRPr kumimoji="1" lang="en-US" altLang="ja-JP" sz="2000" b="1">
            <a:solidFill>
              <a:schemeClr val="tx1"/>
            </a:solidFill>
          </a:endParaRPr>
        </a:p>
        <a:p>
          <a:pPr algn="l"/>
          <a:r>
            <a:rPr kumimoji="1" lang="ja-JP" altLang="en-US" sz="2000" b="1">
              <a:solidFill>
                <a:schemeClr val="tx1"/>
              </a:solidFill>
            </a:rPr>
            <a:t>その他のセルは、別のシートから自動転記または、自動計算で表示されます。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5</xdr:col>
      <xdr:colOff>206376</xdr:colOff>
      <xdr:row>12</xdr:row>
      <xdr:rowOff>225425</xdr:rowOff>
    </xdr:from>
    <xdr:to>
      <xdr:col>8</xdr:col>
      <xdr:colOff>530225</xdr:colOff>
      <xdr:row>15</xdr:row>
      <xdr:rowOff>273050</xdr:rowOff>
    </xdr:to>
    <xdr:sp macro="" textlink="">
      <xdr:nvSpPr>
        <xdr:cNvPr id="2" name="正方形/長方形 1">
          <a:extLst>
            <a:ext uri="{FF2B5EF4-FFF2-40B4-BE49-F238E27FC236}">
              <a16:creationId xmlns:a16="http://schemas.microsoft.com/office/drawing/2014/main" id="{1630DEA1-7B3F-4CD7-91BB-29B5BD52C2C6}"/>
            </a:ext>
          </a:extLst>
        </xdr:cNvPr>
        <xdr:cNvSpPr/>
      </xdr:nvSpPr>
      <xdr:spPr>
        <a:xfrm>
          <a:off x="5530851" y="3883025"/>
          <a:ext cx="2209799" cy="962025"/>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オレンジセルのみ</a:t>
          </a:r>
          <a:endParaRPr kumimoji="1" lang="en-US" altLang="ja-JP" sz="1800" b="1">
            <a:solidFill>
              <a:schemeClr val="tx1"/>
            </a:solidFill>
          </a:endParaRPr>
        </a:p>
        <a:p>
          <a:pPr algn="l"/>
          <a:r>
            <a:rPr kumimoji="1" lang="ja-JP" altLang="en-US" sz="1800" b="1">
              <a:solidFill>
                <a:schemeClr val="tx1"/>
              </a:solidFill>
            </a:rPr>
            <a:t>入力してください。</a:t>
          </a:r>
        </a:p>
      </xdr:txBody>
    </xdr:sp>
    <xdr:clientData/>
  </xdr:twoCellAnchor>
  <xdr:twoCellAnchor editAs="absolute">
    <xdr:from>
      <xdr:col>5</xdr:col>
      <xdr:colOff>263525</xdr:colOff>
      <xdr:row>10</xdr:row>
      <xdr:rowOff>9525</xdr:rowOff>
    </xdr:from>
    <xdr:to>
      <xdr:col>8</xdr:col>
      <xdr:colOff>571500</xdr:colOff>
      <xdr:row>12</xdr:row>
      <xdr:rowOff>15875</xdr:rowOff>
    </xdr:to>
    <xdr:sp macro="" textlink="" fLocksText="0">
      <xdr:nvSpPr>
        <xdr:cNvPr id="4" name="正方形/長方形 3">
          <a:extLst>
            <a:ext uri="{FF2B5EF4-FFF2-40B4-BE49-F238E27FC236}">
              <a16:creationId xmlns:a16="http://schemas.microsoft.com/office/drawing/2014/main" id="{95E7AA97-9AAD-49BB-8560-FA27D578902E}"/>
            </a:ext>
          </a:extLst>
        </xdr:cNvPr>
        <xdr:cNvSpPr/>
      </xdr:nvSpPr>
      <xdr:spPr>
        <a:xfrm>
          <a:off x="5588000" y="3057525"/>
          <a:ext cx="2193925" cy="615950"/>
        </a:xfrm>
        <a:prstGeom prst="rect">
          <a:avLst/>
        </a:prstGeom>
        <a:solidFill>
          <a:srgbClr val="FFFF00"/>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１収入と２支出の合計額が一致するようにしてください。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184378</xdr:colOff>
      <xdr:row>1</xdr:row>
      <xdr:rowOff>42863</xdr:rowOff>
    </xdr:from>
    <xdr:to>
      <xdr:col>8</xdr:col>
      <xdr:colOff>422030</xdr:colOff>
      <xdr:row>27</xdr:row>
      <xdr:rowOff>63133</xdr:rowOff>
    </xdr:to>
    <xdr:sp macro="" textlink="">
      <xdr:nvSpPr>
        <xdr:cNvPr id="2" name="テキスト ボックス 1">
          <a:extLst>
            <a:ext uri="{FF2B5EF4-FFF2-40B4-BE49-F238E27FC236}">
              <a16:creationId xmlns:a16="http://schemas.microsoft.com/office/drawing/2014/main" id="{7A9A6960-2480-4576-ABED-E638C67A6197}"/>
            </a:ext>
          </a:extLst>
        </xdr:cNvPr>
        <xdr:cNvSpPr txBox="1"/>
      </xdr:nvSpPr>
      <xdr:spPr>
        <a:xfrm>
          <a:off x="5804128" y="360363"/>
          <a:ext cx="5016027" cy="72910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記入要領（</a:t>
          </a:r>
          <a:r>
            <a:rPr kumimoji="1" lang="ja-JP" altLang="en-US" sz="1200" b="1">
              <a:solidFill>
                <a:srgbClr val="FF0000"/>
              </a:solidFill>
              <a:latin typeface="+mn-ea"/>
              <a:ea typeface="+mn-ea"/>
            </a:rPr>
            <a:t>必ずお読みください</a:t>
          </a:r>
          <a:r>
            <a:rPr kumimoji="1" lang="ja-JP" altLang="en-US" sz="1200" b="1">
              <a:latin typeface="+mn-ea"/>
              <a:ea typeface="+mn-ea"/>
            </a:rPr>
            <a:t>）</a:t>
          </a:r>
          <a:endParaRPr kumimoji="1" lang="en-US" altLang="ja-JP" sz="1200" b="1">
            <a:latin typeface="+mn-ea"/>
            <a:ea typeface="+mn-ea"/>
          </a:endParaRPr>
        </a:p>
        <a:p>
          <a:endParaRPr kumimoji="1" lang="en-US" altLang="ja-JP" sz="1100" b="1">
            <a:latin typeface="+mn-ea"/>
            <a:ea typeface="+mn-ea"/>
          </a:endParaRPr>
        </a:p>
        <a:p>
          <a:r>
            <a:rPr kumimoji="1" lang="ja-JP" altLang="en-US" sz="1100" b="1">
              <a:latin typeface="+mn-ea"/>
              <a:ea typeface="+mn-ea"/>
            </a:rPr>
            <a:t>「今回提出区分」・・・プルダウンから「交付申請」「変更交付申請」「実績報告」のうち、   </a:t>
          </a:r>
          <a:endParaRPr kumimoji="1" lang="en-US" altLang="ja-JP" sz="1100" b="1">
            <a:latin typeface="+mn-ea"/>
            <a:ea typeface="+mn-ea"/>
          </a:endParaRPr>
        </a:p>
        <a:p>
          <a:r>
            <a:rPr kumimoji="1" lang="ja-JP" altLang="en-US" sz="1100" b="1">
              <a:latin typeface="+mn-ea"/>
              <a:ea typeface="+mn-ea"/>
            </a:rPr>
            <a:t>該当するものを選択してください。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「郵便番号」・・・</a:t>
          </a:r>
          <a:r>
            <a:rPr kumimoji="1" lang="en-US" altLang="ja-JP" sz="1100" b="1">
              <a:latin typeface="+mn-ea"/>
              <a:ea typeface="+mn-ea"/>
            </a:rPr>
            <a:t>7</a:t>
          </a:r>
          <a:r>
            <a:rPr kumimoji="1" lang="ja-JP" altLang="en-US" sz="1100" b="1">
              <a:latin typeface="+mn-ea"/>
              <a:ea typeface="+mn-ea"/>
            </a:rPr>
            <a:t>桁で入力してください。（例：</a:t>
          </a:r>
          <a:r>
            <a:rPr kumimoji="1" lang="en-US" altLang="ja-JP" sz="1100" b="1">
              <a:latin typeface="+mn-ea"/>
              <a:ea typeface="+mn-ea"/>
            </a:rPr>
            <a:t>330-9301</a:t>
          </a:r>
          <a:r>
            <a:rPr kumimoji="1" lang="ja-JP" altLang="en-US" sz="1100" b="1">
              <a:latin typeface="+mn-ea"/>
              <a:ea typeface="+mn-ea"/>
            </a:rPr>
            <a:t>）</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「所在地」・・・医療機関の所在地を入力してください。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「開設者」・・・法人名又は個人事業名を入力してください。</a:t>
          </a:r>
          <a:endParaRPr kumimoji="1" lang="en-US" altLang="ja-JP" sz="1100" b="1">
            <a:latin typeface="+mn-ea"/>
            <a:ea typeface="+mn-ea"/>
          </a:endParaRPr>
        </a:p>
        <a:p>
          <a:r>
            <a:rPr kumimoji="1" lang="ja-JP" altLang="en-US" sz="1100" b="1">
              <a:latin typeface="+mn-ea"/>
              <a:ea typeface="+mn-ea"/>
            </a:rPr>
            <a:t>（例：医療法人埼玉会 又は</a:t>
          </a:r>
          <a:r>
            <a:rPr kumimoji="1" lang="ja-JP" altLang="en-US" sz="1100" b="1" baseline="0">
              <a:latin typeface="+mn-ea"/>
              <a:ea typeface="+mn-ea"/>
            </a:rPr>
            <a:t> </a:t>
          </a:r>
          <a:r>
            <a:rPr kumimoji="1" lang="ja-JP" altLang="en-US" sz="1100" b="1">
              <a:latin typeface="+mn-ea"/>
              <a:ea typeface="+mn-ea"/>
            </a:rPr>
            <a:t>埼玉　太郎）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「代表者職・氏名」・・・代表者の職・氏名を入力してください。</a:t>
          </a:r>
          <a:endParaRPr kumimoji="1" lang="en-US" altLang="ja-JP" sz="1100" b="1">
            <a:latin typeface="+mn-ea"/>
            <a:ea typeface="+mn-ea"/>
          </a:endParaRPr>
        </a:p>
        <a:p>
          <a:r>
            <a:rPr kumimoji="1" lang="ja-JP" altLang="en-US" sz="1100" b="1">
              <a:latin typeface="+mn-ea"/>
              <a:ea typeface="+mn-ea"/>
            </a:rPr>
            <a:t>（例：理事長　埼玉　花子）</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「医療機関名」・・・医療機関名を入力してください。（例：彩の国埼玉病院）</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「医療機関コード」・・・「</a:t>
          </a:r>
          <a:r>
            <a:rPr kumimoji="1" lang="en-US" altLang="ja-JP" sz="1100" b="1">
              <a:latin typeface="+mn-ea"/>
              <a:ea typeface="+mn-ea"/>
            </a:rPr>
            <a:t>111</a:t>
          </a:r>
          <a:r>
            <a:rPr kumimoji="1" lang="ja-JP" altLang="en-US" sz="1100" b="1">
              <a:latin typeface="+mn-ea"/>
              <a:ea typeface="+mn-ea"/>
            </a:rPr>
            <a:t>」から始まる</a:t>
          </a:r>
          <a:r>
            <a:rPr kumimoji="1" lang="en-US" altLang="ja-JP" sz="1100" b="1">
              <a:latin typeface="+mn-ea"/>
              <a:ea typeface="+mn-ea"/>
            </a:rPr>
            <a:t>10</a:t>
          </a:r>
          <a:r>
            <a:rPr kumimoji="1" lang="ja-JP" altLang="en-US" sz="1100" b="1">
              <a:latin typeface="+mn-ea"/>
              <a:ea typeface="+mn-ea"/>
            </a:rPr>
            <a:t>桁で入力してください。（例：</a:t>
          </a:r>
          <a:r>
            <a:rPr kumimoji="1" lang="en-US" altLang="ja-JP" sz="1100" b="1">
              <a:latin typeface="+mn-ea"/>
              <a:ea typeface="+mn-ea"/>
            </a:rPr>
            <a:t>1119999999</a:t>
          </a:r>
          <a:r>
            <a:rPr kumimoji="1" lang="ja-JP" altLang="en-US" sz="1100" b="1">
              <a:latin typeface="+mn-ea"/>
              <a:ea typeface="+mn-ea"/>
            </a:rPr>
            <a:t>）</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「申請事務担当者・所属」・・・申請事務を担当する方の所属を記入してください。（例：総務課）</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「申請事務担当者・氏名」・・・申請事務</a:t>
          </a:r>
          <a:r>
            <a:rPr kumimoji="1" lang="ja-JP" altLang="ja-JP" sz="1100" b="1">
              <a:solidFill>
                <a:schemeClr val="dk1"/>
              </a:solidFill>
              <a:effectLst/>
              <a:latin typeface="+mn-ea"/>
              <a:ea typeface="+mn-ea"/>
              <a:cs typeface="+mn-cs"/>
            </a:rPr>
            <a:t>を担当する方</a:t>
          </a:r>
          <a:r>
            <a:rPr kumimoji="1" lang="ja-JP" altLang="en-US" sz="1100" b="1">
              <a:latin typeface="+mn-ea"/>
              <a:ea typeface="+mn-ea"/>
            </a:rPr>
            <a:t>の氏名を記入してください。（例：浦和　太郎）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「電話番号」・・・</a:t>
          </a:r>
          <a:r>
            <a:rPr kumimoji="1" lang="ja-JP" altLang="ja-JP" sz="1100" b="1">
              <a:solidFill>
                <a:schemeClr val="dk1"/>
              </a:solidFill>
              <a:effectLst/>
              <a:latin typeface="+mn-ea"/>
              <a:ea typeface="+mn-ea"/>
              <a:cs typeface="+mn-cs"/>
            </a:rPr>
            <a:t>申請事務を担当する方</a:t>
          </a:r>
          <a:r>
            <a:rPr kumimoji="1" lang="ja-JP" altLang="en-US" sz="1100" b="1">
              <a:solidFill>
                <a:schemeClr val="dk1"/>
              </a:solidFill>
              <a:effectLst/>
              <a:latin typeface="+mn-ea"/>
              <a:ea typeface="+mn-ea"/>
              <a:cs typeface="+mn-cs"/>
            </a:rPr>
            <a:t>に繋がる番号を入力してください。申請内容等に関することで連絡することがありますので、なるべく平日（休診日等を除く）</a:t>
          </a:r>
          <a:r>
            <a:rPr kumimoji="1" lang="en-US" altLang="ja-JP" sz="1100" b="1">
              <a:solidFill>
                <a:schemeClr val="dk1"/>
              </a:solidFill>
              <a:effectLst/>
              <a:latin typeface="+mn-ea"/>
              <a:ea typeface="+mn-ea"/>
              <a:cs typeface="+mn-cs"/>
            </a:rPr>
            <a:t>8</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30</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17</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15</a:t>
          </a:r>
          <a:r>
            <a:rPr kumimoji="1" lang="ja-JP" altLang="en-US" sz="1100" b="1">
              <a:solidFill>
                <a:schemeClr val="dk1"/>
              </a:solidFill>
              <a:effectLst/>
              <a:latin typeface="+mn-ea"/>
              <a:ea typeface="+mn-ea"/>
              <a:cs typeface="+mn-cs"/>
            </a:rPr>
            <a:t>に繋がる番号としてください。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「メールアドレス」・・・申請書等を県とやり取りするメールアドレスを入力してください。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「補助金の交付方法」・・・交付申請時のみ、精算払いか概算払いを選択をしてください。</a:t>
          </a:r>
          <a:endParaRPr kumimoji="1" lang="en-US" altLang="ja-JP" sz="1100" b="1">
            <a:latin typeface="+mn-ea"/>
            <a:ea typeface="+mn-ea"/>
          </a:endParaRPr>
        </a:p>
        <a:p>
          <a:r>
            <a:rPr kumimoji="1" lang="en-US" altLang="ja-JP" sz="1100" b="1">
              <a:latin typeface="+mn-ea"/>
              <a:ea typeface="+mn-ea"/>
            </a:rPr>
            <a:t>※</a:t>
          </a:r>
          <a:r>
            <a:rPr kumimoji="1" lang="ja-JP" altLang="en-US" sz="1100" b="0">
              <a:latin typeface="+mn-ea"/>
              <a:ea typeface="+mn-ea"/>
            </a:rPr>
            <a:t>「精算払」は、事業の費用が確定した後、確定額に基づき補助金を支払います。</a:t>
          </a:r>
          <a:br>
            <a:rPr kumimoji="1" lang="ja-JP" altLang="en-US" sz="1100" b="0">
              <a:latin typeface="+mn-ea"/>
              <a:ea typeface="+mn-ea"/>
            </a:rPr>
          </a:br>
          <a:r>
            <a:rPr kumimoji="1" lang="ja-JP" altLang="en-US" sz="1100" b="0">
              <a:latin typeface="+mn-ea"/>
              <a:ea typeface="+mn-ea"/>
            </a:rPr>
            <a:t>　　「概算払」は、事業の費用が確定する前に概算額により補助金を支払い、費用が確定した後に精算を行います。</a:t>
          </a:r>
          <a:endParaRPr kumimoji="1" lang="en-US" altLang="ja-JP" sz="1100" b="0">
            <a:latin typeface="+mn-ea"/>
            <a:ea typeface="+mn-ea"/>
          </a:endParaRPr>
        </a:p>
        <a:p>
          <a:endParaRPr kumimoji="1" lang="en-US" altLang="ja-JP" sz="1100" b="1">
            <a:latin typeface="+mn-ea"/>
            <a:ea typeface="+mn-ea"/>
          </a:endParaRPr>
        </a:p>
        <a:p>
          <a:endParaRPr kumimoji="1" lang="en-US" altLang="ja-JP" sz="1100" b="1">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521072</xdr:colOff>
      <xdr:row>3</xdr:row>
      <xdr:rowOff>115295</xdr:rowOff>
    </xdr:from>
    <xdr:to>
      <xdr:col>16</xdr:col>
      <xdr:colOff>495673</xdr:colOff>
      <xdr:row>12</xdr:row>
      <xdr:rowOff>9462</xdr:rowOff>
    </xdr:to>
    <xdr:sp macro="" textlink="">
      <xdr:nvSpPr>
        <xdr:cNvPr id="2" name="正方形/長方形 1">
          <a:extLst>
            <a:ext uri="{FF2B5EF4-FFF2-40B4-BE49-F238E27FC236}">
              <a16:creationId xmlns:a16="http://schemas.microsoft.com/office/drawing/2014/main" id="{E2C878A9-B5A4-4B28-8A3D-BB54FEB10B8E}"/>
            </a:ext>
          </a:extLst>
        </xdr:cNvPr>
        <xdr:cNvSpPr/>
      </xdr:nvSpPr>
      <xdr:spPr>
        <a:xfrm>
          <a:off x="8522072" y="705845"/>
          <a:ext cx="2489201" cy="1522942"/>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オレンジセルのみ</a:t>
          </a:r>
          <a:endParaRPr kumimoji="1" lang="en-US" altLang="ja-JP" sz="1600" b="1">
            <a:solidFill>
              <a:schemeClr val="tx1"/>
            </a:solidFill>
          </a:endParaRPr>
        </a:p>
        <a:p>
          <a:pPr algn="l"/>
          <a:r>
            <a:rPr kumimoji="1" lang="ja-JP" altLang="en-US" sz="1600" b="1">
              <a:solidFill>
                <a:schemeClr val="tx1"/>
              </a:solidFill>
            </a:rPr>
            <a:t>必要に応じて入力</a:t>
          </a:r>
          <a:endParaRPr kumimoji="1" lang="en-US" altLang="ja-JP" sz="16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rPr>
            <a:t>してください</a:t>
          </a:r>
          <a:br>
            <a:rPr kumimoji="1" lang="en-US" altLang="ja-JP" sz="1600" b="1">
              <a:solidFill>
                <a:schemeClr val="tx1"/>
              </a:solidFill>
            </a:rPr>
          </a:b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医療機関内で文書番号を発行している場合は、入力をお願いします）</a:t>
          </a:r>
          <a:endParaRPr lang="ja-JP" altLang="ja-JP" sz="1600">
            <a:solidFill>
              <a:schemeClr val="tx1"/>
            </a:solidFill>
            <a:effectLst/>
          </a:endParaRPr>
        </a:p>
        <a:p>
          <a:pPr algn="l"/>
          <a:endParaRPr kumimoji="1" lang="ja-JP" altLang="en-US" sz="1600" b="1">
            <a:solidFill>
              <a:schemeClr val="tx1"/>
            </a:solidFill>
          </a:endParaRPr>
        </a:p>
      </xdr:txBody>
    </xdr:sp>
    <xdr:clientData/>
  </xdr:twoCellAnchor>
  <xdr:twoCellAnchor>
    <xdr:from>
      <xdr:col>11</xdr:col>
      <xdr:colOff>95250</xdr:colOff>
      <xdr:row>6</xdr:row>
      <xdr:rowOff>47625</xdr:rowOff>
    </xdr:from>
    <xdr:to>
      <xdr:col>12</xdr:col>
      <xdr:colOff>438027</xdr:colOff>
      <xdr:row>7</xdr:row>
      <xdr:rowOff>113677</xdr:rowOff>
    </xdr:to>
    <xdr:cxnSp macro="">
      <xdr:nvCxnSpPr>
        <xdr:cNvPr id="3" name="直線矢印コネクタ 2">
          <a:extLst>
            <a:ext uri="{FF2B5EF4-FFF2-40B4-BE49-F238E27FC236}">
              <a16:creationId xmlns:a16="http://schemas.microsoft.com/office/drawing/2014/main" id="{9FB53C8E-497C-4E52-A83E-9B5F16241CEC}"/>
            </a:ext>
          </a:extLst>
        </xdr:cNvPr>
        <xdr:cNvCxnSpPr/>
      </xdr:nvCxnSpPr>
      <xdr:spPr>
        <a:xfrm flipH="1" flipV="1">
          <a:off x="7467600" y="1181100"/>
          <a:ext cx="971427" cy="247027"/>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198197</xdr:colOff>
      <xdr:row>5</xdr:row>
      <xdr:rowOff>169717</xdr:rowOff>
    </xdr:from>
    <xdr:to>
      <xdr:col>15</xdr:col>
      <xdr:colOff>632113</xdr:colOff>
      <xdr:row>14</xdr:row>
      <xdr:rowOff>159807</xdr:rowOff>
    </xdr:to>
    <xdr:sp macro="" textlink="">
      <xdr:nvSpPr>
        <xdr:cNvPr id="4" name="正方形/長方形 3">
          <a:extLst>
            <a:ext uri="{FF2B5EF4-FFF2-40B4-BE49-F238E27FC236}">
              <a16:creationId xmlns:a16="http://schemas.microsoft.com/office/drawing/2014/main" id="{5770E82B-F480-46B0-A510-86EDB33D672C}"/>
            </a:ext>
          </a:extLst>
        </xdr:cNvPr>
        <xdr:cNvSpPr/>
      </xdr:nvSpPr>
      <xdr:spPr>
        <a:xfrm>
          <a:off x="7834072" y="1090467"/>
          <a:ext cx="2338916" cy="1561715"/>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オレンジセルのみ</a:t>
          </a:r>
          <a:endParaRPr kumimoji="1" lang="en-US" altLang="ja-JP" sz="1600" b="1">
            <a:solidFill>
              <a:schemeClr val="tx1"/>
            </a:solidFill>
          </a:endParaRPr>
        </a:p>
        <a:p>
          <a:pPr algn="l"/>
          <a:r>
            <a:rPr kumimoji="1" lang="ja-JP" altLang="en-US" sz="1600" b="1">
              <a:solidFill>
                <a:schemeClr val="tx1"/>
              </a:solidFill>
            </a:rPr>
            <a:t>必要に応じて入力</a:t>
          </a:r>
          <a:endParaRPr kumimoji="1" lang="en-US" altLang="ja-JP" sz="1600" b="1">
            <a:solidFill>
              <a:schemeClr val="tx1"/>
            </a:solidFill>
          </a:endParaRPr>
        </a:p>
        <a:p>
          <a:pPr algn="l"/>
          <a:r>
            <a:rPr kumimoji="1" lang="ja-JP" altLang="en-US" sz="1600" b="1">
              <a:solidFill>
                <a:schemeClr val="tx1"/>
              </a:solidFill>
            </a:rPr>
            <a:t>してください</a:t>
          </a:r>
          <a:endParaRPr kumimoji="1" lang="en-US" altLang="ja-JP" sz="16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医療機関内で文書番号を発行している場合は、入力をお願いします）</a:t>
          </a:r>
          <a:endParaRPr lang="ja-JP" altLang="ja-JP" sz="1600">
            <a:solidFill>
              <a:sysClr val="windowText" lastClr="000000"/>
            </a:solidFill>
            <a:effectLst/>
          </a:endParaRPr>
        </a:p>
        <a:p>
          <a:pPr algn="l"/>
          <a:endParaRPr kumimoji="1" lang="ja-JP" altLang="en-US" sz="1600" b="1">
            <a:solidFill>
              <a:schemeClr val="tx1"/>
            </a:solidFill>
          </a:endParaRPr>
        </a:p>
      </xdr:txBody>
    </xdr:sp>
    <xdr:clientData/>
  </xdr:twoCellAnchor>
  <xdr:twoCellAnchor>
    <xdr:from>
      <xdr:col>10</xdr:col>
      <xdr:colOff>193675</xdr:colOff>
      <xdr:row>6</xdr:row>
      <xdr:rowOff>92075</xdr:rowOff>
    </xdr:from>
    <xdr:to>
      <xdr:col>12</xdr:col>
      <xdr:colOff>66194</xdr:colOff>
      <xdr:row>8</xdr:row>
      <xdr:rowOff>95249</xdr:rowOff>
    </xdr:to>
    <xdr:cxnSp macro="">
      <xdr:nvCxnSpPr>
        <xdr:cNvPr id="2" name="直線矢印コネクタ 1">
          <a:extLst>
            <a:ext uri="{FF2B5EF4-FFF2-40B4-BE49-F238E27FC236}">
              <a16:creationId xmlns:a16="http://schemas.microsoft.com/office/drawing/2014/main" id="{6BBE1A6D-A781-433A-A3F7-AA12A9C38A65}"/>
            </a:ext>
          </a:extLst>
        </xdr:cNvPr>
        <xdr:cNvCxnSpPr/>
      </xdr:nvCxnSpPr>
      <xdr:spPr>
        <a:xfrm flipH="1" flipV="1">
          <a:off x="6559550" y="1187450"/>
          <a:ext cx="1142519" cy="352424"/>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608480</xdr:colOff>
      <xdr:row>0</xdr:row>
      <xdr:rowOff>94875</xdr:rowOff>
    </xdr:from>
    <xdr:to>
      <xdr:col>17</xdr:col>
      <xdr:colOff>209550</xdr:colOff>
      <xdr:row>10</xdr:row>
      <xdr:rowOff>9525</xdr:rowOff>
    </xdr:to>
    <xdr:sp macro="" textlink="">
      <xdr:nvSpPr>
        <xdr:cNvPr id="5" name="テキスト ボックス 4">
          <a:extLst>
            <a:ext uri="{FF2B5EF4-FFF2-40B4-BE49-F238E27FC236}">
              <a16:creationId xmlns:a16="http://schemas.microsoft.com/office/drawing/2014/main" id="{952DE82C-4A10-4E4F-8D0B-7F61891302BB}"/>
            </a:ext>
          </a:extLst>
        </xdr:cNvPr>
        <xdr:cNvSpPr txBox="1"/>
      </xdr:nvSpPr>
      <xdr:spPr>
        <a:xfrm>
          <a:off x="7314080" y="94875"/>
          <a:ext cx="3258670" cy="1686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内容確認の上、</a:t>
          </a:r>
          <a:endParaRPr kumimoji="1" lang="en-US" altLang="ja-JP" sz="2400" b="1"/>
        </a:p>
        <a:p>
          <a:r>
            <a:rPr kumimoji="1" lang="ja-JP" altLang="en-US" sz="2400" b="1"/>
            <a:t>オレンジセルに入力を行ってください</a:t>
          </a:r>
          <a:r>
            <a:rPr kumimoji="1" lang="ja-JP" altLang="en-US" sz="2800" b="1"/>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226918</xdr:colOff>
      <xdr:row>6</xdr:row>
      <xdr:rowOff>316192</xdr:rowOff>
    </xdr:from>
    <xdr:to>
      <xdr:col>30</xdr:col>
      <xdr:colOff>190500</xdr:colOff>
      <xdr:row>10</xdr:row>
      <xdr:rowOff>315791</xdr:rowOff>
    </xdr:to>
    <xdr:sp macro="" textlink="">
      <xdr:nvSpPr>
        <xdr:cNvPr id="2" name="正方形/長方形 1">
          <a:extLst>
            <a:ext uri="{FF2B5EF4-FFF2-40B4-BE49-F238E27FC236}">
              <a16:creationId xmlns:a16="http://schemas.microsoft.com/office/drawing/2014/main" id="{65DE78AF-88DB-479B-9533-48ABF363350C}"/>
            </a:ext>
          </a:extLst>
        </xdr:cNvPr>
        <xdr:cNvSpPr/>
      </xdr:nvSpPr>
      <xdr:spPr>
        <a:xfrm>
          <a:off x="10142443" y="1706842"/>
          <a:ext cx="3087782" cy="1447399"/>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オレンジセルのみ入力してください</a:t>
          </a:r>
        </a:p>
      </xdr:txBody>
    </xdr:sp>
    <xdr:clientData/>
  </xdr:twoCellAnchor>
  <xdr:twoCellAnchor>
    <xdr:from>
      <xdr:col>22</xdr:col>
      <xdr:colOff>78509</xdr:colOff>
      <xdr:row>11</xdr:row>
      <xdr:rowOff>265546</xdr:rowOff>
    </xdr:from>
    <xdr:to>
      <xdr:col>30</xdr:col>
      <xdr:colOff>38100</xdr:colOff>
      <xdr:row>16</xdr:row>
      <xdr:rowOff>95250</xdr:rowOff>
    </xdr:to>
    <xdr:sp macro="" textlink="">
      <xdr:nvSpPr>
        <xdr:cNvPr id="3" name="四角形: 角を丸くする 2">
          <a:extLst>
            <a:ext uri="{FF2B5EF4-FFF2-40B4-BE49-F238E27FC236}">
              <a16:creationId xmlns:a16="http://schemas.microsoft.com/office/drawing/2014/main" id="{7B8D13C9-FB6C-4A2B-9625-4AFE07F0AFA4}"/>
            </a:ext>
          </a:extLst>
        </xdr:cNvPr>
        <xdr:cNvSpPr/>
      </xdr:nvSpPr>
      <xdr:spPr>
        <a:xfrm>
          <a:off x="9994034" y="3446896"/>
          <a:ext cx="3083791" cy="17347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「品名」・・・購入した</a:t>
          </a:r>
          <a:r>
            <a:rPr kumimoji="1" lang="ja-JP" altLang="en-US" sz="1100" b="1">
              <a:solidFill>
                <a:srgbClr val="FF0000"/>
              </a:solidFill>
            </a:rPr>
            <a:t>種目名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例　空気清浄機　</a:t>
          </a:r>
          <a:r>
            <a:rPr kumimoji="1" lang="en-US" altLang="ja-JP" sz="1100" b="1">
              <a:solidFill>
                <a:sysClr val="windowText" lastClr="000000"/>
              </a:solidFill>
            </a:rPr>
            <a:t>PCR</a:t>
          </a:r>
          <a:r>
            <a:rPr kumimoji="1" lang="ja-JP" altLang="en-US" sz="1100" b="1">
              <a:solidFill>
                <a:sysClr val="windowText" lastClr="000000"/>
              </a:solidFill>
            </a:rPr>
            <a:t>検査装置　等）</a:t>
          </a:r>
          <a:endParaRPr kumimoji="1" lang="en-US" altLang="ja-JP" sz="1100" b="1">
            <a:solidFill>
              <a:sysClr val="windowText" lastClr="000000"/>
            </a:solidFill>
          </a:endParaRPr>
        </a:p>
        <a:p>
          <a:pPr algn="l"/>
          <a:r>
            <a:rPr kumimoji="1" lang="ja-JP" altLang="en-US" sz="1100" b="1">
              <a:solidFill>
                <a:sysClr val="windowText" lastClr="000000"/>
              </a:solidFill>
            </a:rPr>
            <a:t>「銘柄」・・・購入した</a:t>
          </a:r>
          <a:r>
            <a:rPr kumimoji="1" lang="ja-JP" altLang="en-US" sz="1100" b="1">
              <a:solidFill>
                <a:srgbClr val="FF0000"/>
              </a:solidFill>
            </a:rPr>
            <a:t>商品のメーカー名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全自動遺伝子解析装置▲▲）</a:t>
          </a:r>
          <a:endParaRPr kumimoji="1" lang="en-US" altLang="ja-JP" sz="1100" b="1">
            <a:solidFill>
              <a:sysClr val="windowText" lastClr="000000"/>
            </a:solidFill>
          </a:endParaRPr>
        </a:p>
        <a:p>
          <a:pPr algn="l"/>
          <a:r>
            <a:rPr kumimoji="1" lang="ja-JP" altLang="en-US" sz="1100" b="1">
              <a:solidFill>
                <a:sysClr val="windowText" lastClr="000000"/>
              </a:solidFill>
            </a:rPr>
            <a:t>「規格」・・・商品の</a:t>
          </a:r>
          <a:r>
            <a:rPr kumimoji="1" lang="ja-JP" altLang="en-US" sz="1100" b="1">
              <a:solidFill>
                <a:srgbClr val="FF0000"/>
              </a:solidFill>
            </a:rPr>
            <a:t>製品番号（型番）</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　　</a:t>
          </a:r>
          <a:r>
            <a:rPr kumimoji="1" lang="en-US" altLang="ja-JP" sz="1100" b="1">
              <a:solidFill>
                <a:sysClr val="windowText" lastClr="000000"/>
              </a:solidFill>
            </a:rPr>
            <a:t>ABC-123</a:t>
          </a:r>
          <a:r>
            <a:rPr kumimoji="1" lang="ja-JP" altLang="en-US" sz="1100" b="1">
              <a:solidFill>
                <a:sysClr val="windowText" lastClr="00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274304</xdr:colOff>
      <xdr:row>8</xdr:row>
      <xdr:rowOff>189861</xdr:rowOff>
    </xdr:from>
    <xdr:to>
      <xdr:col>26</xdr:col>
      <xdr:colOff>95251</xdr:colOff>
      <xdr:row>11</xdr:row>
      <xdr:rowOff>192021</xdr:rowOff>
    </xdr:to>
    <xdr:sp macro="" textlink="">
      <xdr:nvSpPr>
        <xdr:cNvPr id="2" name="正方形/長方形 1">
          <a:extLst>
            <a:ext uri="{FF2B5EF4-FFF2-40B4-BE49-F238E27FC236}">
              <a16:creationId xmlns:a16="http://schemas.microsoft.com/office/drawing/2014/main" id="{B77BF65B-BAB3-44D7-A5D9-54FE5A2705E8}"/>
            </a:ext>
          </a:extLst>
        </xdr:cNvPr>
        <xdr:cNvSpPr/>
      </xdr:nvSpPr>
      <xdr:spPr>
        <a:xfrm>
          <a:off x="14476079" y="3009261"/>
          <a:ext cx="4221497" cy="1526160"/>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オレンジセルのみ入力してください。</a:t>
          </a:r>
          <a:endParaRPr kumimoji="1" lang="en-US" altLang="ja-JP" sz="2000" b="1">
            <a:solidFill>
              <a:schemeClr val="tx1"/>
            </a:solidFill>
          </a:endParaRPr>
        </a:p>
        <a:p>
          <a:pPr algn="l"/>
          <a:r>
            <a:rPr kumimoji="1" lang="ja-JP" altLang="en-US" sz="2000" b="1">
              <a:solidFill>
                <a:schemeClr val="tx1"/>
              </a:solidFill>
            </a:rPr>
            <a:t>その他のセルは、別のシートから自動転記または、自動計算で表示されます。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266700</xdr:colOff>
      <xdr:row>13</xdr:row>
      <xdr:rowOff>260351</xdr:rowOff>
    </xdr:from>
    <xdr:to>
      <xdr:col>9</xdr:col>
      <xdr:colOff>6350</xdr:colOff>
      <xdr:row>18</xdr:row>
      <xdr:rowOff>95250</xdr:rowOff>
    </xdr:to>
    <xdr:sp macro="" textlink="">
      <xdr:nvSpPr>
        <xdr:cNvPr id="2" name="正方形/長方形 1">
          <a:extLst>
            <a:ext uri="{FF2B5EF4-FFF2-40B4-BE49-F238E27FC236}">
              <a16:creationId xmlns:a16="http://schemas.microsoft.com/office/drawing/2014/main" id="{4A04BC41-BB96-48DB-8790-F446B95AAD60}"/>
            </a:ext>
          </a:extLst>
        </xdr:cNvPr>
        <xdr:cNvSpPr/>
      </xdr:nvSpPr>
      <xdr:spPr>
        <a:xfrm>
          <a:off x="5594350" y="4222751"/>
          <a:ext cx="2254250" cy="1358899"/>
        </a:xfrm>
        <a:prstGeom prst="rect">
          <a:avLst/>
        </a:prstGeom>
        <a:solidFill>
          <a:schemeClr val="accent6">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オレンジセルのみ入力してください</a:t>
          </a:r>
        </a:p>
      </xdr:txBody>
    </xdr:sp>
    <xdr:clientData/>
  </xdr:twoCellAnchor>
  <xdr:twoCellAnchor>
    <xdr:from>
      <xdr:col>5</xdr:col>
      <xdr:colOff>247649</xdr:colOff>
      <xdr:row>11</xdr:row>
      <xdr:rowOff>38100</xdr:rowOff>
    </xdr:from>
    <xdr:to>
      <xdr:col>8</xdr:col>
      <xdr:colOff>555624</xdr:colOff>
      <xdr:row>13</xdr:row>
      <xdr:rowOff>38100</xdr:rowOff>
    </xdr:to>
    <xdr:sp macro="" textlink="">
      <xdr:nvSpPr>
        <xdr:cNvPr id="4" name="正方形/長方形 3">
          <a:extLst>
            <a:ext uri="{FF2B5EF4-FFF2-40B4-BE49-F238E27FC236}">
              <a16:creationId xmlns:a16="http://schemas.microsoft.com/office/drawing/2014/main" id="{55F951A0-4DB4-4651-A1A9-0282014BFF95}"/>
            </a:ext>
          </a:extLst>
        </xdr:cNvPr>
        <xdr:cNvSpPr/>
      </xdr:nvSpPr>
      <xdr:spPr>
        <a:xfrm>
          <a:off x="5572124" y="3390900"/>
          <a:ext cx="2193925" cy="609600"/>
        </a:xfrm>
        <a:prstGeom prst="rect">
          <a:avLst/>
        </a:prstGeom>
        <a:solidFill>
          <a:srgbClr val="FFFF00"/>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１収入と２支出の合計額が一致するようにしてください。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3201/Box/&#12304;02_&#35506;&#25152;&#20849;&#26377;&#12305;07_02_&#24863;&#26579;&#30151;&#23550;&#31574;&#35506;/R06&#24180;&#24230;/001&#32207;&#21209;&#35036;&#21161;&#37329;&#25285;&#24403;/08_&#35036;&#21161;&#37329;/08_02_&#26032;&#33288;&#24863;&#26579;&#30151;&#26045;&#35373;&#25972;&#20633;&#20107;&#26989;/08_02_020_&#12507;&#12540;&#12512;&#12506;&#12540;&#12472;/R06.04.10%20&#21332;&#23450;&#35036;&#21161;&#37329;HP/R6jigyoukeikaku_setsu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鑑"/>
      <sheetName val="様式１-２１"/>
      <sheetName val="整理"/>
      <sheetName val="Sheet1"/>
      <sheetName val="R6jigyoukeikaku_setsubi"/>
    </sheetNames>
    <sheetDataSet>
      <sheetData sheetId="0"/>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4EA77-813C-4269-AD77-7AFBA42AA191}">
  <sheetPr codeName="Sheet1">
    <tabColor theme="5" tint="0.39997558519241921"/>
    <pageSetUpPr fitToPage="1"/>
  </sheetPr>
  <dimension ref="A2:M3"/>
  <sheetViews>
    <sheetView tabSelected="1" workbookViewId="0"/>
  </sheetViews>
  <sheetFormatPr defaultRowHeight="13"/>
  <cols>
    <col min="14" max="14" width="15.08984375" customWidth="1"/>
  </cols>
  <sheetData>
    <row r="2" spans="1:13" ht="21">
      <c r="A2" s="328" t="s">
        <v>438</v>
      </c>
      <c r="B2" s="328"/>
      <c r="C2" s="328"/>
      <c r="D2" s="328"/>
      <c r="E2" s="328"/>
      <c r="F2" s="328"/>
      <c r="G2" s="328"/>
      <c r="H2" s="329"/>
      <c r="I2" s="329"/>
      <c r="J2" s="329"/>
      <c r="K2" s="329"/>
      <c r="L2" s="329"/>
      <c r="M2" s="329"/>
    </row>
    <row r="3" spans="1:13" ht="21">
      <c r="A3" s="328" t="s">
        <v>437</v>
      </c>
      <c r="B3" s="328"/>
      <c r="C3" s="328"/>
      <c r="D3" s="328"/>
      <c r="E3" s="328"/>
      <c r="F3" s="328"/>
      <c r="G3" s="328"/>
      <c r="H3" s="329"/>
      <c r="I3" s="329"/>
      <c r="J3" s="329"/>
      <c r="K3" s="329"/>
      <c r="L3" s="329"/>
      <c r="M3" s="329"/>
    </row>
  </sheetData>
  <sheetProtection sheet="1" objects="1" scenarios="1"/>
  <phoneticPr fontId="5"/>
  <pageMargins left="0.23622047244094491" right="0.23622047244094491" top="0.74803149606299213" bottom="0.74803149606299213"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3158-30F8-455B-B877-410BBA1AB3C2}">
  <sheetPr codeName="Sheet7">
    <tabColor theme="6" tint="0.39997558519241921"/>
    <pageSetUpPr fitToPage="1"/>
  </sheetPr>
  <dimension ref="A1:E23"/>
  <sheetViews>
    <sheetView workbookViewId="0">
      <selection activeCell="B21" sqref="B21:C21"/>
    </sheetView>
  </sheetViews>
  <sheetFormatPr defaultColWidth="9" defaultRowHeight="13"/>
  <cols>
    <col min="1" max="1" width="2.08984375" style="201" customWidth="1"/>
    <col min="2" max="2" width="15.90625" style="201" customWidth="1"/>
    <col min="3" max="3" width="17" style="201" customWidth="1"/>
    <col min="4" max="5" width="20.6328125" style="201" customWidth="1"/>
    <col min="6" max="16384" width="9" style="201"/>
  </cols>
  <sheetData>
    <row r="1" spans="1:5" ht="24" customHeight="1"/>
    <row r="2" spans="1:5" ht="24" customHeight="1">
      <c r="A2" s="598" t="s">
        <v>400</v>
      </c>
      <c r="B2" s="598"/>
      <c r="C2" s="598"/>
      <c r="D2" s="598"/>
      <c r="E2" s="598"/>
    </row>
    <row r="3" spans="1:5" ht="24" customHeight="1">
      <c r="B3" s="202"/>
      <c r="C3" s="202"/>
      <c r="D3" s="202"/>
      <c r="E3" s="202"/>
    </row>
    <row r="4" spans="1:5" ht="24" customHeight="1">
      <c r="B4" s="202"/>
      <c r="C4" s="202"/>
      <c r="D4" s="599" t="str">
        <f>IF(基本情報入力シート!C8="","","医療機関名："&amp;基本情報入力シート!C8)</f>
        <v/>
      </c>
      <c r="E4" s="599"/>
    </row>
    <row r="5" spans="1:5" ht="24" customHeight="1">
      <c r="B5" s="596" t="s">
        <v>336</v>
      </c>
      <c r="C5" s="596"/>
    </row>
    <row r="6" spans="1:5" ht="24" customHeight="1">
      <c r="E6" s="203" t="s">
        <v>337</v>
      </c>
    </row>
    <row r="7" spans="1:5" ht="24" customHeight="1">
      <c r="B7" s="597" t="s">
        <v>338</v>
      </c>
      <c r="C7" s="597"/>
      <c r="D7" s="204" t="s">
        <v>420</v>
      </c>
      <c r="E7" s="204" t="s">
        <v>419</v>
      </c>
    </row>
    <row r="8" spans="1:5" ht="24" customHeight="1">
      <c r="B8" s="594" t="s">
        <v>340</v>
      </c>
      <c r="C8" s="594"/>
      <c r="D8" s="205" t="str">
        <f>IF(【申請】所要調書!O11="","",【申請】所要調書!O11)</f>
        <v/>
      </c>
      <c r="E8" s="206"/>
    </row>
    <row r="9" spans="1:5" ht="24" customHeight="1">
      <c r="B9" s="594" t="s">
        <v>341</v>
      </c>
      <c r="C9" s="594"/>
      <c r="D9" s="110"/>
      <c r="E9" s="105"/>
    </row>
    <row r="10" spans="1:5" ht="24" customHeight="1">
      <c r="B10" s="594" t="s">
        <v>342</v>
      </c>
      <c r="C10" s="594"/>
      <c r="D10" s="110"/>
      <c r="E10" s="105"/>
    </row>
    <row r="11" spans="1:5" ht="24" customHeight="1">
      <c r="B11" s="595" t="s">
        <v>343</v>
      </c>
      <c r="C11" s="595"/>
      <c r="D11" s="207">
        <f>SUM(D8:D10)</f>
        <v>0</v>
      </c>
      <c r="E11" s="207"/>
    </row>
    <row r="12" spans="1:5" ht="24" customHeight="1"/>
    <row r="13" spans="1:5" ht="24" customHeight="1">
      <c r="B13" s="596" t="s">
        <v>344</v>
      </c>
      <c r="C13" s="596"/>
    </row>
    <row r="14" spans="1:5" ht="24" customHeight="1"/>
    <row r="15" spans="1:5" ht="24" customHeight="1">
      <c r="B15" s="597" t="s">
        <v>338</v>
      </c>
      <c r="C15" s="597"/>
      <c r="D15" s="204" t="s">
        <v>420</v>
      </c>
      <c r="E15" s="204" t="s">
        <v>419</v>
      </c>
    </row>
    <row r="16" spans="1:5" ht="24" customHeight="1">
      <c r="B16" s="590"/>
      <c r="C16" s="591"/>
      <c r="D16" s="106"/>
      <c r="E16" s="107"/>
    </row>
    <row r="17" spans="2:5" ht="24" customHeight="1">
      <c r="B17" s="592"/>
      <c r="C17" s="593"/>
      <c r="D17" s="105"/>
      <c r="E17" s="108"/>
    </row>
    <row r="18" spans="2:5" ht="24" customHeight="1">
      <c r="B18" s="592"/>
      <c r="C18" s="593"/>
      <c r="D18" s="105"/>
      <c r="E18" s="108"/>
    </row>
    <row r="19" spans="2:5" ht="24" customHeight="1">
      <c r="B19" s="592"/>
      <c r="C19" s="593"/>
      <c r="D19" s="105"/>
      <c r="E19" s="108"/>
    </row>
    <row r="20" spans="2:5" ht="24" customHeight="1">
      <c r="B20" s="592"/>
      <c r="C20" s="593"/>
      <c r="D20" s="105"/>
      <c r="E20" s="108"/>
    </row>
    <row r="21" spans="2:5" ht="24" customHeight="1">
      <c r="B21" s="600"/>
      <c r="C21" s="601"/>
      <c r="D21" s="105"/>
      <c r="E21" s="108"/>
    </row>
    <row r="22" spans="2:5" ht="24" customHeight="1">
      <c r="B22" s="595" t="s">
        <v>168</v>
      </c>
      <c r="C22" s="595"/>
      <c r="D22" s="207">
        <f>SUM(D16:D21)</f>
        <v>0</v>
      </c>
      <c r="E22" s="207"/>
    </row>
    <row r="23" spans="2:5" ht="24" customHeight="1">
      <c r="D23" s="109" t="str">
        <f>IF(D11=D22," ","↑「１　収入」と「２　支出」が一致していません")</f>
        <v xml:space="preserve"> </v>
      </c>
    </row>
  </sheetData>
  <sheetProtection sheet="1" objects="1" selectLockedCells="1"/>
  <mergeCells count="17">
    <mergeCell ref="B18:C18"/>
    <mergeCell ref="B19:C19"/>
    <mergeCell ref="B20:C20"/>
    <mergeCell ref="B21:C21"/>
    <mergeCell ref="B22:C22"/>
    <mergeCell ref="A2:E2"/>
    <mergeCell ref="D4:E4"/>
    <mergeCell ref="B5:C5"/>
    <mergeCell ref="B7:C7"/>
    <mergeCell ref="B8:C8"/>
    <mergeCell ref="B16:C16"/>
    <mergeCell ref="B17:C17"/>
    <mergeCell ref="B9:C9"/>
    <mergeCell ref="B10:C10"/>
    <mergeCell ref="B11:C11"/>
    <mergeCell ref="B13:C13"/>
    <mergeCell ref="B15:C15"/>
  </mergeCells>
  <phoneticPr fontId="5"/>
  <conditionalFormatting sqref="D9:D10 D16:D21">
    <cfRule type="containsBlanks" dxfId="9" priority="3">
      <formula>LEN(TRIM(D9))=0</formula>
    </cfRule>
  </conditionalFormatting>
  <conditionalFormatting sqref="B16:B21">
    <cfRule type="containsBlanks" dxfId="8" priority="1">
      <formula>LEN(TRIM(B16))=0</formula>
    </cfRule>
  </conditionalFormatting>
  <pageMargins left="0.70866141732283472" right="0.70866141732283472" top="0.74803149606299213" bottom="0.74803149606299213" header="0.31496062992125984" footer="0.31496062992125984"/>
  <pageSetup paperSize="9" fitToHeight="0" orientation="portrait" r:id="rId1"/>
  <colBreaks count="1" manualBreakCount="1">
    <brk id="11" max="22"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A42A-CE6F-4103-B0B0-00687CF76F83}">
  <sheetPr codeName="Sheet11">
    <tabColor theme="8" tint="0.39997558519241921"/>
    <pageSetUpPr fitToPage="1"/>
  </sheetPr>
  <dimension ref="A1:I40"/>
  <sheetViews>
    <sheetView workbookViewId="0">
      <selection activeCell="A2" sqref="A2"/>
    </sheetView>
  </sheetViews>
  <sheetFormatPr defaultColWidth="9" defaultRowHeight="13"/>
  <cols>
    <col min="1" max="1" width="9" style="184"/>
    <col min="2" max="2" width="10.36328125" style="184" customWidth="1"/>
    <col min="3" max="3" width="17.7265625" style="184" customWidth="1"/>
    <col min="4" max="4" width="9" style="184"/>
    <col min="5" max="5" width="13.90625" style="184" bestFit="1" customWidth="1"/>
    <col min="6" max="6" width="9.453125" style="184" customWidth="1"/>
    <col min="7" max="7" width="14.08984375" style="184" customWidth="1"/>
    <col min="8" max="8" width="3.453125" style="184" customWidth="1"/>
    <col min="9" max="9" width="3" style="184" customWidth="1"/>
    <col min="10" max="10" width="9" style="184"/>
    <col min="11" max="11" width="5.26953125" style="184" customWidth="1"/>
    <col min="12" max="16384" width="9" style="184"/>
  </cols>
  <sheetData>
    <row r="1" spans="1:9" ht="18" customHeight="1">
      <c r="A1" s="184" t="s">
        <v>414</v>
      </c>
    </row>
    <row r="2" spans="1:9" ht="14">
      <c r="A2" s="185"/>
      <c r="B2" s="186"/>
      <c r="C2" s="186"/>
      <c r="D2" s="186"/>
      <c r="E2" s="186"/>
      <c r="F2" s="186"/>
      <c r="G2" s="186"/>
      <c r="H2" s="186"/>
    </row>
    <row r="3" spans="1:9" ht="14">
      <c r="A3" s="186"/>
      <c r="B3" s="186"/>
      <c r="C3" s="186"/>
      <c r="D3" s="186"/>
      <c r="E3" s="186"/>
      <c r="F3" s="186"/>
      <c r="G3" s="186"/>
      <c r="H3" s="186"/>
    </row>
    <row r="4" spans="1:9" ht="14">
      <c r="A4" s="187" t="s">
        <v>407</v>
      </c>
      <c r="B4" s="188"/>
      <c r="C4" s="188"/>
      <c r="D4" s="188"/>
      <c r="E4" s="188"/>
      <c r="F4" s="188"/>
      <c r="G4" s="188"/>
      <c r="H4" s="188"/>
    </row>
    <row r="5" spans="1:9" ht="14">
      <c r="A5" s="187"/>
      <c r="B5" s="187"/>
      <c r="C5" s="189"/>
      <c r="D5" s="188"/>
      <c r="E5" s="188"/>
      <c r="F5" s="188"/>
      <c r="G5" s="188"/>
      <c r="H5" s="188"/>
    </row>
    <row r="6" spans="1:9" ht="14">
      <c r="A6" s="186"/>
      <c r="B6" s="186"/>
      <c r="C6" s="186"/>
      <c r="D6" s="186"/>
      <c r="E6" s="186"/>
      <c r="F6" s="334" t="s">
        <v>548</v>
      </c>
      <c r="G6" s="334"/>
      <c r="H6" s="334"/>
      <c r="I6" s="334"/>
    </row>
    <row r="7" spans="1:9" ht="19.5" customHeight="1">
      <c r="A7" s="186"/>
      <c r="B7" s="186"/>
      <c r="C7" s="186"/>
      <c r="D7" s="186"/>
      <c r="E7" s="186"/>
      <c r="F7" s="334" t="s">
        <v>554</v>
      </c>
      <c r="G7" s="334"/>
      <c r="H7" s="334"/>
      <c r="I7" s="334"/>
    </row>
    <row r="8" spans="1:9" ht="14">
      <c r="A8" s="186"/>
      <c r="B8" s="186"/>
      <c r="C8" s="186"/>
      <c r="D8" s="186"/>
      <c r="E8" s="186"/>
      <c r="F8" s="336" t="str">
        <f>IF(AND(基本情報入力シート!C4="実績報告",基本情報入力シート!C3&lt;&gt;""),基本情報入力シート!C3,"")</f>
        <v/>
      </c>
      <c r="G8" s="336"/>
      <c r="H8" s="336"/>
    </row>
    <row r="9" spans="1:9" ht="14">
      <c r="A9" s="186"/>
      <c r="B9" s="186"/>
      <c r="C9" s="186"/>
      <c r="D9" s="186"/>
      <c r="E9" s="186"/>
      <c r="F9" s="186"/>
      <c r="G9" s="186"/>
      <c r="H9" s="186"/>
    </row>
    <row r="10" spans="1:9" ht="14">
      <c r="A10" s="186"/>
      <c r="B10" s="186"/>
      <c r="C10" s="186"/>
      <c r="D10" s="186"/>
      <c r="E10" s="186"/>
      <c r="F10" s="186"/>
      <c r="G10" s="186"/>
      <c r="H10" s="186"/>
    </row>
    <row r="11" spans="1:9" ht="14">
      <c r="A11" s="185" t="s">
        <v>307</v>
      </c>
      <c r="B11" s="186"/>
      <c r="C11" s="186"/>
      <c r="D11" s="186"/>
      <c r="E11" s="186"/>
      <c r="F11" s="186"/>
      <c r="G11" s="186"/>
      <c r="H11" s="186"/>
    </row>
    <row r="12" spans="1:9" ht="14">
      <c r="A12" s="185" t="s">
        <v>308</v>
      </c>
      <c r="B12" s="191"/>
      <c r="C12" s="186"/>
      <c r="D12" s="186"/>
      <c r="E12" s="186"/>
      <c r="F12" s="186"/>
      <c r="G12" s="186"/>
      <c r="H12" s="186"/>
    </row>
    <row r="13" spans="1:9" ht="14">
      <c r="A13" s="186"/>
      <c r="B13" s="186"/>
      <c r="C13" s="186"/>
      <c r="D13" s="186"/>
      <c r="E13" s="186"/>
      <c r="F13" s="186"/>
      <c r="G13" s="186"/>
      <c r="H13" s="186"/>
    </row>
    <row r="14" spans="1:9" ht="14">
      <c r="A14" s="186"/>
      <c r="B14" s="186"/>
      <c r="C14" s="186"/>
      <c r="D14" s="186"/>
      <c r="E14" s="186"/>
      <c r="F14" s="186"/>
      <c r="G14" s="186"/>
      <c r="H14" s="186"/>
    </row>
    <row r="15" spans="1:9" ht="14">
      <c r="A15" s="186"/>
      <c r="B15" s="186"/>
      <c r="C15" s="186"/>
      <c r="D15" s="186"/>
      <c r="E15" s="185" t="s">
        <v>309</v>
      </c>
      <c r="F15" s="185"/>
      <c r="G15" s="185"/>
      <c r="H15" s="185"/>
    </row>
    <row r="16" spans="1:9" ht="14" customHeight="1">
      <c r="A16" s="186"/>
      <c r="B16" s="186"/>
      <c r="C16" s="186"/>
      <c r="D16" s="186"/>
      <c r="E16" s="192" t="s">
        <v>310</v>
      </c>
      <c r="F16" s="337" t="str">
        <f>IF(基本情報入力シート!C5="","",基本情報入力シート!C5)</f>
        <v/>
      </c>
      <c r="G16" s="337"/>
      <c r="H16" s="337"/>
    </row>
    <row r="17" spans="1:9" ht="14">
      <c r="A17" s="186"/>
      <c r="B17" s="186"/>
      <c r="C17" s="186"/>
      <c r="D17" s="186"/>
      <c r="E17" s="193"/>
      <c r="F17" s="338"/>
      <c r="G17" s="338"/>
      <c r="H17" s="338"/>
    </row>
    <row r="18" spans="1:9" ht="14">
      <c r="A18" s="186"/>
      <c r="B18" s="186"/>
      <c r="C18" s="186"/>
      <c r="D18" s="186"/>
      <c r="E18" s="194" t="s">
        <v>311</v>
      </c>
      <c r="F18" s="335" t="str">
        <f>IF(基本情報入力シート!C6="","",基本情報入力シート!C6)</f>
        <v/>
      </c>
      <c r="G18" s="335"/>
      <c r="H18" s="335"/>
    </row>
    <row r="19" spans="1:9" ht="14">
      <c r="A19" s="186"/>
      <c r="B19" s="186"/>
      <c r="C19" s="186"/>
      <c r="D19" s="186"/>
      <c r="E19" s="194" t="s">
        <v>312</v>
      </c>
      <c r="F19" s="335" t="str">
        <f>IF(基本情報入力シート!C7="","",基本情報入力シート!C7)</f>
        <v/>
      </c>
      <c r="G19" s="335"/>
      <c r="H19" s="335"/>
    </row>
    <row r="20" spans="1:9" ht="14">
      <c r="A20" s="186"/>
      <c r="B20" s="186"/>
      <c r="C20" s="186"/>
      <c r="D20" s="186"/>
      <c r="E20" s="194" t="s">
        <v>313</v>
      </c>
      <c r="F20" s="335" t="str">
        <f>IF(基本情報入力シート!C8="","",基本情報入力シート!C8)</f>
        <v/>
      </c>
      <c r="G20" s="335"/>
      <c r="H20" s="335"/>
    </row>
    <row r="21" spans="1:9" ht="14">
      <c r="A21" s="186"/>
      <c r="B21" s="186"/>
      <c r="C21" s="186"/>
      <c r="D21" s="186"/>
      <c r="E21" s="186"/>
      <c r="F21" s="186"/>
      <c r="G21" s="186"/>
      <c r="H21" s="186"/>
    </row>
    <row r="22" spans="1:9" ht="14">
      <c r="A22" s="186"/>
      <c r="B22" s="186"/>
      <c r="C22" s="186"/>
      <c r="D22" s="186"/>
      <c r="E22" s="186"/>
      <c r="F22" s="186"/>
      <c r="G22" s="186"/>
      <c r="H22" s="186"/>
    </row>
    <row r="23" spans="1:9" ht="14">
      <c r="A23" s="602" t="s">
        <v>547</v>
      </c>
      <c r="B23" s="602"/>
      <c r="C23" s="602"/>
      <c r="D23" s="185" t="s">
        <v>326</v>
      </c>
      <c r="E23" s="185"/>
      <c r="F23" s="185"/>
      <c r="G23" s="185"/>
      <c r="H23" s="185"/>
      <c r="I23" s="185"/>
    </row>
    <row r="24" spans="1:9" ht="14">
      <c r="A24" s="185" t="s">
        <v>412</v>
      </c>
      <c r="B24" s="186"/>
      <c r="C24" s="186"/>
      <c r="D24" s="186"/>
      <c r="E24" s="186"/>
      <c r="F24" s="186"/>
      <c r="G24" s="186"/>
      <c r="H24" s="186"/>
    </row>
    <row r="25" spans="1:9" ht="14">
      <c r="A25" s="185" t="s">
        <v>331</v>
      </c>
      <c r="B25" s="186"/>
      <c r="C25" s="186"/>
      <c r="D25" s="186"/>
      <c r="E25" s="186"/>
      <c r="F25" s="186"/>
      <c r="G25" s="186"/>
      <c r="H25" s="186"/>
    </row>
    <row r="26" spans="1:9" ht="14">
      <c r="A26" s="185"/>
      <c r="B26" s="186"/>
      <c r="C26" s="186"/>
      <c r="D26" s="186"/>
      <c r="E26" s="186"/>
      <c r="F26" s="186"/>
      <c r="G26" s="186"/>
      <c r="H26" s="186"/>
    </row>
    <row r="27" spans="1:9" ht="14">
      <c r="A27" s="188" t="s">
        <v>314</v>
      </c>
      <c r="B27" s="188"/>
      <c r="C27" s="188"/>
      <c r="D27" s="188"/>
      <c r="E27" s="188"/>
      <c r="F27" s="188"/>
      <c r="G27" s="188"/>
      <c r="H27" s="188"/>
    </row>
    <row r="28" spans="1:9" ht="14">
      <c r="A28" s="187"/>
      <c r="B28" s="188"/>
      <c r="C28" s="188"/>
      <c r="D28" s="188"/>
      <c r="E28" s="188"/>
      <c r="F28" s="188"/>
      <c r="G28" s="188"/>
      <c r="H28" s="188"/>
    </row>
    <row r="29" spans="1:9" ht="14">
      <c r="A29" s="195" t="s">
        <v>333</v>
      </c>
      <c r="B29" s="186"/>
      <c r="C29" s="196" t="s">
        <v>335</v>
      </c>
      <c r="D29" s="196"/>
      <c r="E29" s="196" t="str">
        <f>IF(基本情報入力シート!C3="実績報告",【実績】所要調書!O11,"")</f>
        <v/>
      </c>
      <c r="F29" s="186" t="s">
        <v>324</v>
      </c>
      <c r="G29" s="186"/>
      <c r="H29" s="186"/>
    </row>
    <row r="30" spans="1:9" ht="14">
      <c r="A30" s="195" t="s">
        <v>332</v>
      </c>
      <c r="B30" s="186"/>
      <c r="C30" s="196"/>
      <c r="D30" s="196"/>
      <c r="E30" s="186"/>
      <c r="F30" s="186"/>
      <c r="G30" s="186"/>
      <c r="H30" s="186"/>
    </row>
    <row r="31" spans="1:9" ht="14">
      <c r="A31" s="195" t="s">
        <v>413</v>
      </c>
      <c r="B31" s="185"/>
      <c r="C31" s="185"/>
      <c r="D31" s="190"/>
      <c r="E31" s="198"/>
      <c r="F31" s="198"/>
      <c r="G31" s="185"/>
      <c r="H31" s="186"/>
    </row>
    <row r="32" spans="1:9" ht="14">
      <c r="A32" s="195" t="s">
        <v>538</v>
      </c>
      <c r="B32" s="185"/>
      <c r="C32" s="185"/>
      <c r="D32" s="190"/>
      <c r="E32" s="198"/>
      <c r="F32" s="198"/>
      <c r="G32" s="185"/>
      <c r="H32" s="186"/>
    </row>
    <row r="33" spans="1:8" ht="14">
      <c r="A33" s="195" t="s">
        <v>536</v>
      </c>
      <c r="B33" s="185"/>
      <c r="C33" s="185"/>
      <c r="D33" s="190"/>
      <c r="E33" s="198"/>
      <c r="F33" s="198"/>
      <c r="G33" s="185"/>
      <c r="H33" s="186"/>
    </row>
    <row r="34" spans="1:8" ht="14">
      <c r="A34" s="195" t="s">
        <v>539</v>
      </c>
      <c r="B34" s="185"/>
      <c r="C34" s="185"/>
      <c r="D34" s="190"/>
      <c r="E34" s="198"/>
      <c r="F34" s="198"/>
      <c r="G34" s="185"/>
      <c r="H34" s="186"/>
    </row>
    <row r="35" spans="1:8" ht="14">
      <c r="A35" s="195" t="s">
        <v>540</v>
      </c>
      <c r="B35" s="185"/>
      <c r="C35" s="185"/>
      <c r="D35" s="190"/>
      <c r="E35" s="198"/>
      <c r="F35" s="198"/>
      <c r="G35" s="185"/>
      <c r="H35" s="186"/>
    </row>
    <row r="36" spans="1:8" ht="14">
      <c r="A36" s="195" t="s">
        <v>541</v>
      </c>
      <c r="B36" s="185"/>
      <c r="C36" s="185"/>
      <c r="D36" s="185"/>
      <c r="E36" s="185"/>
      <c r="F36" s="185"/>
      <c r="G36" s="185"/>
      <c r="H36" s="186"/>
    </row>
    <row r="37" spans="1:8" ht="14">
      <c r="A37" s="195" t="s">
        <v>535</v>
      </c>
      <c r="B37" s="185"/>
      <c r="C37" s="185"/>
      <c r="D37" s="185"/>
      <c r="E37" s="185"/>
      <c r="F37" s="185"/>
      <c r="G37" s="185"/>
      <c r="H37" s="186"/>
    </row>
    <row r="38" spans="1:8" ht="14">
      <c r="A38" s="185"/>
      <c r="B38" s="185"/>
      <c r="C38" s="185"/>
      <c r="D38" s="185"/>
      <c r="E38" s="185"/>
      <c r="F38" s="185"/>
      <c r="G38" s="185"/>
      <c r="H38" s="186"/>
    </row>
    <row r="39" spans="1:8" ht="14">
      <c r="A39" s="185"/>
      <c r="B39" s="185"/>
      <c r="C39" s="185"/>
      <c r="D39" s="185"/>
      <c r="E39" s="185"/>
      <c r="F39" s="185"/>
      <c r="G39" s="185"/>
      <c r="H39" s="186"/>
    </row>
    <row r="40" spans="1:8" ht="14">
      <c r="A40" s="185"/>
      <c r="B40" s="185"/>
      <c r="C40" s="185"/>
      <c r="D40" s="185"/>
      <c r="E40" s="185"/>
      <c r="F40" s="185"/>
      <c r="G40" s="185"/>
      <c r="H40" s="186"/>
    </row>
  </sheetData>
  <sheetProtection sheet="1" objects="1" scenarios="1"/>
  <mergeCells count="8">
    <mergeCell ref="F6:I6"/>
    <mergeCell ref="F7:I7"/>
    <mergeCell ref="A23:C23"/>
    <mergeCell ref="F8:H8"/>
    <mergeCell ref="F16:H17"/>
    <mergeCell ref="F18:H18"/>
    <mergeCell ref="F19:H19"/>
    <mergeCell ref="F20:H20"/>
  </mergeCells>
  <phoneticPr fontId="5"/>
  <pageMargins left="0.70866141732283472" right="0.70866141732283472" top="0.74803149606299213" bottom="0.74803149606299213" header="0.31496062992125984" footer="0.31496062992125984"/>
  <pageSetup paperSize="9" scale="89"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F3F0-C1A0-4023-A56F-E727846C0144}">
  <sheetPr codeName="Sheet14">
    <tabColor theme="8" tint="0.39997558519241921"/>
    <pageSetUpPr fitToPage="1"/>
  </sheetPr>
  <dimension ref="B1:V59"/>
  <sheetViews>
    <sheetView workbookViewId="0">
      <selection activeCell="F5" sqref="F5:L5"/>
    </sheetView>
  </sheetViews>
  <sheetFormatPr defaultColWidth="5.6328125" defaultRowHeight="12"/>
  <cols>
    <col min="1" max="1" width="5.6328125" style="155"/>
    <col min="2" max="2" width="16.6328125" style="155" customWidth="1"/>
    <col min="3" max="5" width="5.6328125" style="155" customWidth="1"/>
    <col min="6" max="13" width="5.6328125" style="155"/>
    <col min="14" max="14" width="7.36328125" style="155" bestFit="1" customWidth="1"/>
    <col min="15" max="16" width="5.6328125" style="155"/>
    <col min="17" max="17" width="7.7265625" style="155" customWidth="1"/>
    <col min="18" max="18" width="7.36328125" style="155" customWidth="1"/>
    <col min="19" max="19" width="4.90625" style="155" customWidth="1"/>
    <col min="20" max="16384" width="5.6328125" style="155"/>
  </cols>
  <sheetData>
    <row r="1" spans="2:21">
      <c r="B1" s="155" t="s">
        <v>403</v>
      </c>
      <c r="P1" s="490"/>
      <c r="Q1" s="490"/>
      <c r="R1" s="302"/>
      <c r="S1" s="302"/>
      <c r="T1" s="526"/>
      <c r="U1" s="526"/>
    </row>
    <row r="2" spans="2:21" ht="23.5">
      <c r="B2" s="527" t="s">
        <v>402</v>
      </c>
      <c r="C2" s="527"/>
      <c r="D2" s="527"/>
      <c r="E2" s="527"/>
      <c r="F2" s="527"/>
      <c r="G2" s="527"/>
      <c r="H2" s="527"/>
      <c r="I2" s="527"/>
      <c r="J2" s="527"/>
      <c r="K2" s="527"/>
      <c r="L2" s="527"/>
      <c r="M2" s="527"/>
      <c r="N2" s="527"/>
      <c r="O2" s="527"/>
      <c r="P2" s="527"/>
      <c r="Q2" s="527"/>
      <c r="R2" s="527"/>
      <c r="S2" s="527"/>
      <c r="T2" s="527"/>
      <c r="U2" s="527"/>
    </row>
    <row r="4" spans="2:21" ht="20.149999999999999" customHeight="1">
      <c r="B4" s="530" t="s">
        <v>383</v>
      </c>
      <c r="C4" s="530"/>
      <c r="D4" s="530"/>
      <c r="E4" s="530"/>
      <c r="F4" s="531" t="s">
        <v>303</v>
      </c>
      <c r="G4" s="532"/>
      <c r="H4" s="532"/>
      <c r="I4" s="532"/>
      <c r="J4" s="532"/>
      <c r="K4" s="532"/>
      <c r="L4" s="533"/>
      <c r="M4" s="531" t="s">
        <v>377</v>
      </c>
      <c r="N4" s="532"/>
      <c r="O4" s="532"/>
      <c r="P4" s="532"/>
      <c r="Q4" s="532"/>
      <c r="R4" s="532"/>
      <c r="S4" s="532"/>
      <c r="T4" s="532"/>
      <c r="U4" s="533"/>
    </row>
    <row r="5" spans="2:21" ht="30" customHeight="1">
      <c r="B5" s="534" t="str">
        <f>IF(基本情報入力シート!C6="","",基本情報入力シート!C6)</f>
        <v/>
      </c>
      <c r="C5" s="534"/>
      <c r="D5" s="534"/>
      <c r="E5" s="534"/>
      <c r="F5" s="534" t="str">
        <f>IF(基本情報入力シート!C8="","",基本情報入力シート!C8)</f>
        <v/>
      </c>
      <c r="G5" s="534"/>
      <c r="H5" s="534"/>
      <c r="I5" s="534"/>
      <c r="J5" s="534"/>
      <c r="K5" s="534"/>
      <c r="L5" s="534"/>
      <c r="M5" s="534" t="str">
        <f>IF(基本情報入力シート!C5="","",基本情報入力シート!C5)</f>
        <v/>
      </c>
      <c r="N5" s="534"/>
      <c r="O5" s="534"/>
      <c r="P5" s="534"/>
      <c r="Q5" s="534"/>
      <c r="R5" s="534"/>
      <c r="S5" s="534"/>
      <c r="T5" s="534"/>
      <c r="U5" s="534"/>
    </row>
    <row r="7" spans="2:21" ht="30" customHeight="1" thickBot="1">
      <c r="B7" s="156" t="s">
        <v>390</v>
      </c>
      <c r="C7" s="157"/>
      <c r="D7" s="157"/>
      <c r="E7" s="157"/>
      <c r="F7" s="157"/>
      <c r="G7" s="157"/>
      <c r="H7" s="157"/>
      <c r="I7" s="157"/>
      <c r="J7" s="157"/>
      <c r="K7" s="157"/>
      <c r="L7" s="157"/>
      <c r="M7" s="157"/>
      <c r="N7" s="157"/>
      <c r="O7" s="159" t="s">
        <v>387</v>
      </c>
      <c r="P7" s="157"/>
    </row>
    <row r="8" spans="2:21" ht="30" customHeight="1">
      <c r="B8" s="165" t="s">
        <v>384</v>
      </c>
      <c r="C8" s="537" t="s">
        <v>429</v>
      </c>
      <c r="D8" s="537"/>
      <c r="E8" s="508"/>
      <c r="F8" s="507" t="s">
        <v>428</v>
      </c>
      <c r="G8" s="508"/>
      <c r="H8" s="507" t="s">
        <v>378</v>
      </c>
      <c r="I8" s="508"/>
      <c r="J8" s="166" t="s">
        <v>398</v>
      </c>
      <c r="K8" s="167" t="s">
        <v>507</v>
      </c>
      <c r="L8" s="513" t="s">
        <v>379</v>
      </c>
      <c r="M8" s="514"/>
      <c r="N8" s="513" t="s">
        <v>380</v>
      </c>
      <c r="O8" s="514"/>
      <c r="P8" s="507" t="s">
        <v>396</v>
      </c>
      <c r="Q8" s="508"/>
      <c r="R8" s="503" t="s">
        <v>532</v>
      </c>
      <c r="S8" s="504"/>
      <c r="T8" s="507" t="s">
        <v>381</v>
      </c>
      <c r="U8" s="535"/>
    </row>
    <row r="9" spans="2:21" s="158" customFormat="1" ht="27" customHeight="1">
      <c r="B9" s="168" t="s">
        <v>389</v>
      </c>
      <c r="C9" s="501"/>
      <c r="D9" s="501"/>
      <c r="E9" s="502"/>
      <c r="F9" s="563"/>
      <c r="G9" s="582"/>
      <c r="H9" s="553"/>
      <c r="I9" s="589"/>
      <c r="J9" s="208"/>
      <c r="K9" s="209"/>
      <c r="L9" s="516" t="str">
        <f>IF(N9="","",N9/J9)</f>
        <v/>
      </c>
      <c r="M9" s="517"/>
      <c r="N9" s="518"/>
      <c r="O9" s="519"/>
      <c r="P9" s="505">
        <f>J9*4320000</f>
        <v>0</v>
      </c>
      <c r="Q9" s="506"/>
      <c r="R9" s="505">
        <f>MIN(N9,P9)</f>
        <v>0</v>
      </c>
      <c r="S9" s="506"/>
      <c r="T9" s="553"/>
      <c r="U9" s="554"/>
    </row>
    <row r="10" spans="2:21" s="158" customFormat="1" ht="27" customHeight="1">
      <c r="B10" s="168" t="s">
        <v>389</v>
      </c>
      <c r="C10" s="529"/>
      <c r="D10" s="529"/>
      <c r="E10" s="510"/>
      <c r="F10" s="563"/>
      <c r="G10" s="582"/>
      <c r="H10" s="563"/>
      <c r="I10" s="582"/>
      <c r="J10" s="210"/>
      <c r="K10" s="211"/>
      <c r="L10" s="516" t="str">
        <f t="shared" ref="L10:L13" si="0">IF(N10="","",N10/J10)</f>
        <v/>
      </c>
      <c r="M10" s="517"/>
      <c r="N10" s="538"/>
      <c r="O10" s="539"/>
      <c r="P10" s="505">
        <f>J10*4320000</f>
        <v>0</v>
      </c>
      <c r="Q10" s="506"/>
      <c r="R10" s="505">
        <f>MIN(N10,P10)</f>
        <v>0</v>
      </c>
      <c r="S10" s="506"/>
      <c r="T10" s="563"/>
      <c r="U10" s="564"/>
    </row>
    <row r="11" spans="2:21" s="158" customFormat="1" ht="27" customHeight="1">
      <c r="B11" s="168" t="s">
        <v>389</v>
      </c>
      <c r="C11" s="529"/>
      <c r="D11" s="529"/>
      <c r="E11" s="510"/>
      <c r="F11" s="563"/>
      <c r="G11" s="582"/>
      <c r="H11" s="563"/>
      <c r="I11" s="582"/>
      <c r="J11" s="210"/>
      <c r="K11" s="211"/>
      <c r="L11" s="516" t="str">
        <f t="shared" si="0"/>
        <v/>
      </c>
      <c r="M11" s="517"/>
      <c r="N11" s="538"/>
      <c r="O11" s="539"/>
      <c r="P11" s="505">
        <f>J11*4320000</f>
        <v>0</v>
      </c>
      <c r="Q11" s="506"/>
      <c r="R11" s="505">
        <f>MIN(N11,P11)</f>
        <v>0</v>
      </c>
      <c r="S11" s="506"/>
      <c r="T11" s="563"/>
      <c r="U11" s="564"/>
    </row>
    <row r="12" spans="2:21" s="158" customFormat="1" ht="27" customHeight="1">
      <c r="B12" s="168" t="s">
        <v>389</v>
      </c>
      <c r="C12" s="529"/>
      <c r="D12" s="529"/>
      <c r="E12" s="510"/>
      <c r="F12" s="563"/>
      <c r="G12" s="582"/>
      <c r="H12" s="563"/>
      <c r="I12" s="582"/>
      <c r="J12" s="210"/>
      <c r="K12" s="211"/>
      <c r="L12" s="516" t="str">
        <f t="shared" si="0"/>
        <v/>
      </c>
      <c r="M12" s="517"/>
      <c r="N12" s="538"/>
      <c r="O12" s="539"/>
      <c r="P12" s="505">
        <f>J12*4320000</f>
        <v>0</v>
      </c>
      <c r="Q12" s="506"/>
      <c r="R12" s="505">
        <f>MIN(N12,P12)</f>
        <v>0</v>
      </c>
      <c r="S12" s="506"/>
      <c r="T12" s="563"/>
      <c r="U12" s="564"/>
    </row>
    <row r="13" spans="2:21" s="158" customFormat="1" ht="27" customHeight="1" thickBot="1">
      <c r="B13" s="169" t="s">
        <v>389</v>
      </c>
      <c r="C13" s="549"/>
      <c r="D13" s="549"/>
      <c r="E13" s="521"/>
      <c r="F13" s="587"/>
      <c r="G13" s="588"/>
      <c r="H13" s="587"/>
      <c r="I13" s="588"/>
      <c r="J13" s="212"/>
      <c r="K13" s="213"/>
      <c r="L13" s="522" t="str">
        <f t="shared" si="0"/>
        <v/>
      </c>
      <c r="M13" s="523"/>
      <c r="N13" s="524"/>
      <c r="O13" s="525"/>
      <c r="P13" s="610">
        <f>J13*4320000</f>
        <v>0</v>
      </c>
      <c r="Q13" s="611"/>
      <c r="R13" s="544">
        <f>MIN(N13,P13)</f>
        <v>0</v>
      </c>
      <c r="S13" s="545"/>
      <c r="T13" s="587"/>
      <c r="U13" s="608"/>
    </row>
    <row r="14" spans="2:21" s="158" customFormat="1" ht="30" customHeight="1" thickTop="1" thickBot="1">
      <c r="B14" s="546"/>
      <c r="C14" s="547"/>
      <c r="D14" s="547"/>
      <c r="E14" s="547"/>
      <c r="F14" s="547"/>
      <c r="G14" s="547"/>
      <c r="H14" s="547"/>
      <c r="I14" s="547"/>
      <c r="J14" s="547"/>
      <c r="K14" s="548"/>
      <c r="L14" s="555" t="s">
        <v>382</v>
      </c>
      <c r="M14" s="556"/>
      <c r="N14" s="557" t="str">
        <f>IF(SUBTOTAL(9,N9:O13)=0,"",SUBTOTAL(9,N9:O13))</f>
        <v/>
      </c>
      <c r="O14" s="558"/>
      <c r="P14" s="609"/>
      <c r="Q14" s="609"/>
      <c r="R14" s="565" t="str">
        <f>IF(SUBTOTAL(9,R9:S13)=0,"",SUBTOTAL(9,R9:S13))</f>
        <v/>
      </c>
      <c r="S14" s="558"/>
      <c r="T14" s="542"/>
      <c r="U14" s="543"/>
    </row>
    <row r="15" spans="2:21" ht="30" customHeight="1">
      <c r="B15" s="170" t="s">
        <v>518</v>
      </c>
      <c r="C15" s="537" t="s">
        <v>531</v>
      </c>
      <c r="D15" s="537"/>
      <c r="E15" s="508"/>
      <c r="F15" s="507" t="s">
        <v>428</v>
      </c>
      <c r="G15" s="508"/>
      <c r="H15" s="507" t="s">
        <v>514</v>
      </c>
      <c r="I15" s="508"/>
      <c r="J15" s="507" t="s">
        <v>397</v>
      </c>
      <c r="K15" s="508"/>
      <c r="L15" s="513" t="s">
        <v>379</v>
      </c>
      <c r="M15" s="514"/>
      <c r="N15" s="513" t="s">
        <v>380</v>
      </c>
      <c r="O15" s="514"/>
      <c r="P15" s="492" t="s">
        <v>396</v>
      </c>
      <c r="Q15" s="493"/>
      <c r="R15" s="503" t="s">
        <v>532</v>
      </c>
      <c r="S15" s="504"/>
      <c r="T15" s="507" t="s">
        <v>381</v>
      </c>
      <c r="U15" s="535"/>
    </row>
    <row r="16" spans="2:21" s="158" customFormat="1" ht="27" customHeight="1">
      <c r="B16" s="306"/>
      <c r="C16" s="571"/>
      <c r="D16" s="571"/>
      <c r="E16" s="571"/>
      <c r="F16" s="605"/>
      <c r="G16" s="605"/>
      <c r="H16" s="612"/>
      <c r="I16" s="612"/>
      <c r="J16" s="511"/>
      <c r="K16" s="511"/>
      <c r="L16" s="512" t="str">
        <f>IF(N16="","",N16/J16)</f>
        <v/>
      </c>
      <c r="M16" s="512"/>
      <c r="N16" s="560"/>
      <c r="O16" s="560"/>
      <c r="P16" s="572">
        <f>IF(C16="",0,1*9350000)</f>
        <v>0</v>
      </c>
      <c r="Q16" s="573"/>
      <c r="R16" s="505">
        <f>MIN(N25,P16)</f>
        <v>0</v>
      </c>
      <c r="S16" s="506"/>
      <c r="T16" s="612"/>
      <c r="U16" s="613"/>
    </row>
    <row r="17" spans="2:22" s="158" customFormat="1" ht="27" customHeight="1">
      <c r="B17" s="321"/>
      <c r="C17" s="500" t="s">
        <v>516</v>
      </c>
      <c r="D17" s="500"/>
      <c r="E17" s="493"/>
      <c r="F17" s="603" t="s">
        <v>428</v>
      </c>
      <c r="G17" s="604"/>
      <c r="H17" s="492" t="s">
        <v>378</v>
      </c>
      <c r="I17" s="493"/>
      <c r="J17" s="492" t="s">
        <v>397</v>
      </c>
      <c r="K17" s="493"/>
      <c r="L17" s="494" t="s">
        <v>379</v>
      </c>
      <c r="M17" s="495"/>
      <c r="N17" s="494" t="s">
        <v>380</v>
      </c>
      <c r="O17" s="495"/>
      <c r="P17" s="496"/>
      <c r="Q17" s="497"/>
      <c r="R17" s="496"/>
      <c r="S17" s="497"/>
      <c r="T17" s="498"/>
      <c r="U17" s="499"/>
    </row>
    <row r="18" spans="2:22" s="158" customFormat="1" ht="27" customHeight="1">
      <c r="B18" s="321"/>
      <c r="C18" s="501"/>
      <c r="D18" s="501"/>
      <c r="E18" s="502"/>
      <c r="F18" s="605"/>
      <c r="G18" s="605"/>
      <c r="H18" s="616"/>
      <c r="I18" s="582"/>
      <c r="J18" s="617"/>
      <c r="K18" s="618"/>
      <c r="L18" s="512" t="str">
        <f t="shared" ref="L18:L24" si="1">IF(N18="","",N18/J18)</f>
        <v/>
      </c>
      <c r="M18" s="512"/>
      <c r="N18" s="560"/>
      <c r="O18" s="560"/>
      <c r="P18" s="498"/>
      <c r="Q18" s="541"/>
      <c r="R18" s="498"/>
      <c r="S18" s="541"/>
      <c r="T18" s="498"/>
      <c r="U18" s="541"/>
      <c r="V18" s="272"/>
    </row>
    <row r="19" spans="2:22" s="158" customFormat="1" ht="27" customHeight="1">
      <c r="B19" s="321"/>
      <c r="C19" s="529"/>
      <c r="D19" s="529"/>
      <c r="E19" s="510"/>
      <c r="F19" s="605"/>
      <c r="G19" s="605"/>
      <c r="H19" s="563"/>
      <c r="I19" s="582"/>
      <c r="J19" s="614"/>
      <c r="K19" s="615"/>
      <c r="L19" s="516" t="str">
        <f t="shared" si="1"/>
        <v/>
      </c>
      <c r="M19" s="517"/>
      <c r="N19" s="518"/>
      <c r="O19" s="519"/>
      <c r="P19" s="498"/>
      <c r="Q19" s="541"/>
      <c r="R19" s="498"/>
      <c r="S19" s="541"/>
      <c r="T19" s="498"/>
      <c r="U19" s="541"/>
      <c r="V19" s="272"/>
    </row>
    <row r="20" spans="2:22" s="158" customFormat="1" ht="27" customHeight="1">
      <c r="B20" s="321"/>
      <c r="C20" s="529"/>
      <c r="D20" s="529"/>
      <c r="E20" s="510"/>
      <c r="F20" s="605"/>
      <c r="G20" s="605"/>
      <c r="H20" s="563"/>
      <c r="I20" s="582"/>
      <c r="J20" s="606"/>
      <c r="K20" s="607"/>
      <c r="L20" s="516" t="str">
        <f t="shared" si="1"/>
        <v/>
      </c>
      <c r="M20" s="517"/>
      <c r="N20" s="538"/>
      <c r="O20" s="539"/>
      <c r="P20" s="498"/>
      <c r="Q20" s="541"/>
      <c r="R20" s="498"/>
      <c r="S20" s="541"/>
      <c r="T20" s="498"/>
      <c r="U20" s="541"/>
      <c r="V20" s="272"/>
    </row>
    <row r="21" spans="2:22" s="158" customFormat="1" ht="27" customHeight="1">
      <c r="B21" s="321"/>
      <c r="C21" s="529"/>
      <c r="D21" s="529"/>
      <c r="E21" s="510"/>
      <c r="F21" s="605"/>
      <c r="G21" s="605"/>
      <c r="H21" s="563"/>
      <c r="I21" s="582"/>
      <c r="J21" s="606"/>
      <c r="K21" s="607"/>
      <c r="L21" s="516" t="str">
        <f t="shared" ref="L21:L22" si="2">IF(N21="","",N21/J21)</f>
        <v/>
      </c>
      <c r="M21" s="517"/>
      <c r="N21" s="538"/>
      <c r="O21" s="539"/>
      <c r="P21" s="498"/>
      <c r="Q21" s="541"/>
      <c r="R21" s="498"/>
      <c r="S21" s="541"/>
      <c r="T21" s="498"/>
      <c r="U21" s="541"/>
      <c r="V21" s="272"/>
    </row>
    <row r="22" spans="2:22" s="158" customFormat="1" ht="27" customHeight="1">
      <c r="B22" s="321"/>
      <c r="C22" s="529"/>
      <c r="D22" s="529"/>
      <c r="E22" s="510"/>
      <c r="F22" s="605"/>
      <c r="G22" s="605"/>
      <c r="H22" s="563"/>
      <c r="I22" s="582"/>
      <c r="J22" s="606"/>
      <c r="K22" s="607"/>
      <c r="L22" s="516" t="str">
        <f t="shared" si="2"/>
        <v/>
      </c>
      <c r="M22" s="517"/>
      <c r="N22" s="538"/>
      <c r="O22" s="539"/>
      <c r="P22" s="498"/>
      <c r="Q22" s="541"/>
      <c r="R22" s="498"/>
      <c r="S22" s="541"/>
      <c r="T22" s="498"/>
      <c r="U22" s="541"/>
      <c r="V22" s="272"/>
    </row>
    <row r="23" spans="2:22" s="158" customFormat="1" ht="27" customHeight="1">
      <c r="B23" s="321"/>
      <c r="C23" s="529"/>
      <c r="D23" s="529"/>
      <c r="E23" s="510"/>
      <c r="F23" s="605"/>
      <c r="G23" s="605"/>
      <c r="H23" s="563"/>
      <c r="I23" s="582"/>
      <c r="J23" s="606"/>
      <c r="K23" s="607"/>
      <c r="L23" s="516" t="str">
        <f t="shared" ref="L23" si="3">IF(N23="","",N23/J23)</f>
        <v/>
      </c>
      <c r="M23" s="517"/>
      <c r="N23" s="538"/>
      <c r="O23" s="539"/>
      <c r="P23" s="498"/>
      <c r="Q23" s="541"/>
      <c r="R23" s="498"/>
      <c r="S23" s="541"/>
      <c r="T23" s="498"/>
      <c r="U23" s="541"/>
      <c r="V23" s="272"/>
    </row>
    <row r="24" spans="2:22" s="158" customFormat="1" ht="27" customHeight="1" thickBot="1">
      <c r="B24" s="321"/>
      <c r="C24" s="529"/>
      <c r="D24" s="529"/>
      <c r="E24" s="510"/>
      <c r="F24" s="605"/>
      <c r="G24" s="605"/>
      <c r="H24" s="587"/>
      <c r="I24" s="588"/>
      <c r="J24" s="619"/>
      <c r="K24" s="620"/>
      <c r="L24" s="522" t="str">
        <f t="shared" si="1"/>
        <v/>
      </c>
      <c r="M24" s="523"/>
      <c r="N24" s="524"/>
      <c r="O24" s="525"/>
      <c r="P24" s="585"/>
      <c r="Q24" s="586"/>
      <c r="R24" s="585"/>
      <c r="S24" s="586"/>
      <c r="T24" s="498"/>
      <c r="U24" s="541"/>
      <c r="V24" s="272"/>
    </row>
    <row r="25" spans="2:22" s="158" customFormat="1" ht="30" customHeight="1" thickTop="1" thickBot="1">
      <c r="B25" s="546"/>
      <c r="C25" s="547"/>
      <c r="D25" s="547"/>
      <c r="E25" s="547"/>
      <c r="F25" s="547"/>
      <c r="G25" s="547"/>
      <c r="H25" s="547"/>
      <c r="I25" s="547"/>
      <c r="J25" s="547"/>
      <c r="K25" s="548"/>
      <c r="L25" s="555" t="s">
        <v>382</v>
      </c>
      <c r="M25" s="556"/>
      <c r="N25" s="557" t="str">
        <f>IF(SUBTOTAL(9,N16:O24)=0,"",SUBTOTAL(9,N16:O24))</f>
        <v/>
      </c>
      <c r="O25" s="558"/>
      <c r="P25" s="609"/>
      <c r="Q25" s="609"/>
      <c r="R25" s="557" t="str">
        <f>IF(P16=0,"",R16)</f>
        <v/>
      </c>
      <c r="S25" s="558"/>
      <c r="T25" s="542"/>
      <c r="U25" s="543"/>
    </row>
    <row r="26" spans="2:22" ht="30" customHeight="1">
      <c r="B26" s="171" t="s">
        <v>385</v>
      </c>
      <c r="C26" s="537" t="s">
        <v>429</v>
      </c>
      <c r="D26" s="537"/>
      <c r="E26" s="508"/>
      <c r="F26" s="507" t="s">
        <v>428</v>
      </c>
      <c r="G26" s="508"/>
      <c r="H26" s="507" t="s">
        <v>378</v>
      </c>
      <c r="I26" s="508"/>
      <c r="J26" s="507" t="s">
        <v>397</v>
      </c>
      <c r="K26" s="508"/>
      <c r="L26" s="513" t="s">
        <v>379</v>
      </c>
      <c r="M26" s="514"/>
      <c r="N26" s="513" t="s">
        <v>380</v>
      </c>
      <c r="O26" s="514"/>
      <c r="P26" s="507" t="s">
        <v>396</v>
      </c>
      <c r="Q26" s="508"/>
      <c r="R26" s="503" t="s">
        <v>532</v>
      </c>
      <c r="S26" s="504"/>
      <c r="T26" s="507" t="s">
        <v>381</v>
      </c>
      <c r="U26" s="535"/>
    </row>
    <row r="27" spans="2:22" s="158" customFormat="1" ht="27" customHeight="1">
      <c r="B27" s="215"/>
      <c r="C27" s="501"/>
      <c r="D27" s="501"/>
      <c r="E27" s="502"/>
      <c r="F27" s="553"/>
      <c r="G27" s="589"/>
      <c r="H27" s="553"/>
      <c r="I27" s="589"/>
      <c r="J27" s="617"/>
      <c r="K27" s="618"/>
      <c r="L27" s="516" t="str">
        <f>IF(N27="","",N27/J27)</f>
        <v/>
      </c>
      <c r="M27" s="517"/>
      <c r="N27" s="518"/>
      <c r="O27" s="519"/>
      <c r="P27" s="572">
        <f>J27*51400</f>
        <v>0</v>
      </c>
      <c r="Q27" s="573"/>
      <c r="R27" s="505">
        <f>MIN(N27,P27)</f>
        <v>0</v>
      </c>
      <c r="S27" s="506"/>
      <c r="T27" s="553"/>
      <c r="U27" s="554"/>
    </row>
    <row r="28" spans="2:22" s="158" customFormat="1" ht="27" customHeight="1">
      <c r="B28" s="215"/>
      <c r="C28" s="529"/>
      <c r="D28" s="529"/>
      <c r="E28" s="510"/>
      <c r="F28" s="563"/>
      <c r="G28" s="582"/>
      <c r="H28" s="563"/>
      <c r="I28" s="582"/>
      <c r="J28" s="606"/>
      <c r="K28" s="607"/>
      <c r="L28" s="516" t="str">
        <f t="shared" ref="L28:L31" si="4">IF(N28="","",N28/J28)</f>
        <v/>
      </c>
      <c r="M28" s="517"/>
      <c r="N28" s="538"/>
      <c r="O28" s="539"/>
      <c r="P28" s="572">
        <f t="shared" ref="P28:P31" si="5">J28*51400</f>
        <v>0</v>
      </c>
      <c r="Q28" s="573"/>
      <c r="R28" s="505">
        <f>MIN(N28,P28)</f>
        <v>0</v>
      </c>
      <c r="S28" s="506"/>
      <c r="T28" s="563"/>
      <c r="U28" s="564"/>
    </row>
    <row r="29" spans="2:22" s="158" customFormat="1" ht="27" customHeight="1">
      <c r="B29" s="215"/>
      <c r="C29" s="529"/>
      <c r="D29" s="529"/>
      <c r="E29" s="510"/>
      <c r="F29" s="563"/>
      <c r="G29" s="582"/>
      <c r="H29" s="563"/>
      <c r="I29" s="582"/>
      <c r="J29" s="606"/>
      <c r="K29" s="607"/>
      <c r="L29" s="516" t="str">
        <f t="shared" si="4"/>
        <v/>
      </c>
      <c r="M29" s="517"/>
      <c r="N29" s="538"/>
      <c r="O29" s="539"/>
      <c r="P29" s="572">
        <f t="shared" si="5"/>
        <v>0</v>
      </c>
      <c r="Q29" s="573"/>
      <c r="R29" s="505">
        <f>MIN(N29,P29)</f>
        <v>0</v>
      </c>
      <c r="S29" s="506"/>
      <c r="T29" s="563"/>
      <c r="U29" s="564"/>
    </row>
    <row r="30" spans="2:22" s="158" customFormat="1" ht="27" customHeight="1">
      <c r="B30" s="215"/>
      <c r="C30" s="529"/>
      <c r="D30" s="529"/>
      <c r="E30" s="510"/>
      <c r="F30" s="563"/>
      <c r="G30" s="582"/>
      <c r="H30" s="563"/>
      <c r="I30" s="582"/>
      <c r="J30" s="606"/>
      <c r="K30" s="607"/>
      <c r="L30" s="516" t="str">
        <f t="shared" si="4"/>
        <v/>
      </c>
      <c r="M30" s="517"/>
      <c r="N30" s="538"/>
      <c r="O30" s="539"/>
      <c r="P30" s="572">
        <f t="shared" si="5"/>
        <v>0</v>
      </c>
      <c r="Q30" s="573"/>
      <c r="R30" s="505">
        <f>MIN(N30,P30)</f>
        <v>0</v>
      </c>
      <c r="S30" s="506"/>
      <c r="T30" s="563"/>
      <c r="U30" s="564"/>
    </row>
    <row r="31" spans="2:22" s="158" customFormat="1" ht="27" customHeight="1" thickBot="1">
      <c r="B31" s="214"/>
      <c r="C31" s="549"/>
      <c r="D31" s="549"/>
      <c r="E31" s="521"/>
      <c r="F31" s="587"/>
      <c r="G31" s="588"/>
      <c r="H31" s="587"/>
      <c r="I31" s="588"/>
      <c r="J31" s="619"/>
      <c r="K31" s="620"/>
      <c r="L31" s="522" t="str">
        <f t="shared" si="4"/>
        <v/>
      </c>
      <c r="M31" s="523"/>
      <c r="N31" s="524"/>
      <c r="O31" s="525"/>
      <c r="P31" s="544">
        <f t="shared" si="5"/>
        <v>0</v>
      </c>
      <c r="Q31" s="545"/>
      <c r="R31" s="544">
        <f>MIN(N31,P31)</f>
        <v>0</v>
      </c>
      <c r="S31" s="545"/>
      <c r="T31" s="587"/>
      <c r="U31" s="608"/>
    </row>
    <row r="32" spans="2:22" s="158" customFormat="1" ht="30" customHeight="1" thickTop="1" thickBot="1">
      <c r="B32" s="546"/>
      <c r="C32" s="547"/>
      <c r="D32" s="547"/>
      <c r="E32" s="547"/>
      <c r="F32" s="547"/>
      <c r="G32" s="547"/>
      <c r="H32" s="547"/>
      <c r="I32" s="547"/>
      <c r="J32" s="547"/>
      <c r="K32" s="548"/>
      <c r="L32" s="555" t="s">
        <v>382</v>
      </c>
      <c r="M32" s="556"/>
      <c r="N32" s="557" t="str">
        <f>IF(SUBTOTAL(9,N27:O31)=0,"",SUBTOTAL(9,N27:O31))</f>
        <v/>
      </c>
      <c r="O32" s="558"/>
      <c r="P32" s="609"/>
      <c r="Q32" s="609"/>
      <c r="R32" s="557" t="str">
        <f>IF(SUBTOTAL(9,R27:S31)=0,"",SUBTOTAL(9,R27:S31))</f>
        <v/>
      </c>
      <c r="S32" s="558"/>
      <c r="T32" s="542"/>
      <c r="U32" s="543"/>
    </row>
    <row r="33" spans="2:21" ht="30" customHeight="1">
      <c r="B33" s="172" t="s">
        <v>388</v>
      </c>
      <c r="C33" s="537" t="s">
        <v>429</v>
      </c>
      <c r="D33" s="537"/>
      <c r="E33" s="508"/>
      <c r="F33" s="507" t="s">
        <v>428</v>
      </c>
      <c r="G33" s="508"/>
      <c r="H33" s="507" t="s">
        <v>378</v>
      </c>
      <c r="I33" s="508"/>
      <c r="J33" s="507" t="s">
        <v>397</v>
      </c>
      <c r="K33" s="508"/>
      <c r="L33" s="513" t="s">
        <v>379</v>
      </c>
      <c r="M33" s="514"/>
      <c r="N33" s="513" t="s">
        <v>380</v>
      </c>
      <c r="O33" s="514"/>
      <c r="P33" s="507" t="s">
        <v>396</v>
      </c>
      <c r="Q33" s="508"/>
      <c r="R33" s="503" t="s">
        <v>532</v>
      </c>
      <c r="S33" s="504"/>
      <c r="T33" s="507" t="s">
        <v>381</v>
      </c>
      <c r="U33" s="535"/>
    </row>
    <row r="34" spans="2:21" s="158" customFormat="1" ht="27" customHeight="1">
      <c r="B34" s="168" t="s">
        <v>478</v>
      </c>
      <c r="C34" s="501"/>
      <c r="D34" s="501"/>
      <c r="E34" s="502"/>
      <c r="F34" s="515"/>
      <c r="G34" s="502"/>
      <c r="H34" s="515"/>
      <c r="I34" s="502"/>
      <c r="J34" s="617"/>
      <c r="K34" s="618"/>
      <c r="L34" s="516" t="str">
        <f t="shared" ref="L34" si="6">IF(N34="","",N34/J34)</f>
        <v/>
      </c>
      <c r="M34" s="517"/>
      <c r="N34" s="518"/>
      <c r="O34" s="519"/>
      <c r="P34" s="572">
        <f>IF(C34="",0,1*905000)</f>
        <v>0</v>
      </c>
      <c r="Q34" s="573"/>
      <c r="R34" s="505">
        <f>MIN(N39,P34)</f>
        <v>0</v>
      </c>
      <c r="S34" s="506"/>
      <c r="T34" s="553"/>
      <c r="U34" s="554"/>
    </row>
    <row r="35" spans="2:21" s="158" customFormat="1" ht="27" customHeight="1">
      <c r="B35" s="168" t="s">
        <v>478</v>
      </c>
      <c r="C35" s="529"/>
      <c r="D35" s="529"/>
      <c r="E35" s="510"/>
      <c r="F35" s="509"/>
      <c r="G35" s="510"/>
      <c r="H35" s="509"/>
      <c r="I35" s="510"/>
      <c r="J35" s="606"/>
      <c r="K35" s="607"/>
      <c r="L35" s="516" t="str">
        <f>IF(N35="","",N35/J35)</f>
        <v/>
      </c>
      <c r="M35" s="517"/>
      <c r="N35" s="538"/>
      <c r="O35" s="539"/>
      <c r="P35" s="498"/>
      <c r="Q35" s="541"/>
      <c r="R35" s="498"/>
      <c r="S35" s="541"/>
      <c r="T35" s="563"/>
      <c r="U35" s="564"/>
    </row>
    <row r="36" spans="2:21" s="158" customFormat="1" ht="27" customHeight="1">
      <c r="B36" s="168" t="s">
        <v>478</v>
      </c>
      <c r="C36" s="529"/>
      <c r="D36" s="529"/>
      <c r="E36" s="510"/>
      <c r="F36" s="509"/>
      <c r="G36" s="510"/>
      <c r="H36" s="509"/>
      <c r="I36" s="510"/>
      <c r="J36" s="606"/>
      <c r="K36" s="607"/>
      <c r="L36" s="516" t="str">
        <f>IF(N36="","",N36/J36)</f>
        <v/>
      </c>
      <c r="M36" s="517"/>
      <c r="N36" s="538"/>
      <c r="O36" s="539"/>
      <c r="P36" s="498"/>
      <c r="Q36" s="541"/>
      <c r="R36" s="498"/>
      <c r="S36" s="541"/>
      <c r="T36" s="563"/>
      <c r="U36" s="564"/>
    </row>
    <row r="37" spans="2:21" s="158" customFormat="1" ht="27" customHeight="1">
      <c r="B37" s="168" t="s">
        <v>478</v>
      </c>
      <c r="C37" s="529"/>
      <c r="D37" s="529"/>
      <c r="E37" s="510"/>
      <c r="F37" s="509"/>
      <c r="G37" s="510"/>
      <c r="H37" s="509"/>
      <c r="I37" s="510"/>
      <c r="J37" s="606"/>
      <c r="K37" s="607"/>
      <c r="L37" s="516" t="str">
        <f t="shared" ref="L37:L38" si="7">IF(N37="","",N37/J37)</f>
        <v/>
      </c>
      <c r="M37" s="517"/>
      <c r="N37" s="538"/>
      <c r="O37" s="539"/>
      <c r="P37" s="498"/>
      <c r="Q37" s="541"/>
      <c r="R37" s="498"/>
      <c r="S37" s="541"/>
      <c r="T37" s="563"/>
      <c r="U37" s="564"/>
    </row>
    <row r="38" spans="2:21" s="158" customFormat="1" ht="27" customHeight="1" thickBot="1">
      <c r="B38" s="168" t="s">
        <v>478</v>
      </c>
      <c r="C38" s="549"/>
      <c r="D38" s="549"/>
      <c r="E38" s="521"/>
      <c r="F38" s="520"/>
      <c r="G38" s="521"/>
      <c r="H38" s="520"/>
      <c r="I38" s="521"/>
      <c r="J38" s="619"/>
      <c r="K38" s="620"/>
      <c r="L38" s="522" t="str">
        <f t="shared" si="7"/>
        <v/>
      </c>
      <c r="M38" s="523"/>
      <c r="N38" s="524"/>
      <c r="O38" s="525"/>
      <c r="P38" s="585"/>
      <c r="Q38" s="586"/>
      <c r="R38" s="585"/>
      <c r="S38" s="586"/>
      <c r="T38" s="587"/>
      <c r="U38" s="608"/>
    </row>
    <row r="39" spans="2:21" s="158" customFormat="1" ht="30" customHeight="1" thickTop="1" thickBot="1">
      <c r="B39" s="546"/>
      <c r="C39" s="547"/>
      <c r="D39" s="547"/>
      <c r="E39" s="547"/>
      <c r="F39" s="547"/>
      <c r="G39" s="547"/>
      <c r="H39" s="547"/>
      <c r="I39" s="547"/>
      <c r="J39" s="547"/>
      <c r="K39" s="548"/>
      <c r="L39" s="555" t="s">
        <v>382</v>
      </c>
      <c r="M39" s="556"/>
      <c r="N39" s="557" t="str">
        <f>IF(SUBTOTAL(9,N34:O38)=0,"",SUBTOTAL(9,N34:O38))</f>
        <v/>
      </c>
      <c r="O39" s="558"/>
      <c r="P39" s="609"/>
      <c r="Q39" s="609"/>
      <c r="R39" s="557" t="str">
        <f>IF(SUBTOTAL(9,R34:S38)=0,"",SUBTOTAL(9,R34:S38))</f>
        <v/>
      </c>
      <c r="S39" s="558"/>
      <c r="T39" s="542"/>
      <c r="U39" s="543"/>
    </row>
    <row r="41" spans="2:21" ht="30" customHeight="1">
      <c r="B41" s="156" t="s">
        <v>391</v>
      </c>
    </row>
    <row r="42" spans="2:21">
      <c r="B42" s="568"/>
      <c r="C42" s="568"/>
      <c r="D42" s="568"/>
      <c r="E42" s="568"/>
      <c r="F42" s="568"/>
      <c r="G42" s="568"/>
      <c r="H42" s="568"/>
      <c r="I42" s="568"/>
      <c r="J42" s="568"/>
      <c r="K42" s="568"/>
      <c r="L42" s="568"/>
      <c r="M42" s="568"/>
      <c r="N42" s="568"/>
      <c r="O42" s="568"/>
      <c r="P42" s="568"/>
      <c r="Q42" s="568"/>
      <c r="R42" s="568"/>
      <c r="S42" s="568"/>
      <c r="T42" s="568"/>
      <c r="U42" s="568"/>
    </row>
    <row r="43" spans="2:21">
      <c r="B43" s="568"/>
      <c r="C43" s="568"/>
      <c r="D43" s="568"/>
      <c r="E43" s="568"/>
      <c r="F43" s="568"/>
      <c r="G43" s="568"/>
      <c r="H43" s="568"/>
      <c r="I43" s="568"/>
      <c r="J43" s="568"/>
      <c r="K43" s="568"/>
      <c r="L43" s="568"/>
      <c r="M43" s="568"/>
      <c r="N43" s="568"/>
      <c r="O43" s="568"/>
      <c r="P43" s="568"/>
      <c r="Q43" s="568"/>
      <c r="R43" s="568"/>
      <c r="S43" s="568"/>
      <c r="T43" s="568"/>
      <c r="U43" s="568"/>
    </row>
    <row r="44" spans="2:21">
      <c r="B44" s="568"/>
      <c r="C44" s="568"/>
      <c r="D44" s="568"/>
      <c r="E44" s="568"/>
      <c r="F44" s="568"/>
      <c r="G44" s="568"/>
      <c r="H44" s="568"/>
      <c r="I44" s="568"/>
      <c r="J44" s="568"/>
      <c r="K44" s="568"/>
      <c r="L44" s="568"/>
      <c r="M44" s="568"/>
      <c r="N44" s="568"/>
      <c r="O44" s="568"/>
      <c r="P44" s="568"/>
      <c r="Q44" s="568"/>
      <c r="R44" s="568"/>
      <c r="S44" s="568"/>
      <c r="T44" s="568"/>
      <c r="U44" s="568"/>
    </row>
    <row r="45" spans="2:21">
      <c r="B45" s="568"/>
      <c r="C45" s="568"/>
      <c r="D45" s="568"/>
      <c r="E45" s="568"/>
      <c r="F45" s="568"/>
      <c r="G45" s="568"/>
      <c r="H45" s="568"/>
      <c r="I45" s="568"/>
      <c r="J45" s="568"/>
      <c r="K45" s="568"/>
      <c r="L45" s="568"/>
      <c r="M45" s="568"/>
      <c r="N45" s="568"/>
      <c r="O45" s="568"/>
      <c r="P45" s="568"/>
      <c r="Q45" s="568"/>
      <c r="R45" s="568"/>
      <c r="S45" s="568"/>
      <c r="T45" s="568"/>
      <c r="U45" s="568"/>
    </row>
    <row r="46" spans="2:21">
      <c r="B46" s="568"/>
      <c r="C46" s="568"/>
      <c r="D46" s="568"/>
      <c r="E46" s="568"/>
      <c r="F46" s="568"/>
      <c r="G46" s="568"/>
      <c r="H46" s="568"/>
      <c r="I46" s="568"/>
      <c r="J46" s="568"/>
      <c r="K46" s="568"/>
      <c r="L46" s="568"/>
      <c r="M46" s="568"/>
      <c r="N46" s="568"/>
      <c r="O46" s="568"/>
      <c r="P46" s="568"/>
      <c r="Q46" s="568"/>
      <c r="R46" s="568"/>
      <c r="S46" s="568"/>
      <c r="T46" s="568"/>
      <c r="U46" s="568"/>
    </row>
    <row r="47" spans="2:21">
      <c r="B47" s="568"/>
      <c r="C47" s="568"/>
      <c r="D47" s="568"/>
      <c r="E47" s="568"/>
      <c r="F47" s="568"/>
      <c r="G47" s="568"/>
      <c r="H47" s="568"/>
      <c r="I47" s="568"/>
      <c r="J47" s="568"/>
      <c r="K47" s="568"/>
      <c r="L47" s="568"/>
      <c r="M47" s="568"/>
      <c r="N47" s="568"/>
      <c r="O47" s="568"/>
      <c r="P47" s="568"/>
      <c r="Q47" s="568"/>
      <c r="R47" s="568"/>
      <c r="S47" s="568"/>
      <c r="T47" s="568"/>
      <c r="U47" s="568"/>
    </row>
    <row r="48" spans="2:21">
      <c r="B48" s="568"/>
      <c r="C48" s="568"/>
      <c r="D48" s="568"/>
      <c r="E48" s="568"/>
      <c r="F48" s="568"/>
      <c r="G48" s="568"/>
      <c r="H48" s="568"/>
      <c r="I48" s="568"/>
      <c r="J48" s="568"/>
      <c r="K48" s="568"/>
      <c r="L48" s="568"/>
      <c r="M48" s="568"/>
      <c r="N48" s="568"/>
      <c r="O48" s="568"/>
      <c r="P48" s="568"/>
      <c r="Q48" s="568"/>
      <c r="R48" s="568"/>
      <c r="S48" s="568"/>
      <c r="T48" s="568"/>
      <c r="U48" s="568"/>
    </row>
    <row r="49" spans="2:21">
      <c r="B49" s="568"/>
      <c r="C49" s="568"/>
      <c r="D49" s="568"/>
      <c r="E49" s="568"/>
      <c r="F49" s="568"/>
      <c r="G49" s="568"/>
      <c r="H49" s="568"/>
      <c r="I49" s="568"/>
      <c r="J49" s="568"/>
      <c r="K49" s="568"/>
      <c r="L49" s="568"/>
      <c r="M49" s="568"/>
      <c r="N49" s="568"/>
      <c r="O49" s="568"/>
      <c r="P49" s="568"/>
      <c r="Q49" s="568"/>
      <c r="R49" s="568"/>
      <c r="S49" s="568"/>
      <c r="T49" s="568"/>
      <c r="U49" s="568"/>
    </row>
    <row r="50" spans="2:21">
      <c r="B50" s="568"/>
      <c r="C50" s="568"/>
      <c r="D50" s="568"/>
      <c r="E50" s="568"/>
      <c r="F50" s="568"/>
      <c r="G50" s="568"/>
      <c r="H50" s="568"/>
      <c r="I50" s="568"/>
      <c r="J50" s="568"/>
      <c r="K50" s="568"/>
      <c r="L50" s="568"/>
      <c r="M50" s="568"/>
      <c r="N50" s="568"/>
      <c r="O50" s="568"/>
      <c r="P50" s="568"/>
      <c r="Q50" s="568"/>
      <c r="R50" s="568"/>
      <c r="S50" s="568"/>
      <c r="T50" s="568"/>
      <c r="U50" s="568"/>
    </row>
    <row r="52" spans="2:21">
      <c r="U52" s="158"/>
    </row>
    <row r="53" spans="2:21">
      <c r="U53" s="158"/>
    </row>
    <row r="56" spans="2:21">
      <c r="B56" s="155" t="s">
        <v>463</v>
      </c>
    </row>
    <row r="57" spans="2:21">
      <c r="B57" s="155" t="s">
        <v>422</v>
      </c>
      <c r="C57" s="155" t="s">
        <v>469</v>
      </c>
    </row>
    <row r="58" spans="2:21">
      <c r="B58" s="155" t="s">
        <v>465</v>
      </c>
      <c r="C58" s="155" t="s">
        <v>470</v>
      </c>
    </row>
    <row r="59" spans="2:21">
      <c r="B59" s="155" t="s">
        <v>464</v>
      </c>
      <c r="C59" s="155">
        <v>51400</v>
      </c>
    </row>
  </sheetData>
  <sheetProtection sheet="1" objects="1" scenarios="1" pivotTables="0"/>
  <mergeCells count="280">
    <mergeCell ref="T21:U21"/>
    <mergeCell ref="T22:U22"/>
    <mergeCell ref="T23:U23"/>
    <mergeCell ref="R39:S39"/>
    <mergeCell ref="P39:Q39"/>
    <mergeCell ref="T39:U39"/>
    <mergeCell ref="B42:U50"/>
    <mergeCell ref="L39:M39"/>
    <mergeCell ref="N39:O39"/>
    <mergeCell ref="B39:K39"/>
    <mergeCell ref="P37:Q37"/>
    <mergeCell ref="T37:U37"/>
    <mergeCell ref="C38:E38"/>
    <mergeCell ref="F38:G38"/>
    <mergeCell ref="H38:I38"/>
    <mergeCell ref="J38:K38"/>
    <mergeCell ref="L38:M38"/>
    <mergeCell ref="N38:O38"/>
    <mergeCell ref="P38:Q38"/>
    <mergeCell ref="T38:U38"/>
    <mergeCell ref="C37:E37"/>
    <mergeCell ref="F37:G37"/>
    <mergeCell ref="H37:I37"/>
    <mergeCell ref="J37:K37"/>
    <mergeCell ref="L37:M37"/>
    <mergeCell ref="N37:O37"/>
    <mergeCell ref="R37:S37"/>
    <mergeCell ref="R38:S38"/>
    <mergeCell ref="P35:Q35"/>
    <mergeCell ref="T35:U35"/>
    <mergeCell ref="C36:E36"/>
    <mergeCell ref="F36:G36"/>
    <mergeCell ref="H36:I36"/>
    <mergeCell ref="J36:K36"/>
    <mergeCell ref="L36:M36"/>
    <mergeCell ref="N36:O36"/>
    <mergeCell ref="P36:Q36"/>
    <mergeCell ref="T36:U36"/>
    <mergeCell ref="C35:E35"/>
    <mergeCell ref="F35:G35"/>
    <mergeCell ref="H35:I35"/>
    <mergeCell ref="J35:K35"/>
    <mergeCell ref="L35:M35"/>
    <mergeCell ref="N35:O35"/>
    <mergeCell ref="R35:S35"/>
    <mergeCell ref="R36:S36"/>
    <mergeCell ref="P33:Q33"/>
    <mergeCell ref="T33:U33"/>
    <mergeCell ref="C34:E34"/>
    <mergeCell ref="F34:G34"/>
    <mergeCell ref="H34:I34"/>
    <mergeCell ref="J34:K34"/>
    <mergeCell ref="L34:M34"/>
    <mergeCell ref="N34:O34"/>
    <mergeCell ref="P34:Q34"/>
    <mergeCell ref="T34:U34"/>
    <mergeCell ref="C33:E33"/>
    <mergeCell ref="F33:G33"/>
    <mergeCell ref="H33:I33"/>
    <mergeCell ref="J33:K33"/>
    <mergeCell ref="L33:M33"/>
    <mergeCell ref="N33:O33"/>
    <mergeCell ref="R33:S33"/>
    <mergeCell ref="R34:S34"/>
    <mergeCell ref="P31:Q31"/>
    <mergeCell ref="T31:U31"/>
    <mergeCell ref="L32:M32"/>
    <mergeCell ref="N32:O32"/>
    <mergeCell ref="P32:Q32"/>
    <mergeCell ref="T32:U32"/>
    <mergeCell ref="C31:E31"/>
    <mergeCell ref="F31:G31"/>
    <mergeCell ref="H31:I31"/>
    <mergeCell ref="J31:K31"/>
    <mergeCell ref="L31:M31"/>
    <mergeCell ref="N31:O31"/>
    <mergeCell ref="B32:K32"/>
    <mergeCell ref="R31:S31"/>
    <mergeCell ref="R32:S32"/>
    <mergeCell ref="P29:Q29"/>
    <mergeCell ref="T29:U29"/>
    <mergeCell ref="C30:E30"/>
    <mergeCell ref="F30:G30"/>
    <mergeCell ref="H30:I30"/>
    <mergeCell ref="J30:K30"/>
    <mergeCell ref="L30:M30"/>
    <mergeCell ref="N30:O30"/>
    <mergeCell ref="P30:Q30"/>
    <mergeCell ref="T30:U30"/>
    <mergeCell ref="C29:E29"/>
    <mergeCell ref="F29:G29"/>
    <mergeCell ref="H29:I29"/>
    <mergeCell ref="J29:K29"/>
    <mergeCell ref="L29:M29"/>
    <mergeCell ref="N29:O29"/>
    <mergeCell ref="R29:S29"/>
    <mergeCell ref="R30:S30"/>
    <mergeCell ref="P27:Q27"/>
    <mergeCell ref="T27:U27"/>
    <mergeCell ref="C28:E28"/>
    <mergeCell ref="F28:G28"/>
    <mergeCell ref="H28:I28"/>
    <mergeCell ref="J28:K28"/>
    <mergeCell ref="L28:M28"/>
    <mergeCell ref="N28:O28"/>
    <mergeCell ref="P28:Q28"/>
    <mergeCell ref="T28:U28"/>
    <mergeCell ref="C27:E27"/>
    <mergeCell ref="F27:G27"/>
    <mergeCell ref="H27:I27"/>
    <mergeCell ref="J27:K27"/>
    <mergeCell ref="L27:M27"/>
    <mergeCell ref="N27:O27"/>
    <mergeCell ref="R27:S27"/>
    <mergeCell ref="R28:S28"/>
    <mergeCell ref="P25:Q25"/>
    <mergeCell ref="T25:U25"/>
    <mergeCell ref="C26:E26"/>
    <mergeCell ref="F26:G26"/>
    <mergeCell ref="H26:I26"/>
    <mergeCell ref="J26:K26"/>
    <mergeCell ref="L26:M26"/>
    <mergeCell ref="N26:O26"/>
    <mergeCell ref="P26:Q26"/>
    <mergeCell ref="T26:U26"/>
    <mergeCell ref="L25:M25"/>
    <mergeCell ref="N25:O25"/>
    <mergeCell ref="B25:K25"/>
    <mergeCell ref="R25:S25"/>
    <mergeCell ref="R26:S26"/>
    <mergeCell ref="P20:Q20"/>
    <mergeCell ref="T20:U20"/>
    <mergeCell ref="C24:E24"/>
    <mergeCell ref="F24:G24"/>
    <mergeCell ref="H24:I24"/>
    <mergeCell ref="J24:K24"/>
    <mergeCell ref="L24:M24"/>
    <mergeCell ref="N24:O24"/>
    <mergeCell ref="P24:Q24"/>
    <mergeCell ref="T24:U24"/>
    <mergeCell ref="C20:E20"/>
    <mergeCell ref="F20:G20"/>
    <mergeCell ref="H20:I20"/>
    <mergeCell ref="J20:K20"/>
    <mergeCell ref="L20:M20"/>
    <mergeCell ref="N20:O20"/>
    <mergeCell ref="R20:S20"/>
    <mergeCell ref="R24:S24"/>
    <mergeCell ref="L21:M21"/>
    <mergeCell ref="L22:M22"/>
    <mergeCell ref="P21:Q21"/>
    <mergeCell ref="P22:Q22"/>
    <mergeCell ref="R21:S21"/>
    <mergeCell ref="R22:S22"/>
    <mergeCell ref="P18:Q18"/>
    <mergeCell ref="T18:U18"/>
    <mergeCell ref="C19:E19"/>
    <mergeCell ref="F19:G19"/>
    <mergeCell ref="H19:I19"/>
    <mergeCell ref="J19:K19"/>
    <mergeCell ref="L19:M19"/>
    <mergeCell ref="N19:O19"/>
    <mergeCell ref="P19:Q19"/>
    <mergeCell ref="T19:U19"/>
    <mergeCell ref="C18:E18"/>
    <mergeCell ref="F18:G18"/>
    <mergeCell ref="H18:I18"/>
    <mergeCell ref="J18:K18"/>
    <mergeCell ref="L18:M18"/>
    <mergeCell ref="N18:O18"/>
    <mergeCell ref="R18:S18"/>
    <mergeCell ref="R19:S19"/>
    <mergeCell ref="P15:Q15"/>
    <mergeCell ref="T15:U15"/>
    <mergeCell ref="C16:E16"/>
    <mergeCell ref="F16:G16"/>
    <mergeCell ref="H16:I16"/>
    <mergeCell ref="J16:K16"/>
    <mergeCell ref="L16:M16"/>
    <mergeCell ref="N16:O16"/>
    <mergeCell ref="P16:Q16"/>
    <mergeCell ref="T16:U16"/>
    <mergeCell ref="C15:E15"/>
    <mergeCell ref="F15:G15"/>
    <mergeCell ref="H15:I15"/>
    <mergeCell ref="J15:K15"/>
    <mergeCell ref="L15:M15"/>
    <mergeCell ref="N15:O15"/>
    <mergeCell ref="R15:S15"/>
    <mergeCell ref="R16:S16"/>
    <mergeCell ref="T13:U13"/>
    <mergeCell ref="L14:M14"/>
    <mergeCell ref="N14:O14"/>
    <mergeCell ref="P14:Q14"/>
    <mergeCell ref="T14:U14"/>
    <mergeCell ref="C13:E13"/>
    <mergeCell ref="F13:G13"/>
    <mergeCell ref="H13:I13"/>
    <mergeCell ref="L13:M13"/>
    <mergeCell ref="N13:O13"/>
    <mergeCell ref="P13:Q13"/>
    <mergeCell ref="B14:K14"/>
    <mergeCell ref="R13:S13"/>
    <mergeCell ref="R14:S14"/>
    <mergeCell ref="T11:U11"/>
    <mergeCell ref="C12:E12"/>
    <mergeCell ref="F12:G12"/>
    <mergeCell ref="H12:I12"/>
    <mergeCell ref="L12:M12"/>
    <mergeCell ref="N12:O12"/>
    <mergeCell ref="P12:Q12"/>
    <mergeCell ref="T12:U12"/>
    <mergeCell ref="C11:E11"/>
    <mergeCell ref="F11:G11"/>
    <mergeCell ref="H11:I11"/>
    <mergeCell ref="L11:M11"/>
    <mergeCell ref="N11:O11"/>
    <mergeCell ref="P11:Q11"/>
    <mergeCell ref="R11:S11"/>
    <mergeCell ref="R12:S12"/>
    <mergeCell ref="C8:E8"/>
    <mergeCell ref="F8:G8"/>
    <mergeCell ref="H8:I8"/>
    <mergeCell ref="L8:M8"/>
    <mergeCell ref="N8:O8"/>
    <mergeCell ref="P8:Q8"/>
    <mergeCell ref="T8:U8"/>
    <mergeCell ref="T9:U9"/>
    <mergeCell ref="C10:E10"/>
    <mergeCell ref="F10:G10"/>
    <mergeCell ref="H10:I10"/>
    <mergeCell ref="L10:M10"/>
    <mergeCell ref="N10:O10"/>
    <mergeCell ref="P10:Q10"/>
    <mergeCell ref="T10:U10"/>
    <mergeCell ref="C9:E9"/>
    <mergeCell ref="F9:G9"/>
    <mergeCell ref="H9:I9"/>
    <mergeCell ref="L9:M9"/>
    <mergeCell ref="N9:O9"/>
    <mergeCell ref="P9:Q9"/>
    <mergeCell ref="R8:S8"/>
    <mergeCell ref="R9:S9"/>
    <mergeCell ref="R10:S10"/>
    <mergeCell ref="P1:Q1"/>
    <mergeCell ref="T1:U1"/>
    <mergeCell ref="B2:U2"/>
    <mergeCell ref="B4:E4"/>
    <mergeCell ref="F4:L4"/>
    <mergeCell ref="M4:U4"/>
    <mergeCell ref="B5:E5"/>
    <mergeCell ref="F5:L5"/>
    <mergeCell ref="M5:U5"/>
    <mergeCell ref="R23:S23"/>
    <mergeCell ref="N21:O21"/>
    <mergeCell ref="L23:M23"/>
    <mergeCell ref="N22:O22"/>
    <mergeCell ref="N23:O23"/>
    <mergeCell ref="F23:G23"/>
    <mergeCell ref="H23:I23"/>
    <mergeCell ref="J23:K23"/>
    <mergeCell ref="C23:E23"/>
    <mergeCell ref="C21:E21"/>
    <mergeCell ref="C22:E22"/>
    <mergeCell ref="F21:G21"/>
    <mergeCell ref="F22:G22"/>
    <mergeCell ref="H21:I21"/>
    <mergeCell ref="H22:I22"/>
    <mergeCell ref="J21:K21"/>
    <mergeCell ref="J22:K22"/>
    <mergeCell ref="P23:Q23"/>
    <mergeCell ref="C17:E17"/>
    <mergeCell ref="F17:G17"/>
    <mergeCell ref="H17:I17"/>
    <mergeCell ref="J17:K17"/>
    <mergeCell ref="L17:M17"/>
    <mergeCell ref="N17:O17"/>
    <mergeCell ref="P17:Q17"/>
    <mergeCell ref="R17:S17"/>
    <mergeCell ref="T17:U17"/>
  </mergeCells>
  <phoneticPr fontId="5"/>
  <conditionalFormatting sqref="N9:O13 B27:K31 N27:O31 N34:O38 T9:U13 T16:U16 T27:U31 T34:U38 B34:K38 B9:K13 N16:O16 B16:K16 N18:O24 C18:K24">
    <cfRule type="containsBlanks" dxfId="7" priority="6">
      <formula>LEN(TRIM(B9))=0</formula>
    </cfRule>
  </conditionalFormatting>
  <conditionalFormatting sqref="B42:U50">
    <cfRule type="containsBlanks" dxfId="6" priority="5">
      <formula>LEN(TRIM(B42))=0</formula>
    </cfRule>
  </conditionalFormatting>
  <dataValidations count="1">
    <dataValidation type="list" allowBlank="1" showInputMessage="1" showErrorMessage="1" sqref="B27:B31 B16" xr:uid="{59A3AFB6-8F87-4CEA-8C8E-2DD073E902A7}">
      <formula1>"病床確保,発熱外来"</formula1>
    </dataValidation>
  </dataValidations>
  <pageMargins left="0.70866141732283472" right="0.70866141732283472" top="0.74803149606299213" bottom="0.74803149606299213" header="0.31496062992125984" footer="0.31496062992125984"/>
  <pageSetup paperSize="9" scale="66" fitToHeight="0" orientation="portrait" r:id="rId1"/>
  <rowBreaks count="1" manualBreakCount="1">
    <brk id="53" min="1" max="18"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DEA2-F4B4-4F58-A05E-DC4F4E2481E9}">
  <sheetPr codeName="Sheet13">
    <tabColor theme="8" tint="0.39997558519241921"/>
    <pageSetUpPr fitToPage="1"/>
  </sheetPr>
  <dimension ref="A1:U16"/>
  <sheetViews>
    <sheetView topLeftCell="D1" workbookViewId="0">
      <selection activeCell="G10" sqref="G10"/>
    </sheetView>
  </sheetViews>
  <sheetFormatPr defaultColWidth="9" defaultRowHeight="12"/>
  <cols>
    <col min="1" max="1" width="0" style="216" hidden="1" customWidth="1"/>
    <col min="2" max="2" width="13.6328125" style="216" hidden="1" customWidth="1"/>
    <col min="3" max="3" width="11.26953125" style="216" hidden="1" customWidth="1"/>
    <col min="4" max="4" width="16.453125" style="217" customWidth="1"/>
    <col min="5" max="5" width="14.7265625" style="217" customWidth="1"/>
    <col min="6" max="6" width="16.6328125" style="216" customWidth="1"/>
    <col min="7" max="7" width="12.08984375" style="216" customWidth="1"/>
    <col min="8" max="8" width="12.6328125" style="216" customWidth="1"/>
    <col min="9" max="9" width="8.6328125" style="216" customWidth="1"/>
    <col min="10" max="16" width="12.6328125" style="216" customWidth="1"/>
    <col min="17" max="17" width="16.36328125" style="216" customWidth="1"/>
    <col min="18" max="18" width="7.90625" style="216" hidden="1" customWidth="1"/>
    <col min="19" max="19" width="15.81640625" style="216" hidden="1" customWidth="1"/>
    <col min="20" max="20" width="12.6328125" style="216" customWidth="1"/>
    <col min="21" max="21" width="20.6328125" style="216" customWidth="1"/>
    <col min="22" max="16384" width="9" style="216"/>
  </cols>
  <sheetData>
    <row r="1" spans="1:21">
      <c r="D1" s="217" t="s">
        <v>346</v>
      </c>
    </row>
    <row r="2" spans="1:21" s="220" customFormat="1" ht="23.5">
      <c r="A2" s="218"/>
      <c r="B2" s="218"/>
      <c r="C2" s="218"/>
      <c r="D2" s="219" t="s">
        <v>418</v>
      </c>
      <c r="F2" s="221"/>
      <c r="G2" s="221"/>
      <c r="H2" s="222"/>
      <c r="I2" s="222"/>
      <c r="J2" s="222"/>
      <c r="K2" s="222"/>
      <c r="L2" s="222"/>
      <c r="M2" s="222"/>
      <c r="N2" s="222"/>
      <c r="O2" s="222"/>
      <c r="P2" s="222"/>
      <c r="Q2" s="222"/>
      <c r="R2" s="222"/>
      <c r="S2" s="222"/>
      <c r="T2" s="286"/>
    </row>
    <row r="3" spans="1:21" s="228" customFormat="1">
      <c r="A3" s="223"/>
      <c r="B3" s="223"/>
      <c r="C3" s="223"/>
      <c r="D3" s="224"/>
      <c r="E3" s="224"/>
      <c r="F3" s="225"/>
      <c r="G3" s="226"/>
      <c r="H3" s="227" t="s">
        <v>0</v>
      </c>
      <c r="I3" s="227" t="s">
        <v>1</v>
      </c>
      <c r="J3" s="227" t="s">
        <v>334</v>
      </c>
      <c r="K3" s="227" t="s">
        <v>3</v>
      </c>
      <c r="L3" s="227" t="s">
        <v>4</v>
      </c>
      <c r="M3" s="227" t="s">
        <v>5</v>
      </c>
      <c r="N3" s="227" t="s">
        <v>533</v>
      </c>
      <c r="O3" s="227" t="s">
        <v>534</v>
      </c>
      <c r="P3" s="227" t="s">
        <v>508</v>
      </c>
      <c r="Q3" s="227" t="s">
        <v>461</v>
      </c>
      <c r="R3" s="227" t="s">
        <v>434</v>
      </c>
      <c r="S3" s="227" t="s">
        <v>435</v>
      </c>
      <c r="T3" s="225"/>
      <c r="U3" s="225"/>
    </row>
    <row r="4" spans="1:21" s="228" customFormat="1" ht="36">
      <c r="A4" s="229" t="s">
        <v>316</v>
      </c>
      <c r="B4" s="230" t="s">
        <v>365</v>
      </c>
      <c r="C4" s="230" t="s">
        <v>366</v>
      </c>
      <c r="D4" s="231" t="s">
        <v>367</v>
      </c>
      <c r="E4" s="232" t="s">
        <v>368</v>
      </c>
      <c r="F4" s="231" t="s">
        <v>313</v>
      </c>
      <c r="G4" s="233" t="s">
        <v>369</v>
      </c>
      <c r="H4" s="233" t="s">
        <v>9</v>
      </c>
      <c r="I4" s="234" t="s">
        <v>370</v>
      </c>
      <c r="J4" s="233" t="s">
        <v>11</v>
      </c>
      <c r="K4" s="235" t="s">
        <v>404</v>
      </c>
      <c r="L4" s="236" t="s">
        <v>371</v>
      </c>
      <c r="M4" s="233" t="s">
        <v>372</v>
      </c>
      <c r="N4" s="233" t="s">
        <v>347</v>
      </c>
      <c r="O4" s="234" t="s">
        <v>405</v>
      </c>
      <c r="P4" s="234" t="s">
        <v>348</v>
      </c>
      <c r="Q4" s="234" t="s">
        <v>509</v>
      </c>
      <c r="R4" s="234" t="s">
        <v>373</v>
      </c>
      <c r="S4" s="234" t="s">
        <v>374</v>
      </c>
      <c r="T4" s="231" t="s">
        <v>459</v>
      </c>
      <c r="U4" s="231" t="s">
        <v>375</v>
      </c>
    </row>
    <row r="5" spans="1:21" s="243" customFormat="1">
      <c r="A5" s="237"/>
      <c r="B5" s="238"/>
      <c r="C5" s="238"/>
      <c r="D5" s="239"/>
      <c r="E5" s="240"/>
      <c r="F5" s="241"/>
      <c r="G5" s="240"/>
      <c r="H5" s="241"/>
      <c r="I5" s="241"/>
      <c r="J5" s="242"/>
      <c r="K5" s="242"/>
      <c r="L5" s="241"/>
      <c r="M5" s="241"/>
      <c r="N5" s="241"/>
      <c r="O5" s="241"/>
      <c r="P5" s="241"/>
      <c r="Q5" s="241"/>
      <c r="R5" s="241"/>
      <c r="S5" s="241"/>
      <c r="T5" s="239"/>
      <c r="U5" s="239"/>
    </row>
    <row r="6" spans="1:21" s="251" customFormat="1">
      <c r="A6" s="244"/>
      <c r="B6" s="245"/>
      <c r="C6" s="245"/>
      <c r="D6" s="246"/>
      <c r="E6" s="246"/>
      <c r="F6" s="247"/>
      <c r="G6" s="248"/>
      <c r="H6" s="249" t="s">
        <v>16</v>
      </c>
      <c r="I6" s="249" t="s">
        <v>16</v>
      </c>
      <c r="J6" s="249" t="s">
        <v>16</v>
      </c>
      <c r="K6" s="249" t="s">
        <v>16</v>
      </c>
      <c r="L6" s="249" t="s">
        <v>16</v>
      </c>
      <c r="M6" s="249" t="s">
        <v>16</v>
      </c>
      <c r="N6" s="249" t="s">
        <v>16</v>
      </c>
      <c r="O6" s="249" t="s">
        <v>16</v>
      </c>
      <c r="P6" s="249" t="s">
        <v>16</v>
      </c>
      <c r="Q6" s="249" t="s">
        <v>436</v>
      </c>
      <c r="R6" s="249" t="s">
        <v>16</v>
      </c>
      <c r="S6" s="249" t="s">
        <v>16</v>
      </c>
      <c r="T6" s="250"/>
      <c r="U6" s="250"/>
    </row>
    <row r="7" spans="1:21" s="259" customFormat="1" ht="45" customHeight="1">
      <c r="A7" s="252" t="s">
        <v>317</v>
      </c>
      <c r="B7" s="252" t="s">
        <v>317</v>
      </c>
      <c r="C7" s="252" t="s">
        <v>376</v>
      </c>
      <c r="D7" s="253" t="s">
        <v>395</v>
      </c>
      <c r="E7" s="254" t="s">
        <v>392</v>
      </c>
      <c r="F7" s="254" t="str">
        <f>IF(基本情報入力シート!$C$8="","",基本情報入力シート!$C$8)</f>
        <v/>
      </c>
      <c r="G7" s="252" t="str">
        <f>IF(基本情報入力シート!$C$6="","",基本情報入力シート!$C$6)</f>
        <v/>
      </c>
      <c r="H7" s="255" t="str">
        <f>IF(【実績】事業実績!$N$14="","",【実績】事業実績!$N$14)</f>
        <v/>
      </c>
      <c r="I7" s="271"/>
      <c r="J7" s="255" t="str">
        <f>IF(H7="","",IF(I7="",H7,(H7-I7)))</f>
        <v/>
      </c>
      <c r="K7" s="255" t="str">
        <f>IF(【実績】事業実績!$N$14="","",【実績】事業実績!$N$14)</f>
        <v/>
      </c>
      <c r="L7" s="255" t="str">
        <f>IF(K7="","",SUM(【実績】事業実績!$P$9:$Q$13))</f>
        <v/>
      </c>
      <c r="M7" s="256" t="str">
        <f>IF(K7="","",MIN(K7,L7,【実績】事業実績!R14))</f>
        <v/>
      </c>
      <c r="N7" s="255" t="str">
        <f>IF(K7="","",【申請】所要調書!O7)</f>
        <v/>
      </c>
      <c r="O7" s="255" t="str">
        <f>IF(K7="","",ROUNDDOWN(MIN(J7,M7,N7),-3))</f>
        <v/>
      </c>
      <c r="P7" s="255" t="str">
        <f>【申請】所要調書!O7</f>
        <v/>
      </c>
      <c r="Q7" s="257" t="str">
        <f>IF(P7="",O7,(O7-P7))</f>
        <v/>
      </c>
      <c r="R7" s="258"/>
      <c r="S7" s="255" t="str">
        <f>IF(K7="","",ROUNDDOWN(MIN(M7,J7,O7)/2,-3))</f>
        <v/>
      </c>
      <c r="T7" s="283" t="s">
        <v>460</v>
      </c>
      <c r="U7" s="254" t="str">
        <f>集計シート!A16</f>
        <v/>
      </c>
    </row>
    <row r="8" spans="1:21" s="259" customFormat="1" ht="45" customHeight="1">
      <c r="A8" s="260" t="s">
        <v>317</v>
      </c>
      <c r="B8" s="260" t="s">
        <v>317</v>
      </c>
      <c r="C8" s="252" t="s">
        <v>376</v>
      </c>
      <c r="D8" s="253" t="s">
        <v>395</v>
      </c>
      <c r="E8" s="254" t="s">
        <v>519</v>
      </c>
      <c r="F8" s="254" t="str">
        <f>IF(基本情報入力シート!$C$8="","",基本情報入力シート!$C$8)</f>
        <v/>
      </c>
      <c r="G8" s="252" t="str">
        <f>IF(基本情報入力シート!$C$6="","",基本情報入力シート!$C$6)</f>
        <v/>
      </c>
      <c r="H8" s="261" t="str">
        <f>IF(【実績】事業実績!$N$25="","",【実績】事業実績!$N$25)</f>
        <v/>
      </c>
      <c r="I8" s="271"/>
      <c r="J8" s="255" t="str">
        <f t="shared" ref="J8:J10" si="0">IF(H8="","",IF(I8="",H8,(H8-I8)))</f>
        <v/>
      </c>
      <c r="K8" s="261" t="str">
        <f>IF(【実績】事業実績!$N$25="","",【実績】事業実績!$N$25)</f>
        <v/>
      </c>
      <c r="L8" s="261" t="str">
        <f>IF(K8="","",9350000)</f>
        <v/>
      </c>
      <c r="M8" s="256" t="str">
        <f>IF(K8="","",MIN(K8,L8,【実績】事業実績!R25,4620000))</f>
        <v/>
      </c>
      <c r="N8" s="255" t="str">
        <f>IF(K8="","",【申請】所要調書!O8)</f>
        <v/>
      </c>
      <c r="O8" s="255" t="str">
        <f>IF(K8="","",ROUNDDOWN(MIN(J8,M8,N8),-3))</f>
        <v/>
      </c>
      <c r="P8" s="255" t="str">
        <f>【申請】所要調書!O8</f>
        <v/>
      </c>
      <c r="Q8" s="257" t="str">
        <f t="shared" ref="Q8:Q10" si="1">IF(P8="",O8,(O8-P8))</f>
        <v/>
      </c>
      <c r="R8" s="258"/>
      <c r="S8" s="255" t="str">
        <f>IF(K8="","",ROUNDDOWN(MIN(M8,J8,O8)/2,-3))</f>
        <v/>
      </c>
      <c r="T8" s="283" t="s">
        <v>460</v>
      </c>
      <c r="U8" s="262" t="str">
        <f>集計シート!B16</f>
        <v/>
      </c>
    </row>
    <row r="9" spans="1:21" s="259" customFormat="1" ht="45" customHeight="1">
      <c r="A9" s="260" t="s">
        <v>317</v>
      </c>
      <c r="B9" s="260" t="s">
        <v>317</v>
      </c>
      <c r="C9" s="252" t="s">
        <v>376</v>
      </c>
      <c r="D9" s="253" t="s">
        <v>395</v>
      </c>
      <c r="E9" s="254" t="s">
        <v>393</v>
      </c>
      <c r="F9" s="254" t="str">
        <f>IF(基本情報入力シート!$C$8="","",基本情報入力シート!$C$8)</f>
        <v/>
      </c>
      <c r="G9" s="252" t="str">
        <f>IF(基本情報入力シート!$C$6="","",基本情報入力シート!$C$6)</f>
        <v/>
      </c>
      <c r="H9" s="261" t="str">
        <f>IF(【実績】事業実績!$N$32="","",【実績】事業実績!$N$32)</f>
        <v/>
      </c>
      <c r="I9" s="271"/>
      <c r="J9" s="255" t="str">
        <f t="shared" si="0"/>
        <v/>
      </c>
      <c r="K9" s="261" t="str">
        <f>IF(【実績】事業実績!$N$32="","",【実績】事業実績!$N$32)</f>
        <v/>
      </c>
      <c r="L9" s="261" t="str">
        <f>IF(K9="","",SUM(【実績】事業実績!$P$27:$Q$31))</f>
        <v/>
      </c>
      <c r="M9" s="256" t="str">
        <f>IF(K9="","",MIN(K9,L9,【実績】事業実績!R32))</f>
        <v/>
      </c>
      <c r="N9" s="255" t="str">
        <f>IF(K9="","",【申請】所要調書!O9)</f>
        <v/>
      </c>
      <c r="O9" s="255" t="str">
        <f>IF(K9="","",ROUNDDOWN(MIN(J9,M9,N9),-3))</f>
        <v/>
      </c>
      <c r="P9" s="255" t="str">
        <f>【申請】所要調書!O9</f>
        <v/>
      </c>
      <c r="Q9" s="257" t="str">
        <f t="shared" si="1"/>
        <v/>
      </c>
      <c r="R9" s="258"/>
      <c r="S9" s="255" t="str">
        <f>IF(K9="","",ROUNDDOWN(MIN(M9,J9,O9)/2,-3))</f>
        <v/>
      </c>
      <c r="T9" s="283" t="s">
        <v>460</v>
      </c>
      <c r="U9" s="254" t="str">
        <f>集計シート!C16</f>
        <v/>
      </c>
    </row>
    <row r="10" spans="1:21" s="259" customFormat="1" ht="45" customHeight="1">
      <c r="A10" s="260" t="s">
        <v>317</v>
      </c>
      <c r="B10" s="260" t="s">
        <v>317</v>
      </c>
      <c r="C10" s="252" t="s">
        <v>376</v>
      </c>
      <c r="D10" s="253" t="s">
        <v>395</v>
      </c>
      <c r="E10" s="254" t="s">
        <v>394</v>
      </c>
      <c r="F10" s="254" t="str">
        <f>IF(基本情報入力シート!$C$8="","",基本情報入力シート!$C$8)</f>
        <v/>
      </c>
      <c r="G10" s="252" t="str">
        <f>IF(基本情報入力シート!$C$6="","",基本情報入力シート!$C$6)</f>
        <v/>
      </c>
      <c r="H10" s="261" t="str">
        <f>IF(【実績】事業実績!$N$39="","",【実績】事業実績!$N$39)</f>
        <v/>
      </c>
      <c r="I10" s="271"/>
      <c r="J10" s="255" t="str">
        <f t="shared" si="0"/>
        <v/>
      </c>
      <c r="K10" s="261" t="str">
        <f>IF(【実績】事業実績!$N$39="","",【実績】事業実績!$N$39)</f>
        <v/>
      </c>
      <c r="L10" s="261" t="str">
        <f>IF(K10="","",905000)</f>
        <v/>
      </c>
      <c r="M10" s="256" t="str">
        <f>IF(K10="","",MIN(K10,L10,【実績】事業実績!R39))</f>
        <v/>
      </c>
      <c r="N10" s="255" t="str">
        <f>IF(K10="","",【申請】所要調書!O10)</f>
        <v/>
      </c>
      <c r="O10" s="255" t="str">
        <f>IF(K10="","",ROUNDDOWN(MIN(J10,M10,N10),-3))</f>
        <v/>
      </c>
      <c r="P10" s="255" t="str">
        <f>【申請】所要調書!O10</f>
        <v/>
      </c>
      <c r="Q10" s="257" t="str">
        <f t="shared" si="1"/>
        <v/>
      </c>
      <c r="R10" s="258"/>
      <c r="S10" s="255" t="str">
        <f>IF(K10="","",ROUNDDOWN(MIN(M10,J10,O10)/2,-3))</f>
        <v/>
      </c>
      <c r="T10" s="283" t="s">
        <v>460</v>
      </c>
      <c r="U10" s="254" t="str">
        <f>集計シート!D16</f>
        <v/>
      </c>
    </row>
    <row r="11" spans="1:21" s="259" customFormat="1" ht="30" customHeight="1">
      <c r="A11" s="260"/>
      <c r="B11" s="260"/>
      <c r="C11" s="252"/>
      <c r="D11" s="253"/>
      <c r="E11" s="254" t="s">
        <v>168</v>
      </c>
      <c r="F11" s="263"/>
      <c r="G11" s="264"/>
      <c r="H11" s="265"/>
      <c r="I11" s="265"/>
      <c r="J11" s="265"/>
      <c r="K11" s="265"/>
      <c r="L11" s="265"/>
      <c r="M11" s="266"/>
      <c r="N11" s="261" t="str">
        <f>IF(SUM(N7:N10)=0,"",SUM(N7:N10))</f>
        <v/>
      </c>
      <c r="O11" s="261" t="str">
        <f>IF(SUM(O7:O10)=0,"",SUM(O7:O10))</f>
        <v/>
      </c>
      <c r="P11" s="261" t="str">
        <f t="shared" ref="P11:S11" si="2">IF(SUM(P7:P10)=0,"",SUM(P7:P10))</f>
        <v/>
      </c>
      <c r="Q11" s="288" t="str">
        <f t="shared" si="2"/>
        <v/>
      </c>
      <c r="R11" s="261" t="str">
        <f t="shared" si="2"/>
        <v/>
      </c>
      <c r="S11" s="261" t="str">
        <f t="shared" si="2"/>
        <v/>
      </c>
      <c r="T11" s="263"/>
      <c r="U11" s="263"/>
    </row>
    <row r="12" spans="1:21" s="267" customFormat="1" ht="21">
      <c r="D12" s="268"/>
      <c r="E12" s="268"/>
      <c r="R12" s="216"/>
      <c r="S12" s="216"/>
      <c r="T12" s="216"/>
    </row>
    <row r="13" spans="1:21" ht="21">
      <c r="A13" s="267"/>
      <c r="E13" s="269" t="s">
        <v>552</v>
      </c>
      <c r="S13" s="270"/>
      <c r="T13" s="270"/>
    </row>
    <row r="14" spans="1:21" ht="13">
      <c r="E14" s="269" t="s">
        <v>510</v>
      </c>
      <c r="S14" s="270"/>
      <c r="T14" s="270"/>
    </row>
    <row r="15" spans="1:21" ht="13">
      <c r="E15" s="269" t="s">
        <v>416</v>
      </c>
      <c r="S15" s="270"/>
      <c r="T15" s="270"/>
    </row>
    <row r="16" spans="1:21">
      <c r="S16" s="270"/>
      <c r="T16" s="270"/>
    </row>
  </sheetData>
  <sheetProtection sheet="1" objects="1" scenarios="1"/>
  <phoneticPr fontId="5"/>
  <conditionalFormatting sqref="I7">
    <cfRule type="containsBlanks" dxfId="5" priority="4">
      <formula>LEN(TRIM(I7))=0</formula>
    </cfRule>
  </conditionalFormatting>
  <conditionalFormatting sqref="I8">
    <cfRule type="containsBlanks" dxfId="4" priority="3">
      <formula>LEN(TRIM(I8))=0</formula>
    </cfRule>
  </conditionalFormatting>
  <conditionalFormatting sqref="I9">
    <cfRule type="containsBlanks" dxfId="3" priority="2">
      <formula>LEN(TRIM(I9))=0</formula>
    </cfRule>
  </conditionalFormatting>
  <conditionalFormatting sqref="I10">
    <cfRule type="containsBlanks" dxfId="2" priority="1">
      <formula>LEN(TRIM(I10))=0</formula>
    </cfRule>
  </conditionalFormatting>
  <pageMargins left="0.70866141732283472" right="0.70866141732283472" top="0.74803149606299213" bottom="0.74803149606299213" header="0.31496062992125984" footer="0.31496062992125984"/>
  <pageSetup paperSize="9" scale="61"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D09D-766D-448C-896C-6B64F073AE1B}">
  <sheetPr codeName="Sheet12">
    <tabColor theme="8" tint="0.39997558519241921"/>
    <pageSetUpPr fitToPage="1"/>
  </sheetPr>
  <dimension ref="A1:E23"/>
  <sheetViews>
    <sheetView workbookViewId="0">
      <selection activeCell="B3" sqref="B3"/>
    </sheetView>
  </sheetViews>
  <sheetFormatPr defaultColWidth="9" defaultRowHeight="13"/>
  <cols>
    <col min="1" max="1" width="2.08984375" style="201" customWidth="1"/>
    <col min="2" max="2" width="15.90625" style="201" customWidth="1"/>
    <col min="3" max="3" width="17" style="201" customWidth="1"/>
    <col min="4" max="5" width="20.6328125" style="201" customWidth="1"/>
    <col min="6" max="16384" width="9" style="201"/>
  </cols>
  <sheetData>
    <row r="1" spans="1:5" ht="24" customHeight="1"/>
    <row r="2" spans="1:5" ht="24" customHeight="1">
      <c r="A2" s="598" t="s">
        <v>401</v>
      </c>
      <c r="B2" s="598"/>
      <c r="C2" s="598"/>
      <c r="D2" s="598"/>
      <c r="E2" s="598"/>
    </row>
    <row r="3" spans="1:5" ht="24" customHeight="1">
      <c r="B3" s="202"/>
      <c r="C3" s="202"/>
      <c r="D3" s="202"/>
      <c r="E3" s="202"/>
    </row>
    <row r="4" spans="1:5" ht="24" customHeight="1">
      <c r="B4" s="202"/>
      <c r="C4" s="202"/>
      <c r="D4" s="599" t="str">
        <f>IF(基本情報入力シート!C8="","","医療機関名："&amp;基本情報入力シート!C8)</f>
        <v/>
      </c>
      <c r="E4" s="599"/>
    </row>
    <row r="5" spans="1:5" ht="24" customHeight="1">
      <c r="B5" s="596" t="s">
        <v>336</v>
      </c>
      <c r="C5" s="596"/>
    </row>
    <row r="6" spans="1:5" ht="24" customHeight="1">
      <c r="E6" s="203" t="s">
        <v>337</v>
      </c>
    </row>
    <row r="7" spans="1:5" ht="24" customHeight="1">
      <c r="B7" s="597" t="s">
        <v>338</v>
      </c>
      <c r="C7" s="597"/>
      <c r="D7" s="204" t="s">
        <v>339</v>
      </c>
      <c r="E7" s="204" t="s">
        <v>419</v>
      </c>
    </row>
    <row r="8" spans="1:5" ht="24" customHeight="1">
      <c r="B8" s="594" t="s">
        <v>340</v>
      </c>
      <c r="C8" s="594"/>
      <c r="D8" s="205" t="str">
        <f>IF(基本情報入力シート!C3="実績報告",【実績】所要調書!O11,"")</f>
        <v/>
      </c>
      <c r="E8" s="206"/>
    </row>
    <row r="9" spans="1:5" ht="24" customHeight="1">
      <c r="B9" s="594" t="s">
        <v>341</v>
      </c>
      <c r="C9" s="594"/>
      <c r="D9" s="110"/>
      <c r="E9" s="105"/>
    </row>
    <row r="10" spans="1:5" ht="24" customHeight="1">
      <c r="B10" s="594" t="s">
        <v>342</v>
      </c>
      <c r="C10" s="594"/>
      <c r="D10" s="110"/>
      <c r="E10" s="105"/>
    </row>
    <row r="11" spans="1:5" ht="24" customHeight="1">
      <c r="B11" s="595" t="s">
        <v>343</v>
      </c>
      <c r="C11" s="595"/>
      <c r="D11" s="207">
        <f>SUM(D8:D10)</f>
        <v>0</v>
      </c>
      <c r="E11" s="207"/>
    </row>
    <row r="12" spans="1:5" ht="24" customHeight="1"/>
    <row r="13" spans="1:5" ht="24" customHeight="1">
      <c r="B13" s="596" t="s">
        <v>344</v>
      </c>
      <c r="C13" s="596"/>
    </row>
    <row r="14" spans="1:5" ht="24" customHeight="1"/>
    <row r="15" spans="1:5" ht="24" customHeight="1">
      <c r="B15" s="597" t="s">
        <v>338</v>
      </c>
      <c r="C15" s="597"/>
      <c r="D15" s="204" t="s">
        <v>339</v>
      </c>
      <c r="E15" s="204" t="s">
        <v>419</v>
      </c>
    </row>
    <row r="16" spans="1:5" ht="24" customHeight="1">
      <c r="B16" s="590"/>
      <c r="C16" s="591"/>
      <c r="D16" s="106"/>
      <c r="E16" s="107"/>
    </row>
    <row r="17" spans="2:5" ht="24" customHeight="1">
      <c r="B17" s="592"/>
      <c r="C17" s="593"/>
      <c r="D17" s="105"/>
      <c r="E17" s="108"/>
    </row>
    <row r="18" spans="2:5" ht="24" customHeight="1">
      <c r="B18" s="592"/>
      <c r="C18" s="593"/>
      <c r="D18" s="105"/>
      <c r="E18" s="108"/>
    </row>
    <row r="19" spans="2:5" ht="24" customHeight="1">
      <c r="B19" s="592"/>
      <c r="C19" s="593"/>
      <c r="D19" s="105"/>
      <c r="E19" s="108"/>
    </row>
    <row r="20" spans="2:5" ht="24" customHeight="1">
      <c r="B20" s="592"/>
      <c r="C20" s="593"/>
      <c r="D20" s="105"/>
      <c r="E20" s="108"/>
    </row>
    <row r="21" spans="2:5" ht="24" customHeight="1">
      <c r="B21" s="600"/>
      <c r="C21" s="601"/>
      <c r="D21" s="105"/>
      <c r="E21" s="108"/>
    </row>
    <row r="22" spans="2:5" ht="24" customHeight="1">
      <c r="B22" s="595" t="s">
        <v>168</v>
      </c>
      <c r="C22" s="595"/>
      <c r="D22" s="207">
        <f>SUM(D16:D21)</f>
        <v>0</v>
      </c>
      <c r="E22" s="207"/>
    </row>
    <row r="23" spans="2:5" ht="24" customHeight="1">
      <c r="D23" s="109" t="str">
        <f>IF(D11=D22," ","↑「１　収入」と「２　支出」が一致していません")</f>
        <v xml:space="preserve"> </v>
      </c>
    </row>
  </sheetData>
  <sheetProtection sheet="1" objects="1"/>
  <mergeCells count="17">
    <mergeCell ref="B16:C16"/>
    <mergeCell ref="B17:C17"/>
    <mergeCell ref="B9:C9"/>
    <mergeCell ref="B10:C10"/>
    <mergeCell ref="B11:C11"/>
    <mergeCell ref="B13:C13"/>
    <mergeCell ref="B15:C15"/>
    <mergeCell ref="A2:E2"/>
    <mergeCell ref="D4:E4"/>
    <mergeCell ref="B5:C5"/>
    <mergeCell ref="B7:C7"/>
    <mergeCell ref="B8:C8"/>
    <mergeCell ref="B18:C18"/>
    <mergeCell ref="B19:C19"/>
    <mergeCell ref="B20:C20"/>
    <mergeCell ref="B21:C21"/>
    <mergeCell ref="B22:C22"/>
  </mergeCells>
  <phoneticPr fontId="5"/>
  <conditionalFormatting sqref="D9:D10 D16:D21">
    <cfRule type="containsBlanks" dxfId="1" priority="3">
      <formula>LEN(TRIM(D9))=0</formula>
    </cfRule>
  </conditionalFormatting>
  <conditionalFormatting sqref="B16:B21">
    <cfRule type="containsBlanks" dxfId="0" priority="1">
      <formula>LEN(TRIM(B16))=0</formula>
    </cfRule>
  </conditionalFormatting>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AC891-A9E5-414C-8533-1E13CCFD656B}">
  <sheetPr codeName="Sheet15"/>
  <dimension ref="A1:FF25"/>
  <sheetViews>
    <sheetView workbookViewId="0"/>
  </sheetViews>
  <sheetFormatPr defaultRowHeight="13"/>
  <cols>
    <col min="1" max="1" width="16.6328125" bestFit="1" customWidth="1"/>
    <col min="2" max="2" width="25" customWidth="1"/>
    <col min="3" max="3" width="11" bestFit="1" customWidth="1"/>
    <col min="4" max="4" width="16.08984375" customWidth="1"/>
    <col min="5" max="5" width="16.90625" customWidth="1"/>
    <col min="6" max="6" width="35.7265625" bestFit="1" customWidth="1"/>
    <col min="7" max="7" width="20.36328125" customWidth="1"/>
    <col min="8" max="8" width="13.08984375" bestFit="1" customWidth="1"/>
    <col min="9" max="9" width="11" bestFit="1" customWidth="1"/>
    <col min="11" max="11" width="10.90625" bestFit="1" customWidth="1"/>
    <col min="12" max="12" width="10.36328125" bestFit="1" customWidth="1"/>
    <col min="17" max="17" width="12.90625" customWidth="1"/>
    <col min="20" max="20" width="13.08984375" bestFit="1" customWidth="1"/>
    <col min="21" max="22" width="15.453125" customWidth="1"/>
    <col min="23" max="23" width="21.26953125" customWidth="1"/>
    <col min="24" max="31" width="15.453125" customWidth="1"/>
    <col min="32" max="32" width="18.7265625" customWidth="1"/>
    <col min="33" max="55" width="15.453125" customWidth="1"/>
    <col min="59" max="59" width="13.08984375" bestFit="1" customWidth="1"/>
    <col min="60" max="60" width="9.36328125" bestFit="1" customWidth="1"/>
    <col min="61" max="65" width="9.36328125" customWidth="1"/>
    <col min="66" max="66" width="14.26953125" bestFit="1" customWidth="1"/>
    <col min="67" max="70" width="9.36328125" customWidth="1"/>
    <col min="71" max="71" width="14.26953125" bestFit="1" customWidth="1"/>
    <col min="72" max="75" width="9.36328125" customWidth="1"/>
    <col min="76" max="76" width="13.54296875" bestFit="1" customWidth="1"/>
    <col min="77" max="96" width="9.36328125" customWidth="1"/>
    <col min="101" max="101" width="13.08984375" bestFit="1" customWidth="1"/>
    <col min="102" max="103" width="9.90625" customWidth="1"/>
    <col min="108" max="108" width="13.08984375" bestFit="1" customWidth="1"/>
    <col min="115" max="115" width="13.08984375" bestFit="1" customWidth="1"/>
    <col min="116" max="116" width="9.81640625" bestFit="1" customWidth="1"/>
    <col min="122" max="122" width="13.08984375" bestFit="1" customWidth="1"/>
    <col min="129" max="129" width="13.08984375" bestFit="1" customWidth="1"/>
    <col min="132" max="132" width="16.08984375" customWidth="1"/>
    <col min="136" max="136" width="13.08984375" bestFit="1" customWidth="1"/>
    <col min="137" max="138" width="13.08984375" customWidth="1"/>
    <col min="143" max="143" width="13.08984375" bestFit="1" customWidth="1"/>
    <col min="144" max="144" width="13.08984375" customWidth="1"/>
    <col min="149" max="149" width="13.54296875" bestFit="1" customWidth="1"/>
    <col min="155" max="155" width="13.08984375" bestFit="1" customWidth="1"/>
    <col min="156" max="156" width="13.08984375" customWidth="1"/>
    <col min="161" max="162" width="13.08984375" bestFit="1" customWidth="1"/>
  </cols>
  <sheetData>
    <row r="1" spans="1:162">
      <c r="A1" s="113" t="s">
        <v>362</v>
      </c>
      <c r="B1" s="113"/>
      <c r="C1" s="113"/>
      <c r="D1" s="113"/>
      <c r="E1" s="113"/>
      <c r="F1" s="113"/>
      <c r="G1" s="113"/>
      <c r="H1" s="113"/>
      <c r="I1" s="113"/>
      <c r="J1" s="113"/>
      <c r="K1" s="113"/>
      <c r="L1" s="113"/>
      <c r="M1" s="113"/>
      <c r="N1" s="113" t="s">
        <v>360</v>
      </c>
      <c r="O1" s="621" t="s">
        <v>439</v>
      </c>
      <c r="P1" s="622"/>
      <c r="Q1" s="622"/>
      <c r="R1" s="622"/>
      <c r="S1" s="622"/>
      <c r="T1" s="622"/>
      <c r="U1" s="317"/>
      <c r="V1" s="311"/>
      <c r="W1" s="621" t="s">
        <v>440</v>
      </c>
      <c r="X1" s="622"/>
      <c r="Y1" s="622"/>
      <c r="Z1" s="622"/>
      <c r="AA1" s="622"/>
      <c r="AB1" s="622"/>
      <c r="AC1" s="626"/>
      <c r="AD1" s="311"/>
      <c r="AE1" s="621" t="s">
        <v>441</v>
      </c>
      <c r="AF1" s="622"/>
      <c r="AG1" s="622"/>
      <c r="AH1" s="622"/>
      <c r="AI1" s="622"/>
      <c r="AJ1" s="622"/>
      <c r="AK1" s="317"/>
      <c r="AL1" s="311"/>
      <c r="AM1" s="621" t="s">
        <v>442</v>
      </c>
      <c r="AN1" s="622"/>
      <c r="AO1" s="622"/>
      <c r="AP1" s="622"/>
      <c r="AQ1" s="622"/>
      <c r="AR1" s="622"/>
      <c r="AS1" s="626"/>
      <c r="AT1" s="311"/>
      <c r="AU1" s="621" t="s">
        <v>444</v>
      </c>
      <c r="AV1" s="622"/>
      <c r="AW1" s="622"/>
      <c r="AX1" s="622"/>
      <c r="AY1" s="622"/>
      <c r="AZ1" s="622"/>
      <c r="BA1" s="626"/>
      <c r="BB1" s="311"/>
      <c r="BC1" s="621" t="s">
        <v>521</v>
      </c>
      <c r="BD1" s="622"/>
      <c r="BE1" s="622"/>
      <c r="BF1" s="622"/>
      <c r="BG1" s="622"/>
      <c r="BH1" s="622"/>
      <c r="BI1" s="622"/>
      <c r="BJ1" s="621" t="s">
        <v>520</v>
      </c>
      <c r="BK1" s="622"/>
      <c r="BL1" s="622"/>
      <c r="BM1" s="622"/>
      <c r="BN1" s="622"/>
      <c r="BO1" s="621" t="s">
        <v>522</v>
      </c>
      <c r="BP1" s="622"/>
      <c r="BQ1" s="622"/>
      <c r="BR1" s="622"/>
      <c r="BS1" s="622"/>
      <c r="BT1" s="621" t="s">
        <v>523</v>
      </c>
      <c r="BU1" s="622"/>
      <c r="BV1" s="622"/>
      <c r="BW1" s="622"/>
      <c r="BX1" s="622"/>
      <c r="BY1" s="621" t="s">
        <v>524</v>
      </c>
      <c r="BZ1" s="622"/>
      <c r="CA1" s="622"/>
      <c r="CB1" s="622"/>
      <c r="CC1" s="622"/>
      <c r="CD1" s="621" t="s">
        <v>525</v>
      </c>
      <c r="CE1" s="622"/>
      <c r="CF1" s="622"/>
      <c r="CG1" s="622"/>
      <c r="CH1" s="622"/>
      <c r="CI1" s="621" t="s">
        <v>526</v>
      </c>
      <c r="CJ1" s="622"/>
      <c r="CK1" s="622"/>
      <c r="CL1" s="622"/>
      <c r="CM1" s="622"/>
      <c r="CN1" s="621" t="s">
        <v>527</v>
      </c>
      <c r="CO1" s="622"/>
      <c r="CP1" s="622"/>
      <c r="CQ1" s="622"/>
      <c r="CR1" s="622"/>
      <c r="CS1" s="625" t="s">
        <v>445</v>
      </c>
      <c r="CT1" s="625"/>
      <c r="CU1" s="625"/>
      <c r="CV1" s="625"/>
      <c r="CW1" s="625"/>
      <c r="CX1" s="625"/>
      <c r="CY1" s="314"/>
      <c r="CZ1" s="625" t="s">
        <v>446</v>
      </c>
      <c r="DA1" s="625"/>
      <c r="DB1" s="625"/>
      <c r="DC1" s="625"/>
      <c r="DD1" s="625"/>
      <c r="DE1" s="625"/>
      <c r="DF1" s="310"/>
      <c r="DG1" s="621" t="s">
        <v>447</v>
      </c>
      <c r="DH1" s="622"/>
      <c r="DI1" s="622"/>
      <c r="DJ1" s="622"/>
      <c r="DK1" s="622"/>
      <c r="DL1" s="622"/>
      <c r="DM1" s="311"/>
      <c r="DN1" s="621" t="s">
        <v>448</v>
      </c>
      <c r="DO1" s="622"/>
      <c r="DP1" s="622"/>
      <c r="DQ1" s="622"/>
      <c r="DR1" s="622"/>
      <c r="DS1" s="622"/>
      <c r="DT1" s="311"/>
      <c r="DU1" s="621" t="s">
        <v>449</v>
      </c>
      <c r="DV1" s="622"/>
      <c r="DW1" s="622"/>
      <c r="DX1" s="622"/>
      <c r="DY1" s="622"/>
      <c r="DZ1" s="622"/>
      <c r="EA1" s="311"/>
      <c r="EB1" s="621" t="s">
        <v>450</v>
      </c>
      <c r="EC1" s="622"/>
      <c r="ED1" s="622"/>
      <c r="EE1" s="622"/>
      <c r="EF1" s="622"/>
      <c r="EG1" s="303"/>
      <c r="EH1" s="311"/>
      <c r="EI1" s="621" t="s">
        <v>451</v>
      </c>
      <c r="EJ1" s="622"/>
      <c r="EK1" s="622"/>
      <c r="EL1" s="622"/>
      <c r="EM1" s="622"/>
      <c r="EN1" s="311"/>
      <c r="EO1" s="621" t="s">
        <v>452</v>
      </c>
      <c r="EP1" s="622"/>
      <c r="EQ1" s="622"/>
      <c r="ER1" s="622"/>
      <c r="ES1" s="622"/>
      <c r="ET1" s="311"/>
      <c r="EU1" s="621" t="s">
        <v>453</v>
      </c>
      <c r="EV1" s="622"/>
      <c r="EW1" s="622"/>
      <c r="EX1" s="622"/>
      <c r="EY1" s="622"/>
      <c r="EZ1" s="308"/>
      <c r="FA1" s="628" t="s">
        <v>471</v>
      </c>
      <c r="FB1" s="629"/>
      <c r="FC1" s="629"/>
      <c r="FD1" s="629"/>
      <c r="FE1" s="629"/>
      <c r="FF1" s="629"/>
    </row>
    <row r="2" spans="1:162">
      <c r="A2" s="113" t="s">
        <v>349</v>
      </c>
      <c r="B2" s="113" t="s">
        <v>350</v>
      </c>
      <c r="C2" s="113" t="s">
        <v>351</v>
      </c>
      <c r="D2" s="113" t="s">
        <v>352</v>
      </c>
      <c r="E2" s="113" t="s">
        <v>353</v>
      </c>
      <c r="F2" s="113" t="s">
        <v>354</v>
      </c>
      <c r="G2" s="113" t="s">
        <v>355</v>
      </c>
      <c r="H2" s="113" t="s">
        <v>356</v>
      </c>
      <c r="I2" s="113" t="s">
        <v>357</v>
      </c>
      <c r="J2" s="113" t="s">
        <v>557</v>
      </c>
      <c r="K2" s="113" t="s">
        <v>558</v>
      </c>
      <c r="L2" s="113" t="s">
        <v>358</v>
      </c>
      <c r="M2" s="113" t="s">
        <v>359</v>
      </c>
      <c r="N2" s="113" t="s">
        <v>361</v>
      </c>
      <c r="O2" s="113" t="s">
        <v>430</v>
      </c>
      <c r="P2" s="113" t="s">
        <v>428</v>
      </c>
      <c r="Q2" s="113" t="s">
        <v>427</v>
      </c>
      <c r="R2" s="113" t="s">
        <v>398</v>
      </c>
      <c r="S2" s="273" t="s">
        <v>443</v>
      </c>
      <c r="T2" s="273" t="s">
        <v>472</v>
      </c>
      <c r="U2" s="273" t="s">
        <v>555</v>
      </c>
      <c r="V2" s="273" t="s">
        <v>511</v>
      </c>
      <c r="W2" s="113" t="s">
        <v>375</v>
      </c>
      <c r="X2" s="113" t="s">
        <v>428</v>
      </c>
      <c r="Y2" s="113" t="s">
        <v>427</v>
      </c>
      <c r="Z2" s="113" t="s">
        <v>398</v>
      </c>
      <c r="AA2" s="273" t="s">
        <v>443</v>
      </c>
      <c r="AB2" s="273" t="s">
        <v>472</v>
      </c>
      <c r="AC2" s="273" t="s">
        <v>532</v>
      </c>
      <c r="AD2" s="273" t="s">
        <v>511</v>
      </c>
      <c r="AE2" s="113" t="s">
        <v>375</v>
      </c>
      <c r="AF2" s="113" t="s">
        <v>428</v>
      </c>
      <c r="AG2" s="113" t="s">
        <v>427</v>
      </c>
      <c r="AH2" s="113" t="s">
        <v>398</v>
      </c>
      <c r="AI2" s="273" t="s">
        <v>443</v>
      </c>
      <c r="AJ2" s="273" t="s">
        <v>472</v>
      </c>
      <c r="AK2" s="273" t="s">
        <v>532</v>
      </c>
      <c r="AL2" s="273" t="s">
        <v>511</v>
      </c>
      <c r="AM2" s="113" t="s">
        <v>375</v>
      </c>
      <c r="AN2" s="113" t="s">
        <v>428</v>
      </c>
      <c r="AO2" s="113" t="s">
        <v>427</v>
      </c>
      <c r="AP2" s="113" t="s">
        <v>398</v>
      </c>
      <c r="AQ2" s="273" t="s">
        <v>443</v>
      </c>
      <c r="AR2" s="273" t="s">
        <v>472</v>
      </c>
      <c r="AS2" s="273" t="s">
        <v>556</v>
      </c>
      <c r="AT2" s="273" t="s">
        <v>511</v>
      </c>
      <c r="AU2" s="113" t="s">
        <v>375</v>
      </c>
      <c r="AV2" s="113" t="s">
        <v>428</v>
      </c>
      <c r="AW2" s="113" t="s">
        <v>427</v>
      </c>
      <c r="AX2" s="113" t="s">
        <v>398</v>
      </c>
      <c r="AY2" s="273" t="s">
        <v>443</v>
      </c>
      <c r="AZ2" s="273" t="s">
        <v>472</v>
      </c>
      <c r="BA2" s="273" t="s">
        <v>555</v>
      </c>
      <c r="BB2" s="273" t="s">
        <v>511</v>
      </c>
      <c r="BC2" s="113" t="s">
        <v>432</v>
      </c>
      <c r="BD2" s="113" t="s">
        <v>428</v>
      </c>
      <c r="BE2" s="113" t="s">
        <v>427</v>
      </c>
      <c r="BF2" s="113" t="s">
        <v>398</v>
      </c>
      <c r="BG2" s="113" t="s">
        <v>472</v>
      </c>
      <c r="BH2" s="113" t="s">
        <v>555</v>
      </c>
      <c r="BI2" s="113" t="s">
        <v>511</v>
      </c>
      <c r="BJ2" s="113" t="s">
        <v>432</v>
      </c>
      <c r="BK2" s="113" t="s">
        <v>428</v>
      </c>
      <c r="BL2" s="113" t="s">
        <v>427</v>
      </c>
      <c r="BM2" s="113" t="s">
        <v>398</v>
      </c>
      <c r="BN2" s="113" t="s">
        <v>472</v>
      </c>
      <c r="BO2" s="113" t="s">
        <v>432</v>
      </c>
      <c r="BP2" s="113" t="s">
        <v>428</v>
      </c>
      <c r="BQ2" s="113" t="s">
        <v>427</v>
      </c>
      <c r="BR2" s="113" t="s">
        <v>398</v>
      </c>
      <c r="BS2" s="113" t="s">
        <v>472</v>
      </c>
      <c r="BT2" s="113" t="s">
        <v>432</v>
      </c>
      <c r="BU2" s="113" t="s">
        <v>428</v>
      </c>
      <c r="BV2" s="113" t="s">
        <v>427</v>
      </c>
      <c r="BW2" s="113" t="s">
        <v>398</v>
      </c>
      <c r="BX2" s="113" t="s">
        <v>472</v>
      </c>
      <c r="BY2" s="113" t="s">
        <v>432</v>
      </c>
      <c r="BZ2" s="113" t="s">
        <v>428</v>
      </c>
      <c r="CA2" s="113" t="s">
        <v>427</v>
      </c>
      <c r="CB2" s="113" t="s">
        <v>398</v>
      </c>
      <c r="CC2" s="113" t="s">
        <v>472</v>
      </c>
      <c r="CD2" s="113" t="s">
        <v>432</v>
      </c>
      <c r="CE2" s="113" t="s">
        <v>428</v>
      </c>
      <c r="CF2" s="113" t="s">
        <v>427</v>
      </c>
      <c r="CG2" s="113" t="s">
        <v>398</v>
      </c>
      <c r="CH2" s="113" t="s">
        <v>472</v>
      </c>
      <c r="CI2" s="113" t="s">
        <v>432</v>
      </c>
      <c r="CJ2" s="113" t="s">
        <v>428</v>
      </c>
      <c r="CK2" s="113" t="s">
        <v>427</v>
      </c>
      <c r="CL2" s="113" t="s">
        <v>398</v>
      </c>
      <c r="CM2" s="113" t="s">
        <v>472</v>
      </c>
      <c r="CN2" s="113" t="s">
        <v>432</v>
      </c>
      <c r="CO2" s="113" t="s">
        <v>428</v>
      </c>
      <c r="CP2" s="113" t="s">
        <v>427</v>
      </c>
      <c r="CQ2" s="113" t="s">
        <v>398</v>
      </c>
      <c r="CR2" s="113" t="s">
        <v>472</v>
      </c>
      <c r="CS2" s="113" t="s">
        <v>430</v>
      </c>
      <c r="CT2" s="113" t="s">
        <v>428</v>
      </c>
      <c r="CU2" s="113" t="s">
        <v>427</v>
      </c>
      <c r="CV2" s="113" t="s">
        <v>398</v>
      </c>
      <c r="CW2" s="113" t="s">
        <v>472</v>
      </c>
      <c r="CX2" s="113" t="s">
        <v>555</v>
      </c>
      <c r="CY2" s="113" t="s">
        <v>511</v>
      </c>
      <c r="CZ2" s="113" t="s">
        <v>375</v>
      </c>
      <c r="DA2" s="113" t="s">
        <v>428</v>
      </c>
      <c r="DB2" s="113" t="s">
        <v>427</v>
      </c>
      <c r="DC2" s="113" t="s">
        <v>398</v>
      </c>
      <c r="DD2" s="113" t="s">
        <v>472</v>
      </c>
      <c r="DE2" s="113" t="s">
        <v>555</v>
      </c>
      <c r="DF2" s="113" t="s">
        <v>511</v>
      </c>
      <c r="DG2" s="113" t="s">
        <v>375</v>
      </c>
      <c r="DH2" s="113" t="s">
        <v>428</v>
      </c>
      <c r="DI2" s="113" t="s">
        <v>427</v>
      </c>
      <c r="DJ2" s="113" t="s">
        <v>398</v>
      </c>
      <c r="DK2" s="113" t="s">
        <v>472</v>
      </c>
      <c r="DL2" s="113" t="s">
        <v>555</v>
      </c>
      <c r="DM2" s="113" t="s">
        <v>511</v>
      </c>
      <c r="DN2" s="113" t="s">
        <v>375</v>
      </c>
      <c r="DO2" s="113" t="s">
        <v>428</v>
      </c>
      <c r="DP2" s="113" t="s">
        <v>427</v>
      </c>
      <c r="DQ2" s="113" t="s">
        <v>398</v>
      </c>
      <c r="DR2" s="113" t="s">
        <v>475</v>
      </c>
      <c r="DS2" s="113" t="s">
        <v>555</v>
      </c>
      <c r="DT2" s="113" t="s">
        <v>511</v>
      </c>
      <c r="DU2" s="113" t="s">
        <v>375</v>
      </c>
      <c r="DV2" s="113" t="s">
        <v>428</v>
      </c>
      <c r="DW2" s="113" t="s">
        <v>427</v>
      </c>
      <c r="DX2" s="113" t="s">
        <v>398</v>
      </c>
      <c r="DY2" s="113" t="s">
        <v>475</v>
      </c>
      <c r="DZ2" s="113" t="s">
        <v>555</v>
      </c>
      <c r="EA2" s="113" t="s">
        <v>511</v>
      </c>
      <c r="EB2" s="113" t="s">
        <v>430</v>
      </c>
      <c r="EC2" s="113" t="s">
        <v>428</v>
      </c>
      <c r="ED2" s="113" t="s">
        <v>427</v>
      </c>
      <c r="EE2" s="113" t="s">
        <v>398</v>
      </c>
      <c r="EF2" s="113" t="s">
        <v>475</v>
      </c>
      <c r="EG2" s="113" t="s">
        <v>555</v>
      </c>
      <c r="EH2" s="113" t="s">
        <v>511</v>
      </c>
      <c r="EI2" s="113" t="s">
        <v>375</v>
      </c>
      <c r="EJ2" s="113" t="s">
        <v>428</v>
      </c>
      <c r="EK2" s="113" t="s">
        <v>427</v>
      </c>
      <c r="EL2" s="113" t="s">
        <v>398</v>
      </c>
      <c r="EM2" s="113" t="s">
        <v>472</v>
      </c>
      <c r="EN2" s="113" t="s">
        <v>511</v>
      </c>
      <c r="EO2" s="113" t="s">
        <v>375</v>
      </c>
      <c r="EP2" s="113" t="s">
        <v>428</v>
      </c>
      <c r="EQ2" s="113" t="s">
        <v>427</v>
      </c>
      <c r="ER2" s="113" t="s">
        <v>398</v>
      </c>
      <c r="ES2" s="113" t="s">
        <v>472</v>
      </c>
      <c r="ET2" s="113" t="s">
        <v>511</v>
      </c>
      <c r="EU2" s="113" t="s">
        <v>375</v>
      </c>
      <c r="EV2" s="113" t="s">
        <v>428</v>
      </c>
      <c r="EW2" s="113" t="s">
        <v>427</v>
      </c>
      <c r="EX2" s="113" t="s">
        <v>398</v>
      </c>
      <c r="EY2" s="113" t="s">
        <v>472</v>
      </c>
      <c r="EZ2" s="113" t="s">
        <v>511</v>
      </c>
      <c r="FA2" s="113" t="s">
        <v>375</v>
      </c>
      <c r="FB2" s="113" t="s">
        <v>428</v>
      </c>
      <c r="FC2" s="113" t="s">
        <v>427</v>
      </c>
      <c r="FD2" s="113" t="s">
        <v>398</v>
      </c>
      <c r="FE2" s="113" t="s">
        <v>472</v>
      </c>
      <c r="FF2" s="113" t="s">
        <v>511</v>
      </c>
    </row>
    <row r="3" spans="1:162" ht="13.5" thickBot="1">
      <c r="A3" s="111">
        <f>基本情報入力シート!$C$9</f>
        <v>0</v>
      </c>
      <c r="B3" s="111">
        <f>基本情報入力シート!$C$6</f>
        <v>0</v>
      </c>
      <c r="C3" s="111">
        <f>基本情報入力シート!$C$8</f>
        <v>0</v>
      </c>
      <c r="D3" s="111">
        <f>基本情報入力シート!$C$7</f>
        <v>0</v>
      </c>
      <c r="E3" s="111">
        <f>基本情報入力シート!$C$4</f>
        <v>0</v>
      </c>
      <c r="F3" s="111">
        <f>基本情報入力シート!$C$5</f>
        <v>0</v>
      </c>
      <c r="G3" s="111">
        <f>基本情報入力シート!$C$12</f>
        <v>0</v>
      </c>
      <c r="H3" s="111">
        <f>基本情報入力シート!$C$13</f>
        <v>0</v>
      </c>
      <c r="I3" s="111">
        <f>基本情報入力シート!$C$11</f>
        <v>0</v>
      </c>
      <c r="J3" s="111" t="str">
        <f>IF(基本情報入力シート!$C$3="交付申請","○","")</f>
        <v/>
      </c>
      <c r="K3" s="111">
        <f>基本情報入力シート!$C$14</f>
        <v>0</v>
      </c>
      <c r="L3" s="111" t="str">
        <f>IF(基本情報入力シート!$C$3="交付申請",【申請】所要調書!O11,"")</f>
        <v/>
      </c>
      <c r="M3" s="111" t="str">
        <f>IF(基本情報入力シート!C3="変更交付申請",【申請】所要調書!O11,"")</f>
        <v/>
      </c>
      <c r="N3" s="111"/>
      <c r="O3" s="279">
        <f>【申請】事業計画書!$C$9</f>
        <v>0</v>
      </c>
      <c r="P3" s="279">
        <f>【申請】事業計画書!$F$9</f>
        <v>0</v>
      </c>
      <c r="Q3" s="279">
        <f>【申請】事業計画書!$H$9</f>
        <v>0</v>
      </c>
      <c r="R3" s="111">
        <f>【申請】事業計画書!$J$9</f>
        <v>0</v>
      </c>
      <c r="S3" s="111">
        <f>【申請】事業計画書!$K$9</f>
        <v>0</v>
      </c>
      <c r="T3" s="291">
        <f>【申請】事業計画書!$N$9</f>
        <v>0</v>
      </c>
      <c r="U3" s="291">
        <f>【申請】事業計画書!$R$9</f>
        <v>0</v>
      </c>
      <c r="V3" s="307">
        <f>【申請】事業計画書!$T$9</f>
        <v>0</v>
      </c>
      <c r="W3" s="279">
        <f>【申請】事業計画書!C10</f>
        <v>0</v>
      </c>
      <c r="X3" s="279">
        <f>【申請】事業計画書!$F$10</f>
        <v>0</v>
      </c>
      <c r="Y3" s="279">
        <f>【申請】事業計画書!$H$10</f>
        <v>0</v>
      </c>
      <c r="Z3" s="111">
        <f>【申請】事業計画書!$J$10</f>
        <v>0</v>
      </c>
      <c r="AA3" s="111">
        <f>【申請】事業計画書!$K$10</f>
        <v>0</v>
      </c>
      <c r="AB3" s="291">
        <f>【申請】事業計画書!$N$10</f>
        <v>0</v>
      </c>
      <c r="AC3" s="277">
        <f>【申請】事業計画書!$R$10</f>
        <v>0</v>
      </c>
      <c r="AD3" s="277">
        <f>【申請】事業計画書!$T$10</f>
        <v>0</v>
      </c>
      <c r="AE3" s="279">
        <f>【申請】事業計画書!$C$11</f>
        <v>0</v>
      </c>
      <c r="AF3" s="279">
        <f>【申請】事業計画書!$F$11</f>
        <v>0</v>
      </c>
      <c r="AG3" s="279">
        <f>【申請】事業計画書!$H$11</f>
        <v>0</v>
      </c>
      <c r="AH3" s="111">
        <f>【申請】事業計画書!$J$11</f>
        <v>0</v>
      </c>
      <c r="AI3" s="111">
        <f>【申請】事業計画書!$K$11</f>
        <v>0</v>
      </c>
      <c r="AJ3" s="290">
        <f>【申請】事業計画書!$N$11</f>
        <v>0</v>
      </c>
      <c r="AK3" s="315">
        <f>【申請】事業計画書!$R$11</f>
        <v>0</v>
      </c>
      <c r="AL3" s="289">
        <f>【申請】事業計画書!$T$11</f>
        <v>0</v>
      </c>
      <c r="AM3" s="279">
        <f>【申請】事業計画書!$C$12</f>
        <v>0</v>
      </c>
      <c r="AN3" s="279">
        <f>【申請】事業計画書!$F$12</f>
        <v>0</v>
      </c>
      <c r="AO3" s="279">
        <f>【申請】事業計画書!$H$12</f>
        <v>0</v>
      </c>
      <c r="AP3" s="111">
        <f>【申請】事業計画書!$J$12</f>
        <v>0</v>
      </c>
      <c r="AQ3" s="111">
        <f>【申請】事業計画書!$K$12</f>
        <v>0</v>
      </c>
      <c r="AR3" s="291">
        <f>【申請】事業計画書!$N$12</f>
        <v>0</v>
      </c>
      <c r="AS3" s="276">
        <f>【申請】事業計画書!$R$12</f>
        <v>0</v>
      </c>
      <c r="AT3" s="289">
        <f>【申請】事業計画書!$T$12</f>
        <v>0</v>
      </c>
      <c r="AU3" s="280">
        <f>【申請】事業計画書!$C$13</f>
        <v>0</v>
      </c>
      <c r="AV3" s="281">
        <f>【申請】事業計画書!$F$13</f>
        <v>0</v>
      </c>
      <c r="AW3" s="282">
        <f>【申請】事業計画書!$H$13</f>
        <v>0</v>
      </c>
      <c r="AX3" s="111">
        <f>【申請】事業計画書!$J$13</f>
        <v>0</v>
      </c>
      <c r="AY3" s="276">
        <f>【申請】事業計画書!$K$13</f>
        <v>0</v>
      </c>
      <c r="AZ3" s="289">
        <f>【申請】事業計画書!$N$13</f>
        <v>0</v>
      </c>
      <c r="BA3" s="277">
        <f>【申請】事業計画書!$R$13</f>
        <v>0</v>
      </c>
      <c r="BB3" s="277">
        <f>【申請】事業計画書!$T$13</f>
        <v>0</v>
      </c>
      <c r="BC3" s="277">
        <f>【申請】事業計画書!$C$16</f>
        <v>0</v>
      </c>
      <c r="BD3" s="279">
        <f>【申請】事業計画書!$F$16</f>
        <v>0</v>
      </c>
      <c r="BE3" s="279">
        <f>【申請】事業計画書!$H$16</f>
        <v>0</v>
      </c>
      <c r="BF3" s="111">
        <f>【申請】事業計画書!$J$16</f>
        <v>0</v>
      </c>
      <c r="BG3" s="291">
        <f>【申請】事業計画書!$N$16</f>
        <v>0</v>
      </c>
      <c r="BH3" s="277">
        <f>【申請】事業計画書!$R$16</f>
        <v>0</v>
      </c>
      <c r="BI3" s="277">
        <f>【申請】事業計画書!$T$16</f>
        <v>0</v>
      </c>
      <c r="BJ3" s="277">
        <f>【申請】事業計画書!$C$18</f>
        <v>0</v>
      </c>
      <c r="BK3" s="277">
        <f>【申請】事業計画書!$F$18</f>
        <v>0</v>
      </c>
      <c r="BL3" s="277">
        <f>【申請】事業計画書!$H$18</f>
        <v>0</v>
      </c>
      <c r="BM3" s="277">
        <f>【申請】事業計画書!$J$18</f>
        <v>0</v>
      </c>
      <c r="BN3" s="277">
        <f>【申請】事業計画書!$N$18</f>
        <v>0</v>
      </c>
      <c r="BO3" s="277">
        <f>【申請】事業計画書!$C$19</f>
        <v>0</v>
      </c>
      <c r="BP3" s="277">
        <f>【申請】事業計画書!$F$19</f>
        <v>0</v>
      </c>
      <c r="BQ3" s="277">
        <f>【申請】事業計画書!$H$19</f>
        <v>0</v>
      </c>
      <c r="BR3" s="277">
        <f>【申請】事業計画書!$J$19</f>
        <v>0</v>
      </c>
      <c r="BS3" s="277">
        <f>【申請】事業計画書!$N$19</f>
        <v>0</v>
      </c>
      <c r="BT3" s="277">
        <f>【申請】事業計画書!$C$20</f>
        <v>0</v>
      </c>
      <c r="BU3" s="277">
        <f>【申請】事業計画書!$F$20</f>
        <v>0</v>
      </c>
      <c r="BV3" s="277">
        <f>【申請】事業計画書!$H$20</f>
        <v>0</v>
      </c>
      <c r="BW3" s="277">
        <f>【申請】事業計画書!$J$20</f>
        <v>0</v>
      </c>
      <c r="BX3" s="277">
        <f>【申請】事業計画書!$N$20</f>
        <v>0</v>
      </c>
      <c r="BY3" s="277">
        <f>【申請】事業計画書!$C$21</f>
        <v>0</v>
      </c>
      <c r="BZ3" s="277">
        <f>【申請】事業計画書!$F$21</f>
        <v>0</v>
      </c>
      <c r="CA3" s="277">
        <f>【申請】事業計画書!$H$21</f>
        <v>0</v>
      </c>
      <c r="CB3" s="277">
        <f>【申請】事業計画書!$J$21</f>
        <v>0</v>
      </c>
      <c r="CC3" s="277">
        <f>【申請】事業計画書!$N$21</f>
        <v>0</v>
      </c>
      <c r="CD3" s="277">
        <f>【申請】事業計画書!$C$22</f>
        <v>0</v>
      </c>
      <c r="CE3" s="277">
        <f>【申請】事業計画書!$F$22</f>
        <v>0</v>
      </c>
      <c r="CF3" s="277">
        <f>【申請】事業計画書!$H$22</f>
        <v>0</v>
      </c>
      <c r="CG3" s="277">
        <f>【申請】事業計画書!$J$22</f>
        <v>0</v>
      </c>
      <c r="CH3" s="277">
        <f>【申請】事業計画書!$N$22</f>
        <v>0</v>
      </c>
      <c r="CI3" s="277">
        <f>【申請】事業計画書!$C$23</f>
        <v>0</v>
      </c>
      <c r="CJ3" s="277">
        <f>【申請】事業計画書!$F$23</f>
        <v>0</v>
      </c>
      <c r="CK3" s="277">
        <f>【申請】事業計画書!$H$23</f>
        <v>0</v>
      </c>
      <c r="CL3" s="277">
        <f>【申請】事業計画書!$J$23</f>
        <v>0</v>
      </c>
      <c r="CM3" s="277">
        <f>【申請】事業計画書!$N$23</f>
        <v>0</v>
      </c>
      <c r="CN3" s="277">
        <f>【申請】事業計画書!$C$24</f>
        <v>0</v>
      </c>
      <c r="CO3" s="277">
        <f>【申請】事業計画書!$F$24</f>
        <v>0</v>
      </c>
      <c r="CP3" s="277">
        <f>【申請】事業計画書!$H$24</f>
        <v>0</v>
      </c>
      <c r="CQ3" s="277">
        <f>【申請】事業計画書!$J$24</f>
        <v>0</v>
      </c>
      <c r="CR3" s="277">
        <f>【申請】事業計画書!$N$24</f>
        <v>0</v>
      </c>
      <c r="CS3" s="277">
        <f>【申請】事業計画書!$C$27</f>
        <v>0</v>
      </c>
      <c r="CT3" s="277">
        <f>【申請】事業計画書!$F$27</f>
        <v>0</v>
      </c>
      <c r="CU3" s="277">
        <f>【申請】事業計画書!$H$27</f>
        <v>0</v>
      </c>
      <c r="CV3" s="111">
        <f>【申請】事業計画書!$J$27</f>
        <v>0</v>
      </c>
      <c r="CW3" s="291">
        <f>【申請】事業計画書!$N$27</f>
        <v>0</v>
      </c>
      <c r="CX3" s="277">
        <f>【申請】事業計画書!$R$27</f>
        <v>0</v>
      </c>
      <c r="CY3" s="277">
        <f>【申請】事業計画書!$T$27</f>
        <v>0</v>
      </c>
      <c r="CZ3" s="277">
        <f>【申請】事業計画書!$C$28</f>
        <v>0</v>
      </c>
      <c r="DA3" s="277">
        <f>【申請】事業計画書!$F$28</f>
        <v>0</v>
      </c>
      <c r="DB3" s="277">
        <f>【申請】事業計画書!$H$28</f>
        <v>0</v>
      </c>
      <c r="DC3" s="277">
        <f>【申請】事業計画書!$J$28</f>
        <v>0</v>
      </c>
      <c r="DD3" s="277">
        <f>【申請】事業計画書!$N$28</f>
        <v>0</v>
      </c>
      <c r="DE3" s="277">
        <f>【申請】事業計画書!$R$28</f>
        <v>0</v>
      </c>
      <c r="DF3" s="277">
        <f>【申請】事業計画書!$T$28</f>
        <v>0</v>
      </c>
      <c r="DG3" s="277">
        <f>【申請】事業計画書!$C$29</f>
        <v>0</v>
      </c>
      <c r="DH3" s="277">
        <f>【申請】事業計画書!$F$29</f>
        <v>0</v>
      </c>
      <c r="DI3" s="277">
        <f>【申請】事業計画書!$H$29</f>
        <v>0</v>
      </c>
      <c r="DJ3" s="277">
        <f>【申請】事業計画書!$J$29</f>
        <v>0</v>
      </c>
      <c r="DK3" s="277">
        <f>【申請】事業計画書!$N$29</f>
        <v>0</v>
      </c>
      <c r="DL3" s="277">
        <f>【申請】事業計画書!$R$29</f>
        <v>0</v>
      </c>
      <c r="DM3" s="277">
        <f>【申請】事業計画書!$T$29</f>
        <v>0</v>
      </c>
      <c r="DN3" s="277">
        <f>【申請】事業計画書!$C$30</f>
        <v>0</v>
      </c>
      <c r="DO3" s="277">
        <f>【申請】事業計画書!$F$30</f>
        <v>0</v>
      </c>
      <c r="DP3" s="277">
        <f>【申請】事業計画書!$H$30</f>
        <v>0</v>
      </c>
      <c r="DQ3" s="277">
        <f>【申請】事業計画書!$J$30</f>
        <v>0</v>
      </c>
      <c r="DR3" s="277">
        <f>【申請】事業計画書!$N$30</f>
        <v>0</v>
      </c>
      <c r="DS3" s="277">
        <f>【申請】事業計画書!$R$30</f>
        <v>0</v>
      </c>
      <c r="DT3" s="277">
        <f>【申請】事業計画書!$T$30</f>
        <v>0</v>
      </c>
      <c r="DU3" s="277">
        <f>【申請】事業計画書!$C$31</f>
        <v>0</v>
      </c>
      <c r="DV3" s="277">
        <f>【申請】事業計画書!$F$31</f>
        <v>0</v>
      </c>
      <c r="DW3" s="277">
        <f>【申請】事業計画書!$H$31</f>
        <v>0</v>
      </c>
      <c r="DX3" s="277">
        <f>【申請】事業計画書!$J$31</f>
        <v>0</v>
      </c>
      <c r="DY3" s="277">
        <f>【申請】事業計画書!$N$31</f>
        <v>0</v>
      </c>
      <c r="DZ3" s="277">
        <f>【申請】事業計画書!$R$31</f>
        <v>0</v>
      </c>
      <c r="EA3" s="277">
        <f>【申請】事業計画書!$T$31</f>
        <v>0</v>
      </c>
      <c r="EB3" s="277">
        <f>【申請】事業計画書!$C$34</f>
        <v>0</v>
      </c>
      <c r="EC3" s="277">
        <f>【申請】事業計画書!$F$34</f>
        <v>0</v>
      </c>
      <c r="ED3" s="277">
        <f>【申請】事業計画書!$H$34</f>
        <v>0</v>
      </c>
      <c r="EE3" s="278">
        <f>【申請】事業計画書!$J$34</f>
        <v>0</v>
      </c>
      <c r="EF3" s="293">
        <f>【申請】事業計画書!$N$34</f>
        <v>0</v>
      </c>
      <c r="EG3" s="293">
        <f>【申請】事業計画書!$R$34</f>
        <v>0</v>
      </c>
      <c r="EH3" s="293">
        <f>【申請】事業計画書!$T$34</f>
        <v>0</v>
      </c>
      <c r="EI3" s="277">
        <f>【申請】事業計画書!$C$35</f>
        <v>0</v>
      </c>
      <c r="EJ3" s="277">
        <f>【申請】事業計画書!$F$35</f>
        <v>0</v>
      </c>
      <c r="EK3" s="277">
        <f>【申請】事業計画書!$H$35</f>
        <v>0</v>
      </c>
      <c r="EL3" s="278">
        <f>【申請】事業計画書!$J$35</f>
        <v>0</v>
      </c>
      <c r="EM3" s="277">
        <f>【申請】事業計画書!$N$35</f>
        <v>0</v>
      </c>
      <c r="EN3" s="277">
        <f>【申請】事業計画書!$T$35</f>
        <v>0</v>
      </c>
      <c r="EO3" s="277">
        <f>【申請】事業計画書!$C$36</f>
        <v>0</v>
      </c>
      <c r="EP3" s="277">
        <f>【申請】事業計画書!$F$36</f>
        <v>0</v>
      </c>
      <c r="EQ3" s="277">
        <f>【申請】事業計画書!$H$36</f>
        <v>0</v>
      </c>
      <c r="ER3" s="278">
        <f>【申請】事業計画書!$J$36</f>
        <v>0</v>
      </c>
      <c r="ES3" s="277">
        <f>【申請】事業計画書!$N$36</f>
        <v>0</v>
      </c>
      <c r="ET3" s="277">
        <f>【申請】事業計画書!$T$36</f>
        <v>0</v>
      </c>
      <c r="EU3" s="277">
        <f>【申請】事業計画書!$C$37</f>
        <v>0</v>
      </c>
      <c r="EV3" s="277">
        <f>【申請】事業計画書!$F$37</f>
        <v>0</v>
      </c>
      <c r="EW3" s="277">
        <f>【申請】事業計画書!$H$37</f>
        <v>0</v>
      </c>
      <c r="EX3" s="278">
        <f>【申請】事業計画書!$J$37</f>
        <v>0</v>
      </c>
      <c r="EY3" s="277">
        <f>【申請】事業計画書!$N$37</f>
        <v>0</v>
      </c>
      <c r="EZ3" s="277">
        <f>【申請】事業計画書!$T$37</f>
        <v>0</v>
      </c>
      <c r="FA3" s="279">
        <f>【申請】事業計画書!C38</f>
        <v>0</v>
      </c>
      <c r="FB3" s="279">
        <f>【申請】事業計画書!F38</f>
        <v>0</v>
      </c>
      <c r="FC3" s="279">
        <f>【申請】事業計画書!H38</f>
        <v>0</v>
      </c>
      <c r="FD3" s="278">
        <f>【申請】事業計画書!J38</f>
        <v>0</v>
      </c>
      <c r="FE3" s="277">
        <f>【申請】事業計画書!N38</f>
        <v>0</v>
      </c>
      <c r="FF3" s="277">
        <f>【申請】事業計画書!$T$38</f>
        <v>0</v>
      </c>
    </row>
    <row r="5" spans="1:162">
      <c r="A5" s="112" t="s">
        <v>363</v>
      </c>
      <c r="B5" s="112"/>
      <c r="C5" s="112"/>
      <c r="D5" s="112"/>
      <c r="E5" s="112"/>
      <c r="F5" s="112"/>
      <c r="G5" s="112"/>
      <c r="H5" s="112"/>
      <c r="I5" s="112"/>
      <c r="J5" s="112"/>
      <c r="K5" s="112"/>
      <c r="L5" s="112"/>
      <c r="M5" s="112"/>
      <c r="N5" s="112"/>
      <c r="O5" s="623" t="s">
        <v>439</v>
      </c>
      <c r="P5" s="624"/>
      <c r="Q5" s="624"/>
      <c r="R5" s="624"/>
      <c r="S5" s="624"/>
      <c r="T5" s="624"/>
      <c r="U5" s="316"/>
      <c r="V5" s="313"/>
      <c r="W5" s="623" t="s">
        <v>440</v>
      </c>
      <c r="X5" s="624"/>
      <c r="Y5" s="624"/>
      <c r="Z5" s="624"/>
      <c r="AA5" s="624"/>
      <c r="AB5" s="624"/>
      <c r="AC5" s="624"/>
      <c r="AD5" s="313"/>
      <c r="AE5" s="627" t="s">
        <v>441</v>
      </c>
      <c r="AF5" s="627"/>
      <c r="AG5" s="627"/>
      <c r="AH5" s="627"/>
      <c r="AI5" s="627"/>
      <c r="AJ5" s="627"/>
      <c r="AK5" s="318"/>
      <c r="AL5" s="312"/>
      <c r="AM5" s="623" t="s">
        <v>442</v>
      </c>
      <c r="AN5" s="624"/>
      <c r="AO5" s="624"/>
      <c r="AP5" s="624"/>
      <c r="AQ5" s="624"/>
      <c r="AR5" s="624"/>
      <c r="AS5" s="624"/>
      <c r="AT5" s="313"/>
      <c r="AU5" s="627" t="s">
        <v>444</v>
      </c>
      <c r="AV5" s="627"/>
      <c r="AW5" s="627"/>
      <c r="AX5" s="627"/>
      <c r="AY5" s="627"/>
      <c r="AZ5" s="627"/>
      <c r="BA5" s="627"/>
      <c r="BB5" s="312"/>
      <c r="BC5" s="623" t="s">
        <v>521</v>
      </c>
      <c r="BD5" s="624"/>
      <c r="BE5" s="624"/>
      <c r="BF5" s="624"/>
      <c r="BG5" s="624"/>
      <c r="BH5" s="624"/>
      <c r="BI5" s="313"/>
      <c r="BJ5" s="624" t="s">
        <v>513</v>
      </c>
      <c r="BK5" s="624"/>
      <c r="BL5" s="624"/>
      <c r="BM5" s="624"/>
      <c r="BN5" s="624"/>
      <c r="BO5" s="624" t="s">
        <v>522</v>
      </c>
      <c r="BP5" s="624"/>
      <c r="BQ5" s="624"/>
      <c r="BR5" s="624"/>
      <c r="BS5" s="624"/>
      <c r="BT5" s="624" t="s">
        <v>523</v>
      </c>
      <c r="BU5" s="624"/>
      <c r="BV5" s="624"/>
      <c r="BW5" s="624"/>
      <c r="BX5" s="624"/>
      <c r="BY5" s="624" t="s">
        <v>524</v>
      </c>
      <c r="BZ5" s="624"/>
      <c r="CA5" s="624"/>
      <c r="CB5" s="624"/>
      <c r="CC5" s="624"/>
      <c r="CD5" s="624" t="s">
        <v>525</v>
      </c>
      <c r="CE5" s="624"/>
      <c r="CF5" s="624"/>
      <c r="CG5" s="624"/>
      <c r="CH5" s="624"/>
      <c r="CI5" s="624" t="s">
        <v>526</v>
      </c>
      <c r="CJ5" s="624"/>
      <c r="CK5" s="624"/>
      <c r="CL5" s="624"/>
      <c r="CM5" s="624"/>
      <c r="CN5" s="624" t="s">
        <v>527</v>
      </c>
      <c r="CO5" s="624"/>
      <c r="CP5" s="624"/>
      <c r="CQ5" s="624"/>
      <c r="CR5" s="624"/>
      <c r="CS5" s="623" t="s">
        <v>445</v>
      </c>
      <c r="CT5" s="624"/>
      <c r="CU5" s="624"/>
      <c r="CV5" s="624"/>
      <c r="CW5" s="624"/>
      <c r="CX5" s="624"/>
      <c r="CY5" s="313"/>
      <c r="CZ5" s="623" t="s">
        <v>446</v>
      </c>
      <c r="DA5" s="624"/>
      <c r="DB5" s="624"/>
      <c r="DC5" s="624"/>
      <c r="DD5" s="624"/>
      <c r="DE5" s="624"/>
      <c r="DF5" s="313"/>
      <c r="DG5" s="623" t="s">
        <v>447</v>
      </c>
      <c r="DH5" s="624"/>
      <c r="DI5" s="624"/>
      <c r="DJ5" s="624"/>
      <c r="DK5" s="624"/>
      <c r="DL5" s="624"/>
      <c r="DM5" s="313"/>
      <c r="DN5" s="623" t="s">
        <v>448</v>
      </c>
      <c r="DO5" s="624"/>
      <c r="DP5" s="624"/>
      <c r="DQ5" s="624"/>
      <c r="DR5" s="624"/>
      <c r="DS5" s="624"/>
      <c r="DT5" s="313"/>
      <c r="DU5" s="623" t="s">
        <v>449</v>
      </c>
      <c r="DV5" s="624"/>
      <c r="DW5" s="624"/>
      <c r="DX5" s="624"/>
      <c r="DY5" s="624"/>
      <c r="DZ5" s="624"/>
      <c r="EA5" s="313"/>
      <c r="EB5" s="623" t="s">
        <v>454</v>
      </c>
      <c r="EC5" s="624"/>
      <c r="ED5" s="624"/>
      <c r="EE5" s="624"/>
      <c r="EF5" s="624"/>
      <c r="EG5" s="304"/>
      <c r="EH5" s="313"/>
      <c r="EI5" s="623" t="s">
        <v>455</v>
      </c>
      <c r="EJ5" s="624"/>
      <c r="EK5" s="624"/>
      <c r="EL5" s="624"/>
      <c r="EM5" s="624"/>
      <c r="EN5" s="313"/>
      <c r="EO5" s="623" t="s">
        <v>456</v>
      </c>
      <c r="EP5" s="624"/>
      <c r="EQ5" s="624"/>
      <c r="ER5" s="624"/>
      <c r="ES5" s="624"/>
      <c r="ET5" s="313"/>
      <c r="EU5" s="623" t="s">
        <v>457</v>
      </c>
      <c r="EV5" s="624"/>
      <c r="EW5" s="624"/>
      <c r="EX5" s="624"/>
      <c r="EY5" s="624"/>
      <c r="EZ5" s="309"/>
      <c r="FA5" s="630" t="s">
        <v>458</v>
      </c>
      <c r="FB5" s="631"/>
      <c r="FC5" s="631"/>
      <c r="FD5" s="631"/>
      <c r="FE5" s="631"/>
      <c r="FF5" s="631"/>
    </row>
    <row r="6" spans="1:162">
      <c r="A6" s="112" t="s">
        <v>349</v>
      </c>
      <c r="B6" s="112" t="s">
        <v>350</v>
      </c>
      <c r="C6" s="112" t="s">
        <v>351</v>
      </c>
      <c r="D6" s="112" t="s">
        <v>352</v>
      </c>
      <c r="E6" s="112" t="s">
        <v>353</v>
      </c>
      <c r="F6" s="112" t="s">
        <v>354</v>
      </c>
      <c r="G6" s="112" t="s">
        <v>355</v>
      </c>
      <c r="H6" s="112" t="s">
        <v>356</v>
      </c>
      <c r="I6" s="112" t="s">
        <v>357</v>
      </c>
      <c r="J6" s="112" t="s">
        <v>363</v>
      </c>
      <c r="K6" s="112"/>
      <c r="L6" s="112" t="s">
        <v>364</v>
      </c>
      <c r="M6" s="112"/>
      <c r="N6" s="112" t="s">
        <v>361</v>
      </c>
      <c r="O6" s="112" t="s">
        <v>431</v>
      </c>
      <c r="P6" s="112" t="s">
        <v>428</v>
      </c>
      <c r="Q6" s="112" t="s">
        <v>427</v>
      </c>
      <c r="R6" s="112" t="s">
        <v>398</v>
      </c>
      <c r="S6" s="274" t="s">
        <v>443</v>
      </c>
      <c r="T6" s="274" t="s">
        <v>473</v>
      </c>
      <c r="U6" s="274" t="s">
        <v>555</v>
      </c>
      <c r="V6" s="274" t="s">
        <v>512</v>
      </c>
      <c r="W6" s="274" t="s">
        <v>431</v>
      </c>
      <c r="X6" s="274" t="s">
        <v>428</v>
      </c>
      <c r="Y6" s="274" t="s">
        <v>427</v>
      </c>
      <c r="Z6" s="274" t="s">
        <v>398</v>
      </c>
      <c r="AA6" s="274" t="s">
        <v>443</v>
      </c>
      <c r="AB6" s="274" t="s">
        <v>472</v>
      </c>
      <c r="AC6" s="274" t="s">
        <v>555</v>
      </c>
      <c r="AD6" s="274" t="s">
        <v>511</v>
      </c>
      <c r="AE6" s="274" t="s">
        <v>431</v>
      </c>
      <c r="AF6" s="274" t="s">
        <v>428</v>
      </c>
      <c r="AG6" s="274" t="s">
        <v>427</v>
      </c>
      <c r="AH6" s="274" t="s">
        <v>398</v>
      </c>
      <c r="AI6" s="274" t="s">
        <v>443</v>
      </c>
      <c r="AJ6" s="274" t="s">
        <v>472</v>
      </c>
      <c r="AK6" s="274" t="s">
        <v>532</v>
      </c>
      <c r="AL6" s="274" t="s">
        <v>511</v>
      </c>
      <c r="AM6" s="274" t="s">
        <v>431</v>
      </c>
      <c r="AN6" s="274" t="s">
        <v>428</v>
      </c>
      <c r="AO6" s="274" t="s">
        <v>427</v>
      </c>
      <c r="AP6" s="274" t="s">
        <v>398</v>
      </c>
      <c r="AQ6" s="274" t="s">
        <v>443</v>
      </c>
      <c r="AR6" s="274" t="s">
        <v>474</v>
      </c>
      <c r="AS6" s="274" t="s">
        <v>555</v>
      </c>
      <c r="AT6" s="274" t="s">
        <v>511</v>
      </c>
      <c r="AU6" s="274" t="s">
        <v>431</v>
      </c>
      <c r="AV6" s="274" t="s">
        <v>428</v>
      </c>
      <c r="AW6" s="274" t="s">
        <v>427</v>
      </c>
      <c r="AX6" s="274" t="s">
        <v>398</v>
      </c>
      <c r="AY6" s="274" t="s">
        <v>443</v>
      </c>
      <c r="AZ6" s="274" t="s">
        <v>473</v>
      </c>
      <c r="BA6" s="274" t="s">
        <v>555</v>
      </c>
      <c r="BB6" s="274" t="s">
        <v>511</v>
      </c>
      <c r="BC6" s="112" t="s">
        <v>430</v>
      </c>
      <c r="BD6" s="112" t="s">
        <v>428</v>
      </c>
      <c r="BE6" s="112" t="s">
        <v>427</v>
      </c>
      <c r="BF6" s="112" t="s">
        <v>398</v>
      </c>
      <c r="BG6" s="112" t="s">
        <v>473</v>
      </c>
      <c r="BH6" s="112" t="s">
        <v>555</v>
      </c>
      <c r="BI6" s="112" t="s">
        <v>511</v>
      </c>
      <c r="BJ6" s="112" t="s">
        <v>429</v>
      </c>
      <c r="BK6" s="112" t="s">
        <v>428</v>
      </c>
      <c r="BL6" s="112" t="s">
        <v>427</v>
      </c>
      <c r="BM6" s="112" t="s">
        <v>398</v>
      </c>
      <c r="BN6" s="112" t="s">
        <v>472</v>
      </c>
      <c r="BO6" s="112" t="s">
        <v>429</v>
      </c>
      <c r="BP6" s="112" t="s">
        <v>428</v>
      </c>
      <c r="BQ6" s="112" t="s">
        <v>427</v>
      </c>
      <c r="BR6" s="112" t="s">
        <v>398</v>
      </c>
      <c r="BS6" s="112" t="s">
        <v>472</v>
      </c>
      <c r="BT6" s="112" t="s">
        <v>429</v>
      </c>
      <c r="BU6" s="112" t="s">
        <v>428</v>
      </c>
      <c r="BV6" s="112" t="s">
        <v>427</v>
      </c>
      <c r="BW6" s="112" t="s">
        <v>398</v>
      </c>
      <c r="BX6" s="112" t="s">
        <v>472</v>
      </c>
      <c r="BY6" s="112" t="s">
        <v>429</v>
      </c>
      <c r="BZ6" s="112" t="s">
        <v>428</v>
      </c>
      <c r="CA6" s="112" t="s">
        <v>427</v>
      </c>
      <c r="CB6" s="112" t="s">
        <v>398</v>
      </c>
      <c r="CC6" s="112" t="s">
        <v>472</v>
      </c>
      <c r="CD6" s="112" t="s">
        <v>429</v>
      </c>
      <c r="CE6" s="112" t="s">
        <v>428</v>
      </c>
      <c r="CF6" s="112" t="s">
        <v>427</v>
      </c>
      <c r="CG6" s="112" t="s">
        <v>398</v>
      </c>
      <c r="CH6" s="112" t="s">
        <v>472</v>
      </c>
      <c r="CI6" s="112" t="s">
        <v>429</v>
      </c>
      <c r="CJ6" s="112" t="s">
        <v>428</v>
      </c>
      <c r="CK6" s="112" t="s">
        <v>427</v>
      </c>
      <c r="CL6" s="112" t="s">
        <v>398</v>
      </c>
      <c r="CM6" s="112" t="s">
        <v>472</v>
      </c>
      <c r="CN6" s="112" t="s">
        <v>429</v>
      </c>
      <c r="CO6" s="112" t="s">
        <v>428</v>
      </c>
      <c r="CP6" s="112" t="s">
        <v>427</v>
      </c>
      <c r="CQ6" s="112" t="s">
        <v>398</v>
      </c>
      <c r="CR6" s="112" t="s">
        <v>472</v>
      </c>
      <c r="CS6" s="112" t="s">
        <v>432</v>
      </c>
      <c r="CT6" s="112" t="s">
        <v>428</v>
      </c>
      <c r="CU6" s="112" t="s">
        <v>427</v>
      </c>
      <c r="CV6" s="112" t="s">
        <v>398</v>
      </c>
      <c r="CW6" s="112" t="s">
        <v>472</v>
      </c>
      <c r="CX6" s="112" t="s">
        <v>555</v>
      </c>
      <c r="CY6" s="112" t="s">
        <v>512</v>
      </c>
      <c r="CZ6" s="112" t="s">
        <v>432</v>
      </c>
      <c r="DA6" s="112" t="s">
        <v>428</v>
      </c>
      <c r="DB6" s="112" t="s">
        <v>427</v>
      </c>
      <c r="DC6" s="112" t="s">
        <v>398</v>
      </c>
      <c r="DD6" s="112" t="s">
        <v>472</v>
      </c>
      <c r="DE6" s="112" t="s">
        <v>555</v>
      </c>
      <c r="DF6" s="112" t="s">
        <v>511</v>
      </c>
      <c r="DG6" s="112" t="s">
        <v>432</v>
      </c>
      <c r="DH6" s="112" t="s">
        <v>428</v>
      </c>
      <c r="DI6" s="112" t="s">
        <v>427</v>
      </c>
      <c r="DJ6" s="112" t="s">
        <v>398</v>
      </c>
      <c r="DK6" s="112" t="s">
        <v>473</v>
      </c>
      <c r="DL6" s="112" t="s">
        <v>555</v>
      </c>
      <c r="DM6" s="112" t="s">
        <v>512</v>
      </c>
      <c r="DN6" s="112" t="s">
        <v>432</v>
      </c>
      <c r="DO6" s="112" t="s">
        <v>428</v>
      </c>
      <c r="DP6" s="112" t="s">
        <v>427</v>
      </c>
      <c r="DQ6" s="112" t="s">
        <v>398</v>
      </c>
      <c r="DR6" s="112" t="s">
        <v>475</v>
      </c>
      <c r="DS6" s="112" t="s">
        <v>555</v>
      </c>
      <c r="DT6" s="112" t="s">
        <v>511</v>
      </c>
      <c r="DU6" s="112" t="s">
        <v>432</v>
      </c>
      <c r="DV6" s="112" t="s">
        <v>428</v>
      </c>
      <c r="DW6" s="112" t="s">
        <v>427</v>
      </c>
      <c r="DX6" s="112" t="s">
        <v>398</v>
      </c>
      <c r="DY6" s="112" t="s">
        <v>476</v>
      </c>
      <c r="DZ6" s="112" t="s">
        <v>555</v>
      </c>
      <c r="EA6" s="112" t="s">
        <v>511</v>
      </c>
      <c r="EB6" s="112" t="s">
        <v>432</v>
      </c>
      <c r="EC6" s="112" t="s">
        <v>428</v>
      </c>
      <c r="ED6" s="112" t="s">
        <v>427</v>
      </c>
      <c r="EE6" s="112" t="s">
        <v>398</v>
      </c>
      <c r="EF6" s="112" t="s">
        <v>476</v>
      </c>
      <c r="EG6" s="112" t="s">
        <v>556</v>
      </c>
      <c r="EH6" s="112" t="s">
        <v>511</v>
      </c>
      <c r="EI6" s="112" t="s">
        <v>432</v>
      </c>
      <c r="EJ6" s="112" t="s">
        <v>428</v>
      </c>
      <c r="EK6" s="112" t="s">
        <v>427</v>
      </c>
      <c r="EL6" s="112" t="s">
        <v>398</v>
      </c>
      <c r="EM6" s="112" t="s">
        <v>472</v>
      </c>
      <c r="EN6" s="112" t="s">
        <v>511</v>
      </c>
      <c r="EO6" s="112" t="s">
        <v>432</v>
      </c>
      <c r="EP6" s="112" t="s">
        <v>428</v>
      </c>
      <c r="EQ6" s="112" t="s">
        <v>427</v>
      </c>
      <c r="ER6" s="112" t="s">
        <v>398</v>
      </c>
      <c r="ES6" s="112" t="s">
        <v>472</v>
      </c>
      <c r="ET6" s="112" t="s">
        <v>511</v>
      </c>
      <c r="EU6" s="112" t="s">
        <v>432</v>
      </c>
      <c r="EV6" s="112" t="s">
        <v>428</v>
      </c>
      <c r="EW6" s="112" t="s">
        <v>427</v>
      </c>
      <c r="EX6" s="112" t="s">
        <v>398</v>
      </c>
      <c r="EY6" s="112" t="s">
        <v>472</v>
      </c>
      <c r="EZ6" s="112" t="s">
        <v>511</v>
      </c>
      <c r="FA6" s="112" t="s">
        <v>432</v>
      </c>
      <c r="FB6" s="112" t="s">
        <v>428</v>
      </c>
      <c r="FC6" s="112" t="s">
        <v>427</v>
      </c>
      <c r="FD6" s="112" t="s">
        <v>398</v>
      </c>
      <c r="FE6" s="112" t="s">
        <v>472</v>
      </c>
      <c r="FF6" s="112" t="s">
        <v>511</v>
      </c>
    </row>
    <row r="7" spans="1:162" ht="13.5" thickBot="1">
      <c r="A7" s="111">
        <f>基本情報入力シート!$C$9</f>
        <v>0</v>
      </c>
      <c r="B7" s="111">
        <f>基本情報入力シート!$C$6</f>
        <v>0</v>
      </c>
      <c r="C7" s="111">
        <f>基本情報入力シート!$C$8</f>
        <v>0</v>
      </c>
      <c r="D7" s="111">
        <f>基本情報入力シート!$C$7</f>
        <v>0</v>
      </c>
      <c r="E7" s="111">
        <f>基本情報入力シート!$C$4</f>
        <v>0</v>
      </c>
      <c r="F7" s="111">
        <f>基本情報入力シート!$C$5</f>
        <v>0</v>
      </c>
      <c r="G7" s="111">
        <f>基本情報入力シート!$C$12</f>
        <v>0</v>
      </c>
      <c r="H7" s="111">
        <f>基本情報入力シート!$C$13</f>
        <v>0</v>
      </c>
      <c r="I7" s="111">
        <f>基本情報入力シート!$C$11</f>
        <v>0</v>
      </c>
      <c r="J7" s="111" t="str">
        <f>IF(基本情報入力シート!$C$3="実績報告","○","")</f>
        <v/>
      </c>
      <c r="K7" s="111"/>
      <c r="L7" s="111" t="str">
        <f>IF(基本情報入力シート!$C$3="実績報告",【実績】所要調書!O11,"")</f>
        <v/>
      </c>
      <c r="M7" s="111"/>
      <c r="N7" s="111"/>
      <c r="O7" s="279">
        <f>【実績】事業実績!$C$9</f>
        <v>0</v>
      </c>
      <c r="P7" s="279">
        <f>【実績】事業実績!$F$9</f>
        <v>0</v>
      </c>
      <c r="Q7" s="279">
        <f>【実績】事業実績!$H$9</f>
        <v>0</v>
      </c>
      <c r="R7" s="111">
        <f>【実績】事業実績!$J$9</f>
        <v>0</v>
      </c>
      <c r="S7" s="111">
        <f>【実績】事業実績!$K$9</f>
        <v>0</v>
      </c>
      <c r="T7" s="291">
        <f>【実績】事業実績!N9</f>
        <v>0</v>
      </c>
      <c r="U7" s="291">
        <f>【実績】事業実績!$R$9</f>
        <v>0</v>
      </c>
      <c r="V7" s="307">
        <f>【実績】事業実績!T9</f>
        <v>0</v>
      </c>
      <c r="W7" s="279">
        <f>【実績】事業実績!$C$10</f>
        <v>0</v>
      </c>
      <c r="X7" s="279">
        <f>【実績】事業実績!$F$10</f>
        <v>0</v>
      </c>
      <c r="Y7" s="279">
        <f>【実績】事業実績!$H$10</f>
        <v>0</v>
      </c>
      <c r="Z7" s="111">
        <f>【実績】事業実績!$J$10</f>
        <v>0</v>
      </c>
      <c r="AA7" s="111">
        <f>【実績】事業実績!$K$10</f>
        <v>0</v>
      </c>
      <c r="AB7" s="291">
        <f>【実績】事業実績!N10</f>
        <v>0</v>
      </c>
      <c r="AC7" s="276">
        <f>【実績】事業実績!R10</f>
        <v>0</v>
      </c>
      <c r="AD7" s="289">
        <f>【実績】事業実績!T10</f>
        <v>0</v>
      </c>
      <c r="AE7" s="277">
        <f>【実績】事業実績!$C$11</f>
        <v>0</v>
      </c>
      <c r="AF7" s="277">
        <f>【実績】事業実績!$F$11</f>
        <v>0</v>
      </c>
      <c r="AG7" s="277">
        <f>【実績】事業実績!$H$11</f>
        <v>0</v>
      </c>
      <c r="AH7" s="277">
        <f>【実績】事業実績!$J$11</f>
        <v>0</v>
      </c>
      <c r="AI7" s="277">
        <f>【実績】事業実績!$K$11</f>
        <v>0</v>
      </c>
      <c r="AJ7" s="277">
        <f>【実績】事業実績!N11</f>
        <v>0</v>
      </c>
      <c r="AK7" s="277">
        <f>【実績】事業実績!R11</f>
        <v>0</v>
      </c>
      <c r="AL7" s="277">
        <f>【実績】事業実績!T11</f>
        <v>0</v>
      </c>
      <c r="AM7" s="277">
        <f>【実績】事業実績!$C$12</f>
        <v>0</v>
      </c>
      <c r="AN7" s="277">
        <f>【実績】事業実績!$F$12</f>
        <v>0</v>
      </c>
      <c r="AO7" s="277">
        <f>【実績】事業実績!$H$12</f>
        <v>0</v>
      </c>
      <c r="AP7" s="277">
        <f>【実績】事業実績!$J$12</f>
        <v>0</v>
      </c>
      <c r="AQ7" s="277">
        <f>【実績】事業実績!$K$12</f>
        <v>0</v>
      </c>
      <c r="AR7" s="277">
        <f>【実績】事業実績!N12</f>
        <v>0</v>
      </c>
      <c r="AS7" s="277">
        <f>【実績】事業実績!R12</f>
        <v>0</v>
      </c>
      <c r="AT7" s="277">
        <f>【実績】事業実績!T12</f>
        <v>0</v>
      </c>
      <c r="AU7" s="277">
        <f>【実績】事業実績!$C$13</f>
        <v>0</v>
      </c>
      <c r="AV7" s="277">
        <f>【実績】事業実績!$F$13</f>
        <v>0</v>
      </c>
      <c r="AW7" s="277">
        <f>【実績】事業実績!$H$13</f>
        <v>0</v>
      </c>
      <c r="AX7" s="277">
        <f>【実績】事業実績!$J$13</f>
        <v>0</v>
      </c>
      <c r="AY7" s="277">
        <f>【実績】事業実績!$K$13</f>
        <v>0</v>
      </c>
      <c r="AZ7" s="277">
        <f>【実績】事業実績!N13</f>
        <v>0</v>
      </c>
      <c r="BA7" s="277">
        <f>【実績】事業実績!R13</f>
        <v>0</v>
      </c>
      <c r="BB7" s="277">
        <f>【実績】事業実績!T13</f>
        <v>0</v>
      </c>
      <c r="BC7" s="279">
        <f>【実績】事業実績!$C$16</f>
        <v>0</v>
      </c>
      <c r="BD7" s="279">
        <f>【実績】事業実績!$F$16</f>
        <v>0</v>
      </c>
      <c r="BE7" s="279">
        <f>【実績】事業実績!$H$16</f>
        <v>0</v>
      </c>
      <c r="BF7" s="111">
        <f>【実績】事業実績!$J$16</f>
        <v>0</v>
      </c>
      <c r="BG7" s="292">
        <f>【実績】事業実績!N16</f>
        <v>0</v>
      </c>
      <c r="BH7" s="277">
        <f>【実績】事業実績!R16</f>
        <v>0</v>
      </c>
      <c r="BI7" s="277">
        <f>【実績】事業実績!T16</f>
        <v>0</v>
      </c>
      <c r="BJ7" s="277">
        <f>【実績】事業実績!$C$18</f>
        <v>0</v>
      </c>
      <c r="BK7" s="277">
        <f>【実績】事業実績!$F$18</f>
        <v>0</v>
      </c>
      <c r="BL7" s="277">
        <f>【実績】事業実績!$H$18</f>
        <v>0</v>
      </c>
      <c r="BM7" s="277">
        <f>【実績】事業実績!$J$18</f>
        <v>0</v>
      </c>
      <c r="BN7" s="277">
        <f>【実績】事業実績!$N$18</f>
        <v>0</v>
      </c>
      <c r="BO7" s="277">
        <f>【実績】事業実績!$C$19</f>
        <v>0</v>
      </c>
      <c r="BP7" s="277">
        <f>【実績】事業実績!$F$19</f>
        <v>0</v>
      </c>
      <c r="BQ7" s="277">
        <f>【実績】事業実績!$H$19</f>
        <v>0</v>
      </c>
      <c r="BR7" s="277">
        <f>【実績】事業実績!$J$19</f>
        <v>0</v>
      </c>
      <c r="BS7" s="277">
        <f>【実績】事業実績!$N$19</f>
        <v>0</v>
      </c>
      <c r="BT7" s="277">
        <f>【実績】事業実績!$C$20</f>
        <v>0</v>
      </c>
      <c r="BU7" s="277">
        <f>【実績】事業実績!$F$20</f>
        <v>0</v>
      </c>
      <c r="BV7" s="277">
        <f>【実績】事業実績!$H$20</f>
        <v>0</v>
      </c>
      <c r="BW7" s="277">
        <f>【実績】事業実績!$J$20</f>
        <v>0</v>
      </c>
      <c r="BX7" s="277">
        <f>【実績】事業実績!$N$20</f>
        <v>0</v>
      </c>
      <c r="BY7" s="277">
        <f>【実績】事業実績!$C$21</f>
        <v>0</v>
      </c>
      <c r="BZ7" s="277">
        <f>【実績】事業実績!$F$21</f>
        <v>0</v>
      </c>
      <c r="CA7" s="277">
        <f>【実績】事業実績!$H$21</f>
        <v>0</v>
      </c>
      <c r="CB7" s="277">
        <f>【実績】事業実績!$J$21</f>
        <v>0</v>
      </c>
      <c r="CC7" s="277">
        <f>【実績】事業実績!$N$21</f>
        <v>0</v>
      </c>
      <c r="CD7" s="277">
        <f>【実績】事業実績!$C$22</f>
        <v>0</v>
      </c>
      <c r="CE7" s="277">
        <f>【実績】事業実績!$F$22</f>
        <v>0</v>
      </c>
      <c r="CF7" s="277">
        <f>【実績】事業実績!$H$22</f>
        <v>0</v>
      </c>
      <c r="CG7" s="277">
        <f>【実績】事業実績!$J$22</f>
        <v>0</v>
      </c>
      <c r="CH7" s="277">
        <f>【実績】事業実績!$N$22</f>
        <v>0</v>
      </c>
      <c r="CI7" s="277">
        <f>【実績】事業実績!$C$23</f>
        <v>0</v>
      </c>
      <c r="CJ7" s="277">
        <f>【実績】事業実績!$F$23</f>
        <v>0</v>
      </c>
      <c r="CK7" s="277">
        <f>【実績】事業実績!$H$23</f>
        <v>0</v>
      </c>
      <c r="CL7" s="277">
        <f>【実績】事業実績!$J$23</f>
        <v>0</v>
      </c>
      <c r="CM7" s="277">
        <f>【実績】事業実績!$N$23</f>
        <v>0</v>
      </c>
      <c r="CN7" s="277">
        <f>【実績】事業実績!$C$24</f>
        <v>0</v>
      </c>
      <c r="CO7" s="277">
        <f>【実績】事業実績!$F$24</f>
        <v>0</v>
      </c>
      <c r="CP7" s="277">
        <f>【実績】事業実績!$H$24</f>
        <v>0</v>
      </c>
      <c r="CQ7" s="277">
        <f>【実績】事業実績!$J$24</f>
        <v>0</v>
      </c>
      <c r="CR7" s="277">
        <f>【実績】事業実績!$N$24</f>
        <v>0</v>
      </c>
      <c r="CS7" s="279">
        <f>【実績】事業実績!$C$27</f>
        <v>0</v>
      </c>
      <c r="CT7" s="279">
        <f>【実績】事業実績!$F$27</f>
        <v>0</v>
      </c>
      <c r="CU7" s="279">
        <f>【実績】事業実績!$H$27</f>
        <v>0</v>
      </c>
      <c r="CV7" s="111">
        <f>【実績】事業実績!$J$27</f>
        <v>0</v>
      </c>
      <c r="CW7" s="291">
        <f>【実績】事業実績!N27</f>
        <v>0</v>
      </c>
      <c r="CX7" s="277">
        <f>【実績】事業実績!R27</f>
        <v>0</v>
      </c>
      <c r="CY7" s="277">
        <f>【実績】事業実績!T27</f>
        <v>0</v>
      </c>
      <c r="CZ7" s="277">
        <f>【実績】事業実績!$C$28</f>
        <v>0</v>
      </c>
      <c r="DA7" s="277">
        <f>【実績】事業実績!$F$28</f>
        <v>0</v>
      </c>
      <c r="DB7" s="277">
        <f>【実績】事業実績!$H$28</f>
        <v>0</v>
      </c>
      <c r="DC7" s="277">
        <f>【実績】事業実績!$J$28</f>
        <v>0</v>
      </c>
      <c r="DD7" s="277">
        <f>【実績】事業実績!$N$28</f>
        <v>0</v>
      </c>
      <c r="DE7" s="277">
        <f>【実績】事業実績!$R$28</f>
        <v>0</v>
      </c>
      <c r="DF7" s="277">
        <f>【実績】事業実績!$T$28</f>
        <v>0</v>
      </c>
      <c r="DG7" s="277">
        <f>【実績】事業実績!$C$29</f>
        <v>0</v>
      </c>
      <c r="DH7" s="277">
        <f>【実績】事業実績!$F$29</f>
        <v>0</v>
      </c>
      <c r="DI7" s="277">
        <f>【実績】事業実績!$H$29</f>
        <v>0</v>
      </c>
      <c r="DJ7" s="277">
        <f>【実績】事業実績!$J$29</f>
        <v>0</v>
      </c>
      <c r="DK7" s="277">
        <f>【実績】事業実績!$N$29</f>
        <v>0</v>
      </c>
      <c r="DL7" s="277">
        <f>【実績】事業実績!$R$29</f>
        <v>0</v>
      </c>
      <c r="DM7" s="277">
        <f>【実績】事業実績!$T$29</f>
        <v>0</v>
      </c>
      <c r="DN7" s="277">
        <f>【実績】事業実績!$C$30</f>
        <v>0</v>
      </c>
      <c r="DO7" s="277">
        <f>【実績】事業実績!$F$30</f>
        <v>0</v>
      </c>
      <c r="DP7" s="277">
        <f>【実績】事業実績!$H$30</f>
        <v>0</v>
      </c>
      <c r="DQ7" s="277">
        <f>【実績】事業実績!$J$30</f>
        <v>0</v>
      </c>
      <c r="DR7" s="277">
        <f>【実績】事業実績!N30</f>
        <v>0</v>
      </c>
      <c r="DS7" s="277">
        <f>【実績】事業実績!$R$30</f>
        <v>0</v>
      </c>
      <c r="DT7" s="277">
        <f>【実績】事業実績!$T$30</f>
        <v>0</v>
      </c>
      <c r="DU7" s="277">
        <f>【実績】事業実績!$C$31</f>
        <v>0</v>
      </c>
      <c r="DV7" s="277">
        <f>【実績】事業実績!$F$31</f>
        <v>0</v>
      </c>
      <c r="DW7" s="277">
        <f>【実績】事業実績!$H$31</f>
        <v>0</v>
      </c>
      <c r="DX7" s="277">
        <f>【実績】事業実績!$J$31</f>
        <v>0</v>
      </c>
      <c r="DY7" s="277">
        <f>【実績】事業実績!$N$31</f>
        <v>0</v>
      </c>
      <c r="DZ7" s="277">
        <f>【実績】事業実績!$R$31</f>
        <v>0</v>
      </c>
      <c r="EA7" s="277">
        <f>【実績】事業実績!$T$31</f>
        <v>0</v>
      </c>
      <c r="EB7" s="279">
        <f>【実績】事業実績!$C$34</f>
        <v>0</v>
      </c>
      <c r="EC7" s="279">
        <f>【実績】事業実績!$F$34</f>
        <v>0</v>
      </c>
      <c r="ED7" s="279">
        <f>【実績】事業実績!$H$34</f>
        <v>0</v>
      </c>
      <c r="EE7" s="111">
        <f>【実績】事業実績!$J$34</f>
        <v>0</v>
      </c>
      <c r="EF7" s="291">
        <f>【実績】事業実績!$N$34</f>
        <v>0</v>
      </c>
      <c r="EG7" s="291">
        <f>【実績】事業実績!$R$34</f>
        <v>0</v>
      </c>
      <c r="EH7" s="291">
        <f>【実績】事業実績!$T$34</f>
        <v>0</v>
      </c>
      <c r="EI7" s="279">
        <f>【実績】事業実績!$C$35</f>
        <v>0</v>
      </c>
      <c r="EJ7" s="279">
        <f>【実績】事業実績!$F$35</f>
        <v>0</v>
      </c>
      <c r="EK7" s="279">
        <f>【実績】事業実績!$H$35</f>
        <v>0</v>
      </c>
      <c r="EL7" s="111">
        <f>【実績】事業実績!$J$35</f>
        <v>0</v>
      </c>
      <c r="EM7" s="277">
        <f>【実績】事業実績!$N$35</f>
        <v>0</v>
      </c>
      <c r="EN7" s="277">
        <f>【実績】事業実績!$T$35</f>
        <v>0</v>
      </c>
      <c r="EO7" s="279">
        <f>【実績】事業実績!$C$36</f>
        <v>0</v>
      </c>
      <c r="EP7" s="279">
        <f>【実績】事業実績!$F$36</f>
        <v>0</v>
      </c>
      <c r="EQ7" s="279">
        <f>【実績】事業実績!$H$36</f>
        <v>0</v>
      </c>
      <c r="ER7" s="111">
        <f>【実績】事業実績!$J$36</f>
        <v>0</v>
      </c>
      <c r="ES7" s="277">
        <f>【実績】事業実績!$N$36</f>
        <v>0</v>
      </c>
      <c r="ET7" s="277">
        <f>【実績】事業実績!$T$36</f>
        <v>0</v>
      </c>
      <c r="EU7" s="279">
        <f>【実績】事業実績!$C$37</f>
        <v>0</v>
      </c>
      <c r="EV7" s="279">
        <f>【実績】事業実績!$F$37</f>
        <v>0</v>
      </c>
      <c r="EW7" s="279">
        <f>【実績】事業実績!$H$37</f>
        <v>0</v>
      </c>
      <c r="EX7" s="111">
        <f>【実績】事業実績!$J$37</f>
        <v>0</v>
      </c>
      <c r="EY7" s="277">
        <f>【実績】事業実績!$N$37</f>
        <v>0</v>
      </c>
      <c r="EZ7" s="277">
        <f>【実績】事業実績!$T$37</f>
        <v>0</v>
      </c>
      <c r="FA7" s="279">
        <f>【実績】事業実績!$C$38</f>
        <v>0</v>
      </c>
      <c r="FB7" s="279">
        <f>【実績】事業実績!$F$38</f>
        <v>0</v>
      </c>
      <c r="FC7" s="279">
        <f>【実績】事業実績!$H$38</f>
        <v>0</v>
      </c>
      <c r="FD7" s="111">
        <f>【実績】事業実績!$J$38</f>
        <v>0</v>
      </c>
      <c r="FE7" s="277">
        <f>【実績】事業実績!$N$38</f>
        <v>0</v>
      </c>
      <c r="FF7" s="277">
        <f>【実績】事業実績!$T$38</f>
        <v>0</v>
      </c>
    </row>
    <row r="10" spans="1:162">
      <c r="A10" s="113" t="s">
        <v>421</v>
      </c>
      <c r="B10" s="113" t="s">
        <v>426</v>
      </c>
      <c r="C10" s="113"/>
      <c r="D10" s="113"/>
    </row>
    <row r="11" spans="1:162">
      <c r="A11" s="113" t="s">
        <v>422</v>
      </c>
      <c r="B11" s="113" t="s">
        <v>423</v>
      </c>
      <c r="C11" s="113" t="s">
        <v>424</v>
      </c>
      <c r="D11" s="113" t="s">
        <v>425</v>
      </c>
    </row>
    <row r="12" spans="1:162">
      <c r="A12" s="111" t="str">
        <f>_xlfn.TEXTJOIN(",",TRUE,【申請】事業計画書!C9,【申請】事業計画書!C10,【申請】事業計画書!C11,【申請】事業計画書!C12,【申請】事業計画書!C13)</f>
        <v/>
      </c>
      <c r="B12" s="111" t="str">
        <f>_xlfn.TEXTJOIN(",",TRUE,【申請】事業計画書!C16)</f>
        <v/>
      </c>
      <c r="C12" s="111" t="str">
        <f>_xlfn.TEXTJOIN(",",TRUE,【申請】事業計画書!C27,【申請】事業計画書!C28,【申請】事業計画書!C29,【申請】事業計画書!C30,【申請】事業計画書!C31)</f>
        <v/>
      </c>
      <c r="D12" s="111" t="str">
        <f>_xlfn.TEXTJOIN(",",TRUE,【申請】事業計画書!C34,【申請】事業計画書!C35,【申請】事業計画書!C36,【申請】事業計画書!C37,【申請】事業計画書!C38)</f>
        <v/>
      </c>
    </row>
    <row r="14" spans="1:162">
      <c r="A14" s="112" t="s">
        <v>363</v>
      </c>
      <c r="B14" s="112" t="s">
        <v>426</v>
      </c>
      <c r="C14" s="112"/>
      <c r="D14" s="112"/>
    </row>
    <row r="15" spans="1:162">
      <c r="A15" s="112" t="s">
        <v>422</v>
      </c>
      <c r="B15" s="112" t="s">
        <v>423</v>
      </c>
      <c r="C15" s="112" t="s">
        <v>424</v>
      </c>
      <c r="D15" s="112" t="s">
        <v>425</v>
      </c>
    </row>
    <row r="16" spans="1:162">
      <c r="A16" s="111" t="str">
        <f>_xlfn.TEXTJOIN(",",TRUE,【実績】事業実績!C9,【実績】事業実績!C10,【実績】事業実績!C11,【実績】事業実績!C12,【実績】事業実績!C13)</f>
        <v/>
      </c>
      <c r="B16" s="111" t="str">
        <f>_xlfn.TEXTJOIN(",",TRUE,【実績】事業実績!C16)</f>
        <v/>
      </c>
      <c r="C16" s="111" t="str">
        <f>_xlfn.TEXTJOIN(",",TRUE,【実績】事業実績!C27,【実績】事業実績!C28,【実績】事業実績!C29,【実績】事業実績!C30,【実績】事業実績!C31)</f>
        <v/>
      </c>
      <c r="D16" s="111" t="str">
        <f>_xlfn.TEXTJOIN(",",TRUE,【実績】事業実績!C34,【実績】事業実績!C35,【実績】事業実績!C36,【実績】事業実績!C37,【実績】事業実績!C38,【実績】事業実績!C38)</f>
        <v/>
      </c>
    </row>
    <row r="25" ht="16" customHeight="1"/>
  </sheetData>
  <mergeCells count="46">
    <mergeCell ref="FA1:FF1"/>
    <mergeCell ref="FA5:FF5"/>
    <mergeCell ref="EI1:EM1"/>
    <mergeCell ref="EO1:ES1"/>
    <mergeCell ref="EU1:EY1"/>
    <mergeCell ref="EI5:EM5"/>
    <mergeCell ref="EO5:ES5"/>
    <mergeCell ref="EU5:EY5"/>
    <mergeCell ref="CZ1:DE1"/>
    <mergeCell ref="AU1:BA1"/>
    <mergeCell ref="BC1:BI1"/>
    <mergeCell ref="BJ1:BN1"/>
    <mergeCell ref="BO1:BS1"/>
    <mergeCell ref="BT1:BX1"/>
    <mergeCell ref="BY1:CC1"/>
    <mergeCell ref="CD1:CH1"/>
    <mergeCell ref="CI1:CM1"/>
    <mergeCell ref="CN1:CR1"/>
    <mergeCell ref="DU5:DZ5"/>
    <mergeCell ref="W5:AC5"/>
    <mergeCell ref="AE5:AJ5"/>
    <mergeCell ref="AM5:AS5"/>
    <mergeCell ref="AU5:BA5"/>
    <mergeCell ref="BJ5:BN5"/>
    <mergeCell ref="BO5:BS5"/>
    <mergeCell ref="BT5:BX5"/>
    <mergeCell ref="BY5:CC5"/>
    <mergeCell ref="CD5:CH5"/>
    <mergeCell ref="CI5:CM5"/>
    <mergeCell ref="CN5:CR5"/>
    <mergeCell ref="EB1:EF1"/>
    <mergeCell ref="EB5:EF5"/>
    <mergeCell ref="BC5:BH5"/>
    <mergeCell ref="O1:T1"/>
    <mergeCell ref="O5:T5"/>
    <mergeCell ref="CS1:CX1"/>
    <mergeCell ref="CS5:CX5"/>
    <mergeCell ref="W1:AC1"/>
    <mergeCell ref="AE1:AJ1"/>
    <mergeCell ref="AM1:AS1"/>
    <mergeCell ref="DG1:DL1"/>
    <mergeCell ref="DN1:DS1"/>
    <mergeCell ref="CZ5:DE5"/>
    <mergeCell ref="DG5:DL5"/>
    <mergeCell ref="DN5:DS5"/>
    <mergeCell ref="DU1:DZ1"/>
  </mergeCells>
  <phoneticPr fontId="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V74"/>
  <sheetViews>
    <sheetView workbookViewId="0"/>
  </sheetViews>
  <sheetFormatPr defaultColWidth="9" defaultRowHeight="13"/>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56" style="2" customWidth="1"/>
    <col min="9" max="11" width="12.453125" style="2" customWidth="1"/>
    <col min="12" max="16384" width="9" style="1"/>
  </cols>
  <sheetData>
    <row r="1" spans="2:22">
      <c r="B1" s="76" t="s">
        <v>18</v>
      </c>
      <c r="D1" s="77" t="s">
        <v>19</v>
      </c>
      <c r="F1" s="77" t="s">
        <v>20</v>
      </c>
      <c r="H1" s="93" t="s">
        <v>230</v>
      </c>
      <c r="I1" s="94"/>
      <c r="J1" s="94"/>
      <c r="K1" s="94"/>
      <c r="L1" s="94"/>
      <c r="M1" s="94"/>
      <c r="N1" s="94"/>
      <c r="O1" s="94"/>
      <c r="P1" s="94"/>
      <c r="Q1" s="94"/>
      <c r="R1" s="94"/>
      <c r="S1" s="94"/>
      <c r="T1" s="94"/>
      <c r="U1" s="94"/>
      <c r="V1" s="94"/>
    </row>
    <row r="2" spans="2:22">
      <c r="H2" s="94"/>
      <c r="I2" s="94"/>
      <c r="J2" s="94"/>
      <c r="K2" s="94"/>
      <c r="L2" s="94"/>
      <c r="M2" s="94"/>
      <c r="N2" s="94"/>
      <c r="O2" s="94"/>
      <c r="P2" s="94"/>
      <c r="Q2" s="94"/>
      <c r="R2" s="94"/>
      <c r="S2" s="94"/>
      <c r="T2" s="94"/>
      <c r="U2" s="94"/>
      <c r="V2" s="94"/>
    </row>
    <row r="3" spans="2:22" ht="91">
      <c r="B3" s="1" t="s">
        <v>21</v>
      </c>
      <c r="D3" s="2" t="s">
        <v>187</v>
      </c>
      <c r="F3" s="2" t="s">
        <v>22</v>
      </c>
      <c r="H3" s="100" t="s">
        <v>244</v>
      </c>
      <c r="I3" s="100" t="s">
        <v>245</v>
      </c>
      <c r="J3" s="100" t="s">
        <v>246</v>
      </c>
      <c r="K3" s="100" t="s">
        <v>247</v>
      </c>
      <c r="L3" s="100" t="s">
        <v>248</v>
      </c>
      <c r="M3" s="100" t="s">
        <v>249</v>
      </c>
      <c r="N3" s="100" t="s">
        <v>250</v>
      </c>
      <c r="O3" s="100" t="s">
        <v>251</v>
      </c>
      <c r="P3" s="100" t="s">
        <v>252</v>
      </c>
      <c r="Q3" s="100" t="s">
        <v>253</v>
      </c>
      <c r="R3" s="100" t="s">
        <v>254</v>
      </c>
      <c r="S3" s="100" t="s">
        <v>255</v>
      </c>
      <c r="T3" s="103" t="s">
        <v>294</v>
      </c>
      <c r="U3" s="103" t="s">
        <v>293</v>
      </c>
      <c r="V3" s="100" t="s">
        <v>256</v>
      </c>
    </row>
    <row r="4" spans="2:22">
      <c r="B4" s="1" t="s">
        <v>23</v>
      </c>
      <c r="D4" s="2" t="s">
        <v>188</v>
      </c>
      <c r="F4" s="2" t="s">
        <v>24</v>
      </c>
      <c r="H4" s="94" t="s">
        <v>231</v>
      </c>
      <c r="I4" s="94" t="s">
        <v>231</v>
      </c>
      <c r="J4" s="94" t="s">
        <v>236</v>
      </c>
      <c r="K4" s="94" t="s">
        <v>241</v>
      </c>
      <c r="L4" s="94" t="s">
        <v>241</v>
      </c>
      <c r="M4" s="94" t="s">
        <v>239</v>
      </c>
      <c r="N4" s="94" t="s">
        <v>241</v>
      </c>
      <c r="O4" s="94" t="s">
        <v>241</v>
      </c>
      <c r="P4" s="94" t="s">
        <v>239</v>
      </c>
      <c r="Q4" s="94" t="s">
        <v>239</v>
      </c>
      <c r="R4" s="94" t="s">
        <v>241</v>
      </c>
      <c r="S4" s="94" t="s">
        <v>242</v>
      </c>
      <c r="T4" s="94"/>
      <c r="U4" s="94"/>
      <c r="V4" s="94" t="s">
        <v>241</v>
      </c>
    </row>
    <row r="5" spans="2:22">
      <c r="B5" s="1" t="s">
        <v>25</v>
      </c>
      <c r="D5" s="2" t="s">
        <v>189</v>
      </c>
      <c r="F5" s="2" t="s">
        <v>26</v>
      </c>
      <c r="H5" s="94" t="s">
        <v>232</v>
      </c>
      <c r="I5" s="94" t="s">
        <v>232</v>
      </c>
      <c r="J5" s="94" t="s">
        <v>237</v>
      </c>
      <c r="K5" s="94"/>
      <c r="L5" s="94"/>
      <c r="M5" s="94" t="s">
        <v>232</v>
      </c>
      <c r="N5" s="94"/>
      <c r="O5" s="94"/>
      <c r="P5" s="94" t="s">
        <v>240</v>
      </c>
      <c r="Q5" s="94" t="s">
        <v>240</v>
      </c>
      <c r="R5" s="94"/>
      <c r="S5" s="94" t="s">
        <v>243</v>
      </c>
      <c r="T5" s="94"/>
      <c r="U5" s="94"/>
      <c r="V5" s="94"/>
    </row>
    <row r="6" spans="2:22">
      <c r="B6" s="1" t="s">
        <v>27</v>
      </c>
      <c r="D6" s="2" t="s">
        <v>190</v>
      </c>
      <c r="F6" s="2" t="s">
        <v>28</v>
      </c>
      <c r="H6" s="94" t="s">
        <v>234</v>
      </c>
      <c r="I6" s="94" t="s">
        <v>234</v>
      </c>
      <c r="J6" s="94" t="s">
        <v>238</v>
      </c>
      <c r="K6" s="94"/>
      <c r="L6" s="94"/>
      <c r="M6" s="94"/>
      <c r="N6" s="94"/>
      <c r="O6" s="94"/>
      <c r="P6" s="94"/>
      <c r="Q6" s="94"/>
      <c r="R6" s="94"/>
      <c r="S6" s="94"/>
      <c r="T6" s="94"/>
      <c r="U6" s="94"/>
      <c r="V6" s="94"/>
    </row>
    <row r="7" spans="2:22">
      <c r="B7" s="1" t="s">
        <v>29</v>
      </c>
      <c r="D7" s="2" t="s">
        <v>191</v>
      </c>
      <c r="F7" s="2" t="s">
        <v>30</v>
      </c>
      <c r="H7" s="94" t="s">
        <v>233</v>
      </c>
      <c r="I7" s="94" t="s">
        <v>233</v>
      </c>
      <c r="J7" s="94"/>
      <c r="K7" s="94"/>
      <c r="L7" s="94"/>
      <c r="M7" s="94"/>
      <c r="N7" s="94"/>
      <c r="O7" s="94"/>
      <c r="P7" s="94"/>
      <c r="Q7" s="94"/>
      <c r="R7" s="94"/>
      <c r="S7" s="94"/>
      <c r="T7" s="94"/>
      <c r="U7" s="94"/>
      <c r="V7" s="94"/>
    </row>
    <row r="8" spans="2:22">
      <c r="B8" s="1" t="s">
        <v>31</v>
      </c>
      <c r="F8" s="2" t="s">
        <v>32</v>
      </c>
      <c r="H8" s="94" t="s">
        <v>235</v>
      </c>
      <c r="I8" s="94"/>
      <c r="J8" s="94"/>
      <c r="K8" s="94"/>
      <c r="L8" s="94"/>
      <c r="M8" s="94"/>
      <c r="N8" s="94"/>
      <c r="O8" s="94"/>
      <c r="P8" s="94"/>
      <c r="Q8" s="94"/>
      <c r="R8" s="94"/>
      <c r="S8" s="94"/>
      <c r="T8" s="94"/>
      <c r="U8" s="94"/>
      <c r="V8" s="94"/>
    </row>
    <row r="9" spans="2:22">
      <c r="B9" s="1" t="s">
        <v>33</v>
      </c>
      <c r="F9" s="2" t="s">
        <v>34</v>
      </c>
      <c r="H9" s="1"/>
      <c r="I9" s="1"/>
      <c r="J9" s="1"/>
      <c r="K9" s="1"/>
    </row>
    <row r="10" spans="2:22">
      <c r="B10" s="1" t="s">
        <v>35</v>
      </c>
      <c r="F10" s="2" t="s">
        <v>229</v>
      </c>
      <c r="H10" s="1"/>
      <c r="I10" s="1"/>
      <c r="J10" s="1"/>
      <c r="K10" s="1"/>
    </row>
    <row r="11" spans="2:22">
      <c r="B11" s="1" t="s">
        <v>36</v>
      </c>
      <c r="H11" s="1"/>
      <c r="I11" s="1"/>
      <c r="J11" s="1"/>
      <c r="K11" s="1"/>
      <c r="T11" s="1" t="s">
        <v>291</v>
      </c>
    </row>
    <row r="12" spans="2:22">
      <c r="B12" s="1" t="s">
        <v>37</v>
      </c>
      <c r="H12" s="1"/>
      <c r="I12" s="1"/>
      <c r="J12" s="1"/>
      <c r="K12" s="1"/>
      <c r="T12" s="1" t="s">
        <v>292</v>
      </c>
    </row>
    <row r="13" spans="2:22">
      <c r="B13" s="1" t="s">
        <v>38</v>
      </c>
      <c r="H13" s="88"/>
      <c r="I13" s="90"/>
      <c r="J13" s="91"/>
      <c r="K13" s="91"/>
      <c r="L13" s="91"/>
      <c r="M13" s="91"/>
    </row>
    <row r="14" spans="2:22">
      <c r="B14" s="1" t="s">
        <v>39</v>
      </c>
      <c r="H14" s="88"/>
      <c r="I14" s="92"/>
      <c r="J14" s="89"/>
      <c r="K14" s="89"/>
      <c r="L14" s="89"/>
      <c r="M14" s="89"/>
    </row>
    <row r="15" spans="2:22">
      <c r="B15" s="101" t="s">
        <v>287</v>
      </c>
      <c r="H15" s="88"/>
      <c r="I15" s="92"/>
      <c r="J15" s="89"/>
      <c r="K15" s="89"/>
      <c r="L15" s="89"/>
      <c r="M15" s="89"/>
    </row>
    <row r="16" spans="2:22">
      <c r="B16" s="101" t="s">
        <v>40</v>
      </c>
      <c r="H16" s="88"/>
      <c r="I16" s="92"/>
      <c r="J16" s="89"/>
      <c r="K16" s="89"/>
      <c r="L16" s="89"/>
      <c r="M16" s="89"/>
    </row>
    <row r="17" spans="2:13">
      <c r="B17" s="101" t="s">
        <v>295</v>
      </c>
      <c r="H17" s="88"/>
      <c r="I17" s="92"/>
      <c r="J17" s="89"/>
      <c r="K17" s="89"/>
      <c r="L17" s="89"/>
      <c r="M17" s="89"/>
    </row>
    <row r="18" spans="2:13">
      <c r="B18" s="101" t="s">
        <v>296</v>
      </c>
      <c r="H18" s="88"/>
      <c r="I18" s="92"/>
      <c r="J18" s="89"/>
      <c r="K18" s="89"/>
      <c r="L18" s="89"/>
      <c r="M18" s="89"/>
    </row>
    <row r="19" spans="2:13">
      <c r="B19" s="101"/>
      <c r="H19" s="88"/>
      <c r="I19" s="92"/>
      <c r="J19" s="89"/>
      <c r="K19" s="89"/>
      <c r="L19" s="89"/>
      <c r="M19" s="89"/>
    </row>
    <row r="20" spans="2:13">
      <c r="H20" s="88"/>
      <c r="I20" s="92"/>
      <c r="J20" s="89"/>
      <c r="K20" s="89"/>
      <c r="L20" s="89"/>
      <c r="M20" s="89"/>
    </row>
    <row r="21" spans="2:13">
      <c r="H21" s="88"/>
      <c r="I21" s="92"/>
      <c r="J21" s="89"/>
      <c r="K21" s="89"/>
      <c r="L21" s="89"/>
      <c r="M21" s="89"/>
    </row>
    <row r="22" spans="2:13">
      <c r="B22" s="76" t="s">
        <v>169</v>
      </c>
      <c r="D22" s="77" t="s">
        <v>192</v>
      </c>
      <c r="H22" s="93" t="s">
        <v>257</v>
      </c>
      <c r="I22" s="94"/>
      <c r="J22" s="94"/>
      <c r="K22" s="94"/>
      <c r="L22" s="94"/>
      <c r="M22" s="94"/>
    </row>
    <row r="23" spans="2:13">
      <c r="H23" s="94"/>
      <c r="I23" s="94"/>
      <c r="J23" s="94"/>
      <c r="K23" s="94"/>
      <c r="L23" s="94"/>
      <c r="M23" s="94"/>
    </row>
    <row r="24" spans="2:13" ht="38">
      <c r="B24" s="1" t="s">
        <v>290</v>
      </c>
      <c r="C24" s="1" t="s">
        <v>171</v>
      </c>
      <c r="D24" s="2" t="s">
        <v>193</v>
      </c>
      <c r="H24" s="95"/>
      <c r="I24" s="96" t="s">
        <v>258</v>
      </c>
      <c r="J24" s="97" t="s">
        <v>259</v>
      </c>
      <c r="K24" s="97" t="s">
        <v>260</v>
      </c>
      <c r="L24" s="97" t="s">
        <v>261</v>
      </c>
      <c r="M24" s="97" t="s">
        <v>262</v>
      </c>
    </row>
    <row r="25" spans="2:13">
      <c r="B25" s="1" t="s">
        <v>185</v>
      </c>
      <c r="C25" s="1" t="s">
        <v>175</v>
      </c>
      <c r="D25" s="2" t="s">
        <v>194</v>
      </c>
      <c r="H25" s="95" t="s">
        <v>263</v>
      </c>
      <c r="I25" s="98" t="s">
        <v>264</v>
      </c>
      <c r="J25" s="99">
        <v>0.5</v>
      </c>
      <c r="K25" s="99" t="s">
        <v>265</v>
      </c>
      <c r="L25" s="99">
        <v>0.5</v>
      </c>
      <c r="M25" s="99">
        <v>1</v>
      </c>
    </row>
    <row r="26" spans="2:13">
      <c r="B26" s="1" t="s">
        <v>186</v>
      </c>
      <c r="C26" s="1" t="s">
        <v>176</v>
      </c>
      <c r="D26" s="2" t="s">
        <v>195</v>
      </c>
      <c r="H26" s="95" t="s">
        <v>266</v>
      </c>
      <c r="I26" s="98" t="s">
        <v>264</v>
      </c>
      <c r="J26" s="99">
        <v>0.75</v>
      </c>
      <c r="K26" s="99" t="s">
        <v>267</v>
      </c>
      <c r="L26" s="99">
        <v>0.5</v>
      </c>
      <c r="M26" s="99">
        <v>0.66666666666666663</v>
      </c>
    </row>
    <row r="27" spans="2:13">
      <c r="B27" s="1" t="s">
        <v>178</v>
      </c>
      <c r="C27" s="1" t="s">
        <v>179</v>
      </c>
      <c r="D27" s="2" t="s">
        <v>196</v>
      </c>
      <c r="H27" s="95" t="s">
        <v>268</v>
      </c>
      <c r="I27" s="98" t="s">
        <v>264</v>
      </c>
      <c r="J27" s="99">
        <v>0.33333333333333331</v>
      </c>
      <c r="K27" s="99" t="s">
        <v>267</v>
      </c>
      <c r="L27" s="99">
        <v>0.33333333333333331</v>
      </c>
      <c r="M27" s="99">
        <v>1</v>
      </c>
    </row>
    <row r="28" spans="2:13">
      <c r="B28" s="1" t="s">
        <v>289</v>
      </c>
      <c r="C28" s="1" t="s">
        <v>170</v>
      </c>
      <c r="D28" s="2" t="s">
        <v>197</v>
      </c>
      <c r="H28" s="95" t="s">
        <v>269</v>
      </c>
      <c r="I28" s="98" t="s">
        <v>270</v>
      </c>
      <c r="J28" s="99" t="s">
        <v>271</v>
      </c>
      <c r="K28" s="99" t="s">
        <v>267</v>
      </c>
      <c r="L28" s="99">
        <v>0.5</v>
      </c>
      <c r="M28" s="99">
        <v>0.5</v>
      </c>
    </row>
    <row r="29" spans="2:13">
      <c r="B29" s="1" t="s">
        <v>180</v>
      </c>
      <c r="C29" s="1" t="s">
        <v>172</v>
      </c>
      <c r="D29" s="2" t="s">
        <v>198</v>
      </c>
      <c r="H29" s="95" t="s">
        <v>272</v>
      </c>
      <c r="I29" s="98" t="s">
        <v>270</v>
      </c>
      <c r="J29" s="99" t="s">
        <v>271</v>
      </c>
      <c r="K29" s="99" t="s">
        <v>267</v>
      </c>
      <c r="L29" s="99">
        <v>0.5</v>
      </c>
      <c r="M29" s="99">
        <v>0.5</v>
      </c>
    </row>
    <row r="30" spans="2:13">
      <c r="B30" s="1" t="s">
        <v>181</v>
      </c>
      <c r="C30" s="1" t="s">
        <v>173</v>
      </c>
      <c r="D30" s="2" t="s">
        <v>199</v>
      </c>
      <c r="H30" s="95" t="s">
        <v>273</v>
      </c>
      <c r="I30" s="98" t="s">
        <v>274</v>
      </c>
      <c r="J30" s="99" t="s">
        <v>271</v>
      </c>
      <c r="K30" s="99" t="s">
        <v>267</v>
      </c>
      <c r="L30" s="99">
        <v>0.5</v>
      </c>
      <c r="M30" s="99">
        <v>0.5</v>
      </c>
    </row>
    <row r="31" spans="2:13">
      <c r="B31" s="1" t="s">
        <v>182</v>
      </c>
      <c r="C31" s="1" t="s">
        <v>174</v>
      </c>
      <c r="D31" s="2" t="s">
        <v>200</v>
      </c>
      <c r="H31" s="95" t="s">
        <v>275</v>
      </c>
      <c r="I31" s="98" t="s">
        <v>276</v>
      </c>
      <c r="J31" s="99">
        <v>0.66666666666666663</v>
      </c>
      <c r="K31" s="99" t="s">
        <v>267</v>
      </c>
      <c r="L31" s="99">
        <v>0.33333333333333331</v>
      </c>
      <c r="M31" s="99">
        <v>0.5</v>
      </c>
    </row>
    <row r="32" spans="2:13">
      <c r="B32" s="1" t="s">
        <v>183</v>
      </c>
      <c r="C32" s="1" t="s">
        <v>177</v>
      </c>
      <c r="D32" s="2" t="s">
        <v>201</v>
      </c>
      <c r="H32" s="95" t="s">
        <v>277</v>
      </c>
      <c r="I32" s="98" t="s">
        <v>278</v>
      </c>
      <c r="J32" s="99">
        <v>0.66666666666666663</v>
      </c>
      <c r="K32" s="99" t="s">
        <v>267</v>
      </c>
      <c r="L32" s="99">
        <v>0.33333333333333331</v>
      </c>
      <c r="M32" s="99">
        <v>0.5</v>
      </c>
    </row>
    <row r="33" spans="1:13">
      <c r="B33" s="1" t="s">
        <v>184</v>
      </c>
      <c r="D33" s="2" t="s">
        <v>202</v>
      </c>
      <c r="H33" s="95" t="s">
        <v>279</v>
      </c>
      <c r="I33" s="98" t="s">
        <v>264</v>
      </c>
      <c r="J33" s="99">
        <v>0.5</v>
      </c>
      <c r="K33" s="99" t="s">
        <v>267</v>
      </c>
      <c r="L33" s="99">
        <v>0.5</v>
      </c>
      <c r="M33" s="99">
        <v>1</v>
      </c>
    </row>
    <row r="34" spans="1:13">
      <c r="D34" s="2" t="s">
        <v>203</v>
      </c>
      <c r="H34" s="95" t="s">
        <v>280</v>
      </c>
      <c r="I34" s="98" t="s">
        <v>264</v>
      </c>
      <c r="J34" s="99">
        <v>0.5</v>
      </c>
      <c r="K34" s="99" t="s">
        <v>267</v>
      </c>
      <c r="L34" s="99">
        <v>0.5</v>
      </c>
      <c r="M34" s="99">
        <v>1</v>
      </c>
    </row>
    <row r="35" spans="1:13">
      <c r="D35" s="2" t="s">
        <v>204</v>
      </c>
      <c r="H35" s="95" t="s">
        <v>281</v>
      </c>
      <c r="I35" s="98" t="s">
        <v>264</v>
      </c>
      <c r="J35" s="99">
        <v>0.5</v>
      </c>
      <c r="K35" s="99" t="s">
        <v>267</v>
      </c>
      <c r="L35" s="99">
        <v>0.5</v>
      </c>
      <c r="M35" s="99">
        <v>1</v>
      </c>
    </row>
    <row r="36" spans="1:13">
      <c r="D36" s="2" t="s">
        <v>205</v>
      </c>
      <c r="H36" s="95" t="s">
        <v>282</v>
      </c>
      <c r="I36" s="98" t="s">
        <v>283</v>
      </c>
      <c r="J36" s="99" t="s">
        <v>284</v>
      </c>
      <c r="K36" s="99" t="s">
        <v>285</v>
      </c>
      <c r="L36" s="99" t="s">
        <v>284</v>
      </c>
      <c r="M36" s="99">
        <v>1</v>
      </c>
    </row>
    <row r="37" spans="1:13">
      <c r="D37" s="2" t="s">
        <v>206</v>
      </c>
      <c r="H37" s="95" t="s">
        <v>288</v>
      </c>
      <c r="I37" s="98" t="s">
        <v>264</v>
      </c>
      <c r="J37" s="99">
        <v>0.5</v>
      </c>
      <c r="K37" s="99" t="s">
        <v>267</v>
      </c>
      <c r="L37" s="99">
        <v>0.5</v>
      </c>
      <c r="M37" s="99">
        <v>1</v>
      </c>
    </row>
    <row r="38" spans="1:13">
      <c r="D38" s="2" t="s">
        <v>207</v>
      </c>
      <c r="H38" s="102" t="s">
        <v>297</v>
      </c>
      <c r="I38" s="98" t="s">
        <v>274</v>
      </c>
      <c r="J38" s="99">
        <v>0.66666666666666663</v>
      </c>
      <c r="K38" s="99" t="s">
        <v>267</v>
      </c>
      <c r="L38" s="99">
        <v>0.33333333333333331</v>
      </c>
      <c r="M38" s="99">
        <v>0.5</v>
      </c>
    </row>
    <row r="39" spans="1:13">
      <c r="D39" s="2" t="s">
        <v>208</v>
      </c>
      <c r="H39" s="102" t="s">
        <v>298</v>
      </c>
      <c r="I39" s="98" t="s">
        <v>274</v>
      </c>
      <c r="J39" s="99" t="s">
        <v>271</v>
      </c>
      <c r="K39" s="99" t="s">
        <v>267</v>
      </c>
      <c r="L39" s="99">
        <v>0.5</v>
      </c>
      <c r="M39" s="99">
        <v>0.5</v>
      </c>
    </row>
    <row r="40" spans="1:13">
      <c r="D40" s="2" t="s">
        <v>209</v>
      </c>
      <c r="H40" s="95" t="s">
        <v>286</v>
      </c>
      <c r="I40" s="98" t="s">
        <v>264</v>
      </c>
      <c r="J40" s="99">
        <v>0.33333333333333331</v>
      </c>
      <c r="K40" s="99" t="s">
        <v>267</v>
      </c>
      <c r="L40" s="99">
        <v>0.33333333333333331</v>
      </c>
      <c r="M40" s="99">
        <v>1</v>
      </c>
    </row>
    <row r="41" spans="1:13">
      <c r="D41" s="2" t="s">
        <v>210</v>
      </c>
      <c r="H41" s="1"/>
      <c r="I41" s="1"/>
      <c r="J41" s="1"/>
      <c r="K41" s="1"/>
    </row>
    <row r="42" spans="1:13">
      <c r="D42" s="2" t="s">
        <v>211</v>
      </c>
      <c r="H42" s="1"/>
      <c r="I42" s="1"/>
      <c r="J42" s="1"/>
      <c r="K42" s="1"/>
    </row>
    <row r="43" spans="1:13">
      <c r="D43" s="2" t="s">
        <v>212</v>
      </c>
      <c r="H43" s="1"/>
      <c r="I43" s="1"/>
      <c r="J43" s="1"/>
      <c r="K43" s="1"/>
    </row>
    <row r="44" spans="1:13">
      <c r="D44" s="2" t="s">
        <v>213</v>
      </c>
      <c r="H44" s="1"/>
      <c r="I44" s="1"/>
      <c r="J44" s="1"/>
      <c r="K44" s="1"/>
    </row>
    <row r="45" spans="1:13">
      <c r="D45" s="2" t="s">
        <v>214</v>
      </c>
      <c r="H45" s="1"/>
      <c r="I45" s="1"/>
      <c r="J45" s="1"/>
      <c r="K45" s="1"/>
    </row>
    <row r="46" spans="1:13">
      <c r="H46" s="1"/>
      <c r="I46" s="1"/>
      <c r="J46" s="1"/>
      <c r="K46" s="1"/>
    </row>
    <row r="47" spans="1:13">
      <c r="A47" s="1">
        <v>9</v>
      </c>
      <c r="B47" s="76" t="s">
        <v>215</v>
      </c>
      <c r="H47" s="1"/>
      <c r="I47" s="1"/>
      <c r="J47" s="1"/>
      <c r="K47" s="1"/>
    </row>
    <row r="48" spans="1:13">
      <c r="H48" s="1"/>
      <c r="I48" s="1"/>
      <c r="J48" s="1"/>
      <c r="K48" s="1"/>
    </row>
    <row r="49" spans="1:11" ht="39">
      <c r="B49" s="78" t="s">
        <v>220</v>
      </c>
      <c r="H49" s="1"/>
      <c r="I49" s="1"/>
      <c r="J49" s="1"/>
      <c r="K49" s="1"/>
    </row>
    <row r="50" spans="1:11" ht="26">
      <c r="B50" s="78" t="s">
        <v>221</v>
      </c>
      <c r="H50" s="1"/>
      <c r="I50" s="1"/>
      <c r="J50" s="1"/>
      <c r="K50" s="1"/>
    </row>
    <row r="51" spans="1:11">
      <c r="B51" s="78" t="s">
        <v>216</v>
      </c>
      <c r="H51" s="1"/>
      <c r="I51" s="1"/>
      <c r="J51" s="1"/>
      <c r="K51" s="1"/>
    </row>
    <row r="52" spans="1:11">
      <c r="B52" s="78" t="s">
        <v>217</v>
      </c>
      <c r="H52" s="1"/>
      <c r="I52" s="1"/>
      <c r="J52" s="1"/>
      <c r="K52" s="1"/>
    </row>
    <row r="53" spans="1:11">
      <c r="B53" s="78" t="s">
        <v>218</v>
      </c>
      <c r="H53" s="1"/>
      <c r="I53" s="1"/>
      <c r="J53" s="1"/>
      <c r="K53" s="1"/>
    </row>
    <row r="54" spans="1:11">
      <c r="B54" s="78" t="s">
        <v>219</v>
      </c>
      <c r="H54" s="1"/>
      <c r="I54" s="1"/>
      <c r="J54" s="1"/>
      <c r="K54" s="1"/>
    </row>
    <row r="55" spans="1:11">
      <c r="B55" s="78"/>
      <c r="H55" s="1"/>
      <c r="I55" s="1"/>
      <c r="J55" s="1"/>
      <c r="K55" s="1"/>
    </row>
    <row r="56" spans="1:11">
      <c r="B56" s="78"/>
      <c r="H56" s="1"/>
      <c r="I56" s="1"/>
      <c r="J56" s="1"/>
      <c r="K56" s="1"/>
    </row>
    <row r="57" spans="1:11">
      <c r="H57" s="1"/>
      <c r="I57" s="1"/>
      <c r="J57" s="1"/>
      <c r="K57" s="1"/>
    </row>
    <row r="58" spans="1:11">
      <c r="A58" s="1">
        <v>12</v>
      </c>
      <c r="B58" s="76" t="s">
        <v>222</v>
      </c>
      <c r="H58" s="1"/>
      <c r="I58" s="1"/>
      <c r="J58" s="1"/>
      <c r="K58" s="1"/>
    </row>
    <row r="59" spans="1:11">
      <c r="B59" s="1" t="s">
        <v>223</v>
      </c>
      <c r="H59" s="1"/>
      <c r="I59" s="1"/>
      <c r="J59" s="1"/>
      <c r="K59" s="1"/>
    </row>
    <row r="60" spans="1:11">
      <c r="B60" s="1" t="s">
        <v>224</v>
      </c>
      <c r="H60" s="1"/>
      <c r="I60" s="1"/>
      <c r="J60" s="1"/>
      <c r="K60" s="1"/>
    </row>
    <row r="61" spans="1:11">
      <c r="B61" s="1" t="s">
        <v>225</v>
      </c>
      <c r="H61" s="1"/>
      <c r="I61" s="1"/>
      <c r="J61" s="1"/>
      <c r="K61" s="1"/>
    </row>
    <row r="62" spans="1:11">
      <c r="H62" s="1"/>
      <c r="I62" s="1"/>
      <c r="J62" s="1"/>
      <c r="K62" s="1"/>
    </row>
    <row r="63" spans="1:11">
      <c r="B63" s="1" t="s">
        <v>226</v>
      </c>
      <c r="H63" s="1"/>
      <c r="I63" s="1"/>
      <c r="J63" s="1"/>
      <c r="K63" s="1"/>
    </row>
    <row r="64" spans="1:11">
      <c r="B64" s="1" t="s">
        <v>228</v>
      </c>
      <c r="C64" s="87">
        <v>378000</v>
      </c>
      <c r="H64" s="1"/>
      <c r="I64" s="1"/>
      <c r="J64" s="1"/>
      <c r="K64" s="1"/>
    </row>
    <row r="65" spans="2:11">
      <c r="B65" s="1" t="s">
        <v>227</v>
      </c>
      <c r="C65" s="87">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4BBD-D5E7-4BDB-8FE9-443888216003}">
  <sheetPr codeName="Sheet2">
    <tabColor rgb="FFFFFF00"/>
    <pageSetUpPr fitToPage="1"/>
  </sheetPr>
  <dimension ref="B1:I30"/>
  <sheetViews>
    <sheetView workbookViewId="0">
      <selection activeCell="B19" sqref="B19"/>
    </sheetView>
  </sheetViews>
  <sheetFormatPr defaultRowHeight="13"/>
  <cols>
    <col min="2" max="2" width="28.54296875" customWidth="1"/>
    <col min="3" max="3" width="43.36328125" style="88" customWidth="1"/>
    <col min="5" max="5" width="17.08984375" customWidth="1"/>
    <col min="6" max="6" width="10.1796875" customWidth="1"/>
    <col min="8" max="8" width="23.81640625" customWidth="1"/>
  </cols>
  <sheetData>
    <row r="1" spans="2:9" ht="25" customHeight="1">
      <c r="B1" t="s">
        <v>506</v>
      </c>
      <c r="E1" s="324"/>
      <c r="F1" s="324"/>
      <c r="G1" s="324"/>
    </row>
    <row r="2" spans="2:9" ht="28" customHeight="1">
      <c r="B2" s="181" t="s">
        <v>409</v>
      </c>
      <c r="E2" s="325"/>
      <c r="F2" s="324"/>
      <c r="G2" s="324"/>
    </row>
    <row r="3" spans="2:9" ht="20.25" customHeight="1">
      <c r="B3" s="104" t="s">
        <v>318</v>
      </c>
      <c r="C3" s="182"/>
      <c r="E3" s="324"/>
      <c r="F3" s="324"/>
      <c r="G3" s="324"/>
      <c r="H3" s="319"/>
      <c r="I3" s="319"/>
    </row>
    <row r="4" spans="2:9" ht="20.25" customHeight="1">
      <c r="B4" s="104" t="s">
        <v>299</v>
      </c>
      <c r="C4" s="183"/>
      <c r="E4" s="324"/>
      <c r="F4" s="324"/>
      <c r="G4" s="324"/>
      <c r="H4" s="319"/>
      <c r="I4" s="319"/>
    </row>
    <row r="5" spans="2:9" ht="25" customHeight="1">
      <c r="B5" s="104" t="s">
        <v>300</v>
      </c>
      <c r="C5" s="183"/>
      <c r="E5" s="324"/>
      <c r="F5" s="324"/>
      <c r="G5" s="324"/>
      <c r="H5" s="320"/>
      <c r="I5" s="319"/>
    </row>
    <row r="6" spans="2:9" ht="25" customHeight="1">
      <c r="B6" s="104" t="s">
        <v>301</v>
      </c>
      <c r="C6" s="183"/>
      <c r="E6" s="324"/>
      <c r="F6" s="324"/>
      <c r="G6" s="324"/>
      <c r="H6" s="319"/>
      <c r="I6" s="319"/>
    </row>
    <row r="7" spans="2:9" ht="25" customHeight="1">
      <c r="B7" s="104" t="s">
        <v>302</v>
      </c>
      <c r="C7" s="183"/>
      <c r="E7" s="324"/>
      <c r="F7" s="324"/>
      <c r="G7" s="324"/>
      <c r="H7" s="319"/>
      <c r="I7" s="319"/>
    </row>
    <row r="8" spans="2:9" ht="25" customHeight="1">
      <c r="B8" s="104" t="s">
        <v>303</v>
      </c>
      <c r="C8" s="183"/>
      <c r="E8" s="324"/>
      <c r="F8" s="324"/>
      <c r="G8" s="324"/>
      <c r="H8" s="319"/>
      <c r="I8" s="319"/>
    </row>
    <row r="9" spans="2:9" ht="25" customHeight="1">
      <c r="B9" s="104" t="s">
        <v>304</v>
      </c>
      <c r="C9" s="183"/>
      <c r="E9" s="324"/>
      <c r="F9" s="324"/>
      <c r="G9" s="324"/>
      <c r="H9" s="319"/>
      <c r="I9" s="319"/>
    </row>
    <row r="10" spans="2:9" ht="25" customHeight="1">
      <c r="B10" s="104" t="s">
        <v>528</v>
      </c>
      <c r="C10" s="183"/>
      <c r="E10" s="324"/>
      <c r="F10" s="324"/>
      <c r="G10" s="324"/>
      <c r="H10" s="319"/>
      <c r="I10" s="319"/>
    </row>
    <row r="11" spans="2:9" ht="25" customHeight="1">
      <c r="B11" s="104" t="s">
        <v>529</v>
      </c>
      <c r="C11" s="183"/>
      <c r="E11" s="324"/>
      <c r="F11" s="324"/>
      <c r="G11" s="324"/>
      <c r="H11" s="319"/>
      <c r="I11" s="319"/>
    </row>
    <row r="12" spans="2:9" ht="25" customHeight="1">
      <c r="B12" s="104" t="s">
        <v>305</v>
      </c>
      <c r="C12" s="183"/>
      <c r="E12" s="324"/>
      <c r="F12" s="324"/>
      <c r="G12" s="324"/>
      <c r="H12" s="319"/>
      <c r="I12" s="319"/>
    </row>
    <row r="13" spans="2:9" ht="25" customHeight="1">
      <c r="B13" s="104" t="s">
        <v>306</v>
      </c>
      <c r="C13" s="275"/>
      <c r="E13" s="324"/>
      <c r="F13" s="324"/>
      <c r="G13" s="324"/>
      <c r="H13" s="319"/>
      <c r="I13" s="319"/>
    </row>
    <row r="14" spans="2:9" ht="25" customHeight="1">
      <c r="B14" s="294" t="s">
        <v>479</v>
      </c>
      <c r="C14" s="183"/>
      <c r="E14" s="324"/>
      <c r="F14" s="324"/>
      <c r="G14" s="324"/>
      <c r="H14" s="319"/>
      <c r="I14" s="319"/>
    </row>
    <row r="15" spans="2:9" ht="30.75" customHeight="1">
      <c r="E15" s="326"/>
      <c r="F15" s="324"/>
      <c r="G15" s="324"/>
      <c r="H15" s="319"/>
      <c r="I15" s="319"/>
    </row>
    <row r="16" spans="2:9">
      <c r="E16" s="324"/>
      <c r="F16" s="324"/>
      <c r="G16" s="324"/>
    </row>
    <row r="17" spans="5:7">
      <c r="E17" s="324"/>
      <c r="F17" s="324"/>
      <c r="G17" s="324"/>
    </row>
    <row r="18" spans="5:7">
      <c r="E18" s="324"/>
      <c r="F18" s="324"/>
      <c r="G18" s="324"/>
    </row>
    <row r="19" spans="5:7" ht="32" customHeight="1">
      <c r="E19" s="327"/>
      <c r="F19" s="324"/>
      <c r="G19" s="324"/>
    </row>
    <row r="20" spans="5:7">
      <c r="E20" s="324"/>
      <c r="F20" s="324"/>
      <c r="G20" s="324"/>
    </row>
    <row r="21" spans="5:7" ht="20" customHeight="1">
      <c r="E21" s="324"/>
      <c r="F21" s="324"/>
      <c r="G21" s="324"/>
    </row>
    <row r="22" spans="5:7" ht="23" customHeight="1">
      <c r="E22" s="324"/>
      <c r="F22" s="324"/>
      <c r="G22" s="324"/>
    </row>
    <row r="23" spans="5:7" ht="20.5" customHeight="1">
      <c r="E23" s="324"/>
      <c r="F23" s="324"/>
      <c r="G23" s="324"/>
    </row>
    <row r="24" spans="5:7" ht="20" customHeight="1">
      <c r="E24" s="324"/>
      <c r="F24" s="324"/>
      <c r="G24" s="324"/>
    </row>
    <row r="25" spans="5:7" ht="22" customHeight="1">
      <c r="E25" s="324"/>
      <c r="F25" s="324"/>
      <c r="G25" s="324"/>
    </row>
    <row r="26" spans="5:7" ht="17.5" customHeight="1">
      <c r="E26" s="324"/>
      <c r="F26" s="324"/>
      <c r="G26" s="324"/>
    </row>
    <row r="27" spans="5:7" ht="18.5" customHeight="1">
      <c r="E27" s="324"/>
      <c r="F27" s="324"/>
      <c r="G27" s="324"/>
    </row>
    <row r="28" spans="5:7">
      <c r="E28" s="324"/>
      <c r="F28" s="324"/>
      <c r="G28" s="324"/>
    </row>
    <row r="29" spans="5:7">
      <c r="E29" s="324"/>
      <c r="F29" s="324"/>
      <c r="G29" s="324"/>
    </row>
    <row r="30" spans="5:7">
      <c r="E30" s="324"/>
      <c r="F30" s="324"/>
      <c r="G30" s="324"/>
    </row>
  </sheetData>
  <sheetProtection sheet="1" objects="1" scenarios="1"/>
  <phoneticPr fontId="5"/>
  <conditionalFormatting sqref="C3:C14">
    <cfRule type="containsBlanks" dxfId="29" priority="3">
      <formula>LEN(TRIM(C3))=0</formula>
    </cfRule>
  </conditionalFormatting>
  <conditionalFormatting sqref="C14">
    <cfRule type="containsBlanks" dxfId="28" priority="1">
      <formula>LEN(TRIM(C14))=0</formula>
    </cfRule>
  </conditionalFormatting>
  <dataValidations count="5">
    <dataValidation type="textLength" imeMode="halfAlpha" operator="equal" allowBlank="1" showInputMessage="1" showErrorMessage="1" sqref="C9" xr:uid="{13E1F182-A0E8-4E9E-A652-D916AC22759F}">
      <formula1>10</formula1>
    </dataValidation>
    <dataValidation imeMode="hiragana" allowBlank="1" showInputMessage="1" showErrorMessage="1" sqref="C5:C8 C10:C11" xr:uid="{9469C363-CBA0-46FD-AD0C-38B1FC619D47}"/>
    <dataValidation imeMode="halfAlpha" allowBlank="1" showInputMessage="1" showErrorMessage="1" sqref="C4 C12:C13" xr:uid="{E6E277F0-F5D6-4682-9DB5-8276A0DE447F}"/>
    <dataValidation type="list" allowBlank="1" showInputMessage="1" showErrorMessage="1" sqref="C3" xr:uid="{E16AB5B4-B458-4F12-8B16-59AE14BF4A41}">
      <formula1>"交付申請,変更交付申請,実績報告"</formula1>
    </dataValidation>
    <dataValidation type="list" imeMode="halfAlpha" allowBlank="1" showInputMessage="1" showErrorMessage="1" sqref="C14" xr:uid="{833E670F-5A1A-4C09-93AC-D141FF6EA4F7}">
      <formula1>"概算払,精算払"</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129B-6852-4F8D-8D96-AD66F48E9D21}">
  <sheetPr codeName="Sheet3">
    <tabColor theme="6" tint="0.39997558519241921"/>
    <pageSetUpPr fitToPage="1"/>
  </sheetPr>
  <dimension ref="A1:I39"/>
  <sheetViews>
    <sheetView workbookViewId="0">
      <selection activeCell="B4" sqref="B4:E4"/>
    </sheetView>
  </sheetViews>
  <sheetFormatPr defaultColWidth="9" defaultRowHeight="13"/>
  <cols>
    <col min="1" max="1" width="9" style="184"/>
    <col min="2" max="2" width="5.7265625" style="184" customWidth="1"/>
    <col min="3" max="3" width="20" style="184" customWidth="1"/>
    <col min="4" max="4" width="9" style="184"/>
    <col min="5" max="5" width="13.90625" style="184" bestFit="1" customWidth="1"/>
    <col min="6" max="6" width="9.453125" style="184" customWidth="1"/>
    <col min="7" max="7" width="14.08984375" style="184" customWidth="1"/>
    <col min="8" max="8" width="3.453125" style="184" customWidth="1"/>
    <col min="9" max="9" width="3" style="184" customWidth="1"/>
    <col min="10" max="16384" width="9" style="184"/>
  </cols>
  <sheetData>
    <row r="1" spans="1:9" ht="18" customHeight="1">
      <c r="A1" s="184" t="s">
        <v>410</v>
      </c>
    </row>
    <row r="2" spans="1:9" ht="14">
      <c r="A2" s="185"/>
      <c r="B2" s="186"/>
      <c r="C2" s="186"/>
      <c r="D2" s="186"/>
      <c r="E2" s="186"/>
      <c r="F2" s="186"/>
      <c r="G2" s="186"/>
      <c r="H2" s="186"/>
    </row>
    <row r="3" spans="1:9" ht="14">
      <c r="A3" s="186"/>
      <c r="B3" s="186"/>
      <c r="C3" s="186"/>
      <c r="D3" s="186"/>
      <c r="E3" s="186"/>
      <c r="F3" s="186"/>
      <c r="G3" s="186"/>
      <c r="H3" s="186"/>
    </row>
    <row r="4" spans="1:9" ht="14">
      <c r="A4" s="187" t="s">
        <v>406</v>
      </c>
      <c r="B4" s="188"/>
      <c r="C4" s="188"/>
      <c r="D4" s="188"/>
      <c r="E4" s="188"/>
      <c r="F4" s="188"/>
      <c r="G4" s="188"/>
      <c r="H4" s="188"/>
    </row>
    <row r="5" spans="1:9" ht="14">
      <c r="A5" s="187"/>
      <c r="B5" s="187"/>
      <c r="C5" s="189"/>
      <c r="D5" s="188"/>
      <c r="E5" s="188"/>
      <c r="F5" s="188"/>
      <c r="G5" s="188"/>
      <c r="H5" s="188"/>
    </row>
    <row r="6" spans="1:9" ht="14" customHeight="1">
      <c r="A6" s="186"/>
      <c r="B6" s="186"/>
      <c r="C6" s="186"/>
      <c r="D6" s="186"/>
      <c r="E6" s="186"/>
      <c r="F6" s="334" t="s">
        <v>546</v>
      </c>
      <c r="G6" s="334"/>
      <c r="H6" s="334"/>
      <c r="I6" s="334"/>
    </row>
    <row r="7" spans="1:9" ht="14">
      <c r="A7" s="186"/>
      <c r="B7" s="186"/>
      <c r="C7" s="186"/>
      <c r="D7" s="186"/>
      <c r="E7" s="186"/>
      <c r="F7" s="334" t="s">
        <v>530</v>
      </c>
      <c r="G7" s="334"/>
      <c r="H7" s="334"/>
      <c r="I7" s="334"/>
    </row>
    <row r="8" spans="1:9" ht="14">
      <c r="A8" s="186"/>
      <c r="B8" s="186"/>
      <c r="C8" s="186"/>
      <c r="D8" s="186"/>
      <c r="E8" s="186"/>
      <c r="F8" s="336" t="str">
        <f>IF(AND(基本情報入力シート!C4="交付申請",基本情報入力シート!C3&lt;&gt;""),基本情報入力シート!C3,"")</f>
        <v/>
      </c>
      <c r="G8" s="336"/>
      <c r="H8" s="336"/>
    </row>
    <row r="9" spans="1:9" ht="14">
      <c r="A9" s="186"/>
      <c r="B9" s="186"/>
      <c r="C9" s="186"/>
      <c r="D9" s="186"/>
      <c r="E9" s="186"/>
      <c r="F9" s="186"/>
      <c r="G9" s="186"/>
      <c r="H9" s="186"/>
    </row>
    <row r="10" spans="1:9" ht="14">
      <c r="A10" s="186"/>
      <c r="B10" s="186"/>
      <c r="C10" s="186"/>
      <c r="D10" s="186"/>
      <c r="E10" s="186"/>
      <c r="F10" s="186"/>
      <c r="G10" s="186"/>
      <c r="H10" s="186"/>
    </row>
    <row r="11" spans="1:9" ht="14">
      <c r="A11" s="185" t="s">
        <v>307</v>
      </c>
      <c r="B11" s="186"/>
      <c r="C11" s="186"/>
      <c r="D11" s="186"/>
      <c r="E11" s="186"/>
      <c r="F11" s="186"/>
      <c r="G11" s="186"/>
      <c r="H11" s="186"/>
    </row>
    <row r="12" spans="1:9" ht="14">
      <c r="A12" s="185" t="s">
        <v>308</v>
      </c>
      <c r="B12" s="191"/>
      <c r="C12" s="186"/>
      <c r="D12" s="186"/>
      <c r="E12" s="186"/>
      <c r="F12" s="186"/>
      <c r="G12" s="186"/>
      <c r="H12" s="186"/>
    </row>
    <row r="13" spans="1:9" ht="14">
      <c r="A13" s="186"/>
      <c r="B13" s="186"/>
      <c r="C13" s="186"/>
      <c r="D13" s="186"/>
      <c r="E13" s="186"/>
      <c r="F13" s="186"/>
      <c r="G13" s="186"/>
      <c r="H13" s="186"/>
    </row>
    <row r="14" spans="1:9" ht="14">
      <c r="A14" s="186"/>
      <c r="B14" s="186"/>
      <c r="C14" s="186"/>
      <c r="D14" s="186"/>
      <c r="E14" s="186"/>
      <c r="F14" s="186"/>
      <c r="G14" s="186"/>
      <c r="H14" s="186"/>
    </row>
    <row r="15" spans="1:9" ht="14">
      <c r="A15" s="186"/>
      <c r="B15" s="186"/>
      <c r="C15" s="186"/>
      <c r="D15" s="186"/>
      <c r="E15" s="185" t="s">
        <v>309</v>
      </c>
      <c r="F15" s="185"/>
      <c r="G15" s="185"/>
      <c r="H15" s="185"/>
    </row>
    <row r="16" spans="1:9" ht="14">
      <c r="A16" s="186"/>
      <c r="B16" s="186"/>
      <c r="C16" s="186"/>
      <c r="D16" s="186"/>
      <c r="E16" s="192" t="s">
        <v>310</v>
      </c>
      <c r="F16" s="337" t="str">
        <f>IF(基本情報入力シート!C5="","",基本情報入力シート!C5)</f>
        <v/>
      </c>
      <c r="G16" s="337"/>
      <c r="H16" s="337"/>
    </row>
    <row r="17" spans="1:9" ht="14">
      <c r="A17" s="186"/>
      <c r="B17" s="186"/>
      <c r="C17" s="186"/>
      <c r="D17" s="186"/>
      <c r="E17" s="193"/>
      <c r="F17" s="338"/>
      <c r="G17" s="338"/>
      <c r="H17" s="338"/>
    </row>
    <row r="18" spans="1:9" ht="14">
      <c r="A18" s="186"/>
      <c r="B18" s="186"/>
      <c r="C18" s="186"/>
      <c r="D18" s="186"/>
      <c r="E18" s="194" t="s">
        <v>311</v>
      </c>
      <c r="F18" s="335" t="str">
        <f>IF(基本情報入力シート!C6="","",基本情報入力シート!C6)</f>
        <v/>
      </c>
      <c r="G18" s="335"/>
      <c r="H18" s="335"/>
    </row>
    <row r="19" spans="1:9" ht="14">
      <c r="A19" s="186"/>
      <c r="B19" s="186"/>
      <c r="C19" s="186"/>
      <c r="D19" s="186"/>
      <c r="E19" s="194" t="s">
        <v>312</v>
      </c>
      <c r="F19" s="335" t="str">
        <f>IF(基本情報入力シート!C7="","",基本情報入力シート!C7)</f>
        <v/>
      </c>
      <c r="G19" s="335"/>
      <c r="H19" s="335"/>
    </row>
    <row r="20" spans="1:9" ht="14">
      <c r="A20" s="186"/>
      <c r="B20" s="186"/>
      <c r="C20" s="186"/>
      <c r="D20" s="186"/>
      <c r="E20" s="194" t="s">
        <v>313</v>
      </c>
      <c r="F20" s="335" t="str">
        <f>IF(基本情報入力シート!C8="","",基本情報入力シート!C8)</f>
        <v/>
      </c>
      <c r="G20" s="335"/>
      <c r="H20" s="335"/>
    </row>
    <row r="21" spans="1:9" ht="14">
      <c r="A21" s="186"/>
      <c r="B21" s="186"/>
      <c r="C21" s="186"/>
      <c r="D21" s="186"/>
      <c r="E21" s="186"/>
      <c r="F21" s="186"/>
      <c r="G21" s="186"/>
      <c r="H21" s="186"/>
    </row>
    <row r="22" spans="1:9" ht="14">
      <c r="A22" s="186"/>
      <c r="B22" s="186"/>
      <c r="C22" s="186"/>
      <c r="D22" s="186"/>
      <c r="E22" s="186"/>
      <c r="F22" s="186"/>
      <c r="G22" s="186"/>
      <c r="H22" s="186"/>
    </row>
    <row r="23" spans="1:9" ht="14">
      <c r="A23" s="185" t="s">
        <v>462</v>
      </c>
      <c r="B23" s="185"/>
      <c r="C23" s="185"/>
      <c r="D23" s="185"/>
      <c r="E23" s="185"/>
      <c r="F23" s="185"/>
      <c r="G23" s="185"/>
      <c r="H23" s="185"/>
      <c r="I23" s="185"/>
    </row>
    <row r="24" spans="1:9" ht="14">
      <c r="A24" s="185" t="s">
        <v>319</v>
      </c>
      <c r="B24" s="186"/>
      <c r="C24" s="186"/>
      <c r="D24" s="186"/>
      <c r="E24" s="186"/>
      <c r="F24" s="186"/>
      <c r="G24" s="186"/>
      <c r="H24" s="186"/>
    </row>
    <row r="25" spans="1:9" ht="14">
      <c r="A25" s="185"/>
      <c r="B25" s="186"/>
      <c r="C25" s="186"/>
      <c r="D25" s="186"/>
      <c r="E25" s="186"/>
      <c r="F25" s="186"/>
      <c r="G25" s="186"/>
      <c r="H25" s="186"/>
    </row>
    <row r="26" spans="1:9" ht="14">
      <c r="A26" s="188" t="s">
        <v>314</v>
      </c>
      <c r="B26" s="188"/>
      <c r="C26" s="188"/>
      <c r="D26" s="188"/>
      <c r="E26" s="188"/>
      <c r="F26" s="188"/>
      <c r="G26" s="188"/>
      <c r="H26" s="188"/>
    </row>
    <row r="27" spans="1:9" ht="14">
      <c r="A27" s="187"/>
      <c r="B27" s="188"/>
      <c r="C27" s="188"/>
      <c r="D27" s="188"/>
      <c r="E27" s="188"/>
      <c r="F27" s="188"/>
      <c r="G27" s="188"/>
      <c r="H27" s="188"/>
    </row>
    <row r="28" spans="1:9" ht="14">
      <c r="A28" s="195" t="s">
        <v>322</v>
      </c>
      <c r="B28" s="186"/>
      <c r="C28" s="196" t="s">
        <v>345</v>
      </c>
      <c r="D28" s="196"/>
      <c r="E28" s="197" t="str">
        <f>IF(基本情報入力シート!C3="交付申請",【申請】所要調書!O11,"")</f>
        <v/>
      </c>
      <c r="F28" s="186" t="s">
        <v>324</v>
      </c>
      <c r="G28" s="186"/>
      <c r="H28" s="186"/>
    </row>
    <row r="29" spans="1:9" ht="14">
      <c r="A29" s="195" t="s">
        <v>320</v>
      </c>
      <c r="B29" s="185"/>
      <c r="C29" s="185"/>
      <c r="D29" s="190"/>
      <c r="E29" s="198"/>
      <c r="F29" s="198"/>
      <c r="G29" s="185"/>
      <c r="H29" s="186"/>
    </row>
    <row r="30" spans="1:9" ht="14">
      <c r="A30" s="195" t="s">
        <v>321</v>
      </c>
      <c r="B30" s="185"/>
      <c r="C30" s="185"/>
      <c r="D30" s="190"/>
      <c r="E30" s="198"/>
      <c r="F30" s="198"/>
      <c r="G30" s="185"/>
      <c r="H30" s="186"/>
    </row>
    <row r="31" spans="1:9" ht="14">
      <c r="A31" s="195" t="s">
        <v>537</v>
      </c>
      <c r="B31" s="185"/>
      <c r="C31" s="185"/>
      <c r="D31" s="190"/>
      <c r="E31" s="198"/>
      <c r="F31" s="198"/>
      <c r="G31" s="185"/>
      <c r="H31" s="186"/>
    </row>
    <row r="32" spans="1:9" ht="14">
      <c r="A32" s="195" t="s">
        <v>536</v>
      </c>
      <c r="B32" s="185"/>
      <c r="C32" s="185"/>
      <c r="D32" s="190"/>
      <c r="E32" s="198"/>
      <c r="F32" s="198"/>
      <c r="G32" s="185"/>
      <c r="H32" s="186"/>
    </row>
    <row r="33" spans="1:8" ht="14">
      <c r="A33" s="195" t="s">
        <v>542</v>
      </c>
      <c r="B33" s="185"/>
      <c r="C33" s="185"/>
      <c r="D33" s="190"/>
      <c r="E33" s="198"/>
      <c r="F33" s="198"/>
      <c r="G33" s="185"/>
      <c r="H33" s="186"/>
    </row>
    <row r="34" spans="1:8" ht="14">
      <c r="A34" s="195" t="s">
        <v>543</v>
      </c>
      <c r="B34" s="185"/>
      <c r="C34" s="185"/>
      <c r="D34" s="185"/>
      <c r="E34" s="185"/>
      <c r="F34" s="185"/>
      <c r="G34" s="185"/>
      <c r="H34" s="186"/>
    </row>
    <row r="35" spans="1:8" ht="14">
      <c r="A35" s="195" t="s">
        <v>544</v>
      </c>
      <c r="B35" s="185"/>
      <c r="C35" s="185"/>
      <c r="D35" s="185"/>
      <c r="E35" s="185"/>
      <c r="F35" s="185"/>
      <c r="G35" s="185"/>
      <c r="H35" s="186"/>
    </row>
    <row r="36" spans="1:8" ht="14">
      <c r="A36" s="195" t="s">
        <v>535</v>
      </c>
      <c r="B36" s="185"/>
      <c r="C36" s="185"/>
      <c r="D36" s="185"/>
      <c r="E36" s="185"/>
      <c r="F36" s="185"/>
      <c r="G36" s="185"/>
      <c r="H36" s="186"/>
    </row>
    <row r="37" spans="1:8" ht="14">
      <c r="A37" s="195"/>
      <c r="B37" s="185"/>
      <c r="C37" s="185"/>
      <c r="D37" s="185"/>
      <c r="E37" s="185"/>
      <c r="F37" s="185"/>
      <c r="G37" s="185"/>
      <c r="H37" s="186"/>
    </row>
    <row r="38" spans="1:8" ht="14">
      <c r="A38" s="185"/>
      <c r="B38" s="185"/>
      <c r="C38" s="185"/>
      <c r="D38" s="185"/>
      <c r="E38" s="185"/>
      <c r="F38" s="185"/>
      <c r="G38" s="185"/>
      <c r="H38" s="186"/>
    </row>
    <row r="39" spans="1:8" ht="14">
      <c r="A39" s="185"/>
      <c r="B39" s="185"/>
      <c r="C39" s="185"/>
      <c r="D39" s="185"/>
      <c r="E39" s="185"/>
      <c r="F39" s="185"/>
      <c r="G39" s="185"/>
      <c r="H39" s="186"/>
    </row>
  </sheetData>
  <sheetProtection sheet="1" objects="1" scenarios="1"/>
  <mergeCells count="7">
    <mergeCell ref="F6:I6"/>
    <mergeCell ref="F20:H20"/>
    <mergeCell ref="F8:H8"/>
    <mergeCell ref="F16:H17"/>
    <mergeCell ref="F18:H18"/>
    <mergeCell ref="F19:H19"/>
    <mergeCell ref="F7:I7"/>
  </mergeCells>
  <phoneticPr fontId="5"/>
  <pageMargins left="0.70866141732283472" right="0.70866141732283472" top="0.74803149606299213" bottom="0.74803149606299213" header="0.31496062992125984" footer="0.31496062992125984"/>
  <pageSetup paperSize="9" scale="84"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9DD8-A69B-4DC3-9C11-13A15E88B38A}">
  <sheetPr codeName="Sheet4">
    <tabColor theme="6" tint="0.39997558519241921"/>
    <pageSetUpPr fitToPage="1"/>
  </sheetPr>
  <dimension ref="A1:I40"/>
  <sheetViews>
    <sheetView workbookViewId="0">
      <selection activeCell="A3" sqref="A3"/>
    </sheetView>
  </sheetViews>
  <sheetFormatPr defaultColWidth="9" defaultRowHeight="13"/>
  <cols>
    <col min="1" max="1" width="9" style="184"/>
    <col min="2" max="2" width="9" style="184" customWidth="1"/>
    <col min="3" max="3" width="15.7265625" style="184" customWidth="1"/>
    <col min="4" max="4" width="9" style="184"/>
    <col min="5" max="5" width="13.90625" style="184" bestFit="1" customWidth="1"/>
    <col min="6" max="6" width="9.453125" style="184" customWidth="1"/>
    <col min="7" max="7" width="14.08984375" style="184" customWidth="1"/>
    <col min="8" max="8" width="3.453125" style="184" customWidth="1"/>
    <col min="9" max="9" width="3" style="184" customWidth="1"/>
    <col min="10" max="10" width="4.54296875" style="184" customWidth="1"/>
    <col min="11" max="16384" width="9" style="184"/>
  </cols>
  <sheetData>
    <row r="1" spans="1:9" ht="18" customHeight="1">
      <c r="A1" s="184" t="s">
        <v>415</v>
      </c>
    </row>
    <row r="2" spans="1:9" ht="14">
      <c r="A2" s="185"/>
      <c r="B2" s="186"/>
      <c r="C2" s="186"/>
      <c r="D2" s="186"/>
      <c r="E2" s="186"/>
      <c r="F2" s="186"/>
      <c r="G2" s="186"/>
      <c r="H2" s="186"/>
    </row>
    <row r="3" spans="1:9" ht="14">
      <c r="A3" s="186"/>
      <c r="B3" s="186"/>
      <c r="C3" s="186"/>
      <c r="D3" s="186"/>
      <c r="E3" s="186"/>
      <c r="F3" s="186"/>
      <c r="G3" s="186"/>
      <c r="H3" s="186"/>
    </row>
    <row r="4" spans="1:9" ht="14">
      <c r="A4" s="187" t="s">
        <v>408</v>
      </c>
      <c r="B4" s="188"/>
      <c r="C4" s="188"/>
      <c r="D4" s="188"/>
      <c r="E4" s="188"/>
      <c r="F4" s="188"/>
      <c r="G4" s="188"/>
      <c r="H4" s="188"/>
    </row>
    <row r="5" spans="1:9" ht="14">
      <c r="A5" s="187"/>
      <c r="B5" s="187"/>
      <c r="C5" s="189"/>
      <c r="D5" s="188"/>
      <c r="E5" s="188"/>
      <c r="F5" s="188"/>
      <c r="G5" s="188"/>
      <c r="H5" s="188"/>
    </row>
    <row r="6" spans="1:9" ht="14" customHeight="1">
      <c r="A6" s="186"/>
      <c r="B6" s="186"/>
      <c r="C6" s="186"/>
      <c r="D6" s="186"/>
      <c r="E6" s="186"/>
      <c r="F6" s="334" t="s">
        <v>546</v>
      </c>
      <c r="G6" s="334"/>
      <c r="H6" s="334"/>
      <c r="I6" s="334"/>
    </row>
    <row r="7" spans="1:9" ht="14">
      <c r="A7" s="186"/>
      <c r="B7" s="186"/>
      <c r="C7" s="186"/>
      <c r="D7" s="186"/>
      <c r="E7" s="186"/>
      <c r="F7" s="339" t="s">
        <v>530</v>
      </c>
      <c r="G7" s="339"/>
      <c r="H7" s="339"/>
      <c r="I7" s="339"/>
    </row>
    <row r="8" spans="1:9" ht="14">
      <c r="A8" s="186"/>
      <c r="B8" s="186"/>
      <c r="C8" s="186"/>
      <c r="D8" s="186"/>
      <c r="E8" s="186"/>
      <c r="F8" s="336" t="str">
        <f>IF(AND(基本情報入力シート!C4="変更交付申請",基本情報入力シート!C3&lt;&gt;""),基本情報入力シート!C3,"")</f>
        <v/>
      </c>
      <c r="G8" s="336"/>
      <c r="H8" s="336"/>
    </row>
    <row r="9" spans="1:9" ht="14">
      <c r="A9" s="186"/>
      <c r="B9" s="186"/>
      <c r="C9" s="186"/>
      <c r="D9" s="186"/>
      <c r="E9" s="186"/>
      <c r="F9" s="186"/>
      <c r="G9" s="186"/>
      <c r="H9" s="186"/>
    </row>
    <row r="10" spans="1:9" ht="14">
      <c r="A10" s="186"/>
      <c r="B10" s="186"/>
      <c r="C10" s="186"/>
      <c r="D10" s="186"/>
      <c r="E10" s="186"/>
      <c r="F10" s="186"/>
      <c r="G10" s="186"/>
      <c r="H10" s="186"/>
    </row>
    <row r="11" spans="1:9" ht="14">
      <c r="A11" s="185" t="s">
        <v>307</v>
      </c>
      <c r="B11" s="186"/>
      <c r="C11" s="186"/>
      <c r="D11" s="186"/>
      <c r="E11" s="186"/>
      <c r="F11" s="186"/>
      <c r="G11" s="186"/>
      <c r="H11" s="186"/>
    </row>
    <row r="12" spans="1:9" ht="14">
      <c r="A12" s="185" t="s">
        <v>308</v>
      </c>
      <c r="B12" s="191"/>
      <c r="C12" s="186"/>
      <c r="D12" s="186"/>
      <c r="E12" s="186"/>
      <c r="F12" s="186"/>
      <c r="G12" s="186"/>
      <c r="H12" s="186"/>
    </row>
    <row r="13" spans="1:9" ht="14">
      <c r="A13" s="186"/>
      <c r="B13" s="186"/>
      <c r="C13" s="186"/>
      <c r="D13" s="186"/>
      <c r="E13" s="186"/>
      <c r="F13" s="186"/>
      <c r="G13" s="186"/>
      <c r="H13" s="186"/>
    </row>
    <row r="14" spans="1:9" ht="14">
      <c r="A14" s="186"/>
      <c r="B14" s="186"/>
      <c r="C14" s="186"/>
      <c r="D14" s="186"/>
      <c r="E14" s="186"/>
      <c r="F14" s="186"/>
      <c r="G14" s="186"/>
      <c r="H14" s="186"/>
    </row>
    <row r="15" spans="1:9" ht="14">
      <c r="A15" s="186"/>
      <c r="B15" s="186"/>
      <c r="C15" s="186"/>
      <c r="D15" s="186"/>
      <c r="E15" s="185" t="s">
        <v>309</v>
      </c>
      <c r="F15" s="185"/>
      <c r="G15" s="185"/>
      <c r="H15" s="185"/>
    </row>
    <row r="16" spans="1:9" ht="14">
      <c r="A16" s="186"/>
      <c r="B16" s="186"/>
      <c r="C16" s="186"/>
      <c r="D16" s="186"/>
      <c r="E16" s="192" t="s">
        <v>310</v>
      </c>
      <c r="F16" s="337" t="str">
        <f>IF(基本情報入力シート!C5="","",基本情報入力シート!C5)</f>
        <v/>
      </c>
      <c r="G16" s="337"/>
      <c r="H16" s="337"/>
    </row>
    <row r="17" spans="1:9" ht="14">
      <c r="A17" s="186"/>
      <c r="B17" s="186"/>
      <c r="C17" s="186"/>
      <c r="D17" s="186"/>
      <c r="E17" s="193"/>
      <c r="F17" s="338"/>
      <c r="G17" s="338"/>
      <c r="H17" s="338"/>
    </row>
    <row r="18" spans="1:9" ht="14">
      <c r="A18" s="186"/>
      <c r="B18" s="186"/>
      <c r="C18" s="186"/>
      <c r="D18" s="186"/>
      <c r="E18" s="194" t="s">
        <v>311</v>
      </c>
      <c r="F18" s="335" t="str">
        <f>IF(基本情報入力シート!C6="","",基本情報入力シート!C6)</f>
        <v/>
      </c>
      <c r="G18" s="335"/>
      <c r="H18" s="335"/>
    </row>
    <row r="19" spans="1:9" ht="14">
      <c r="A19" s="186"/>
      <c r="B19" s="186"/>
      <c r="C19" s="186"/>
      <c r="D19" s="186"/>
      <c r="E19" s="194" t="s">
        <v>312</v>
      </c>
      <c r="F19" s="335" t="str">
        <f>IF(基本情報入力シート!C7="","",基本情報入力シート!C7)</f>
        <v/>
      </c>
      <c r="G19" s="335"/>
      <c r="H19" s="335"/>
    </row>
    <row r="20" spans="1:9" ht="14">
      <c r="A20" s="186"/>
      <c r="B20" s="186"/>
      <c r="C20" s="186"/>
      <c r="D20" s="186"/>
      <c r="E20" s="194" t="s">
        <v>313</v>
      </c>
      <c r="F20" s="335" t="str">
        <f>IF(基本情報入力シート!C8="","",基本情報入力シート!C8)</f>
        <v/>
      </c>
      <c r="G20" s="335"/>
      <c r="H20" s="335"/>
    </row>
    <row r="21" spans="1:9" ht="14">
      <c r="A21" s="186"/>
      <c r="B21" s="186"/>
      <c r="C21" s="186"/>
      <c r="D21" s="186"/>
      <c r="E21" s="186"/>
      <c r="F21" s="186"/>
      <c r="G21" s="186"/>
      <c r="H21" s="186"/>
    </row>
    <row r="22" spans="1:9" ht="14">
      <c r="A22" s="186"/>
      <c r="B22" s="186"/>
      <c r="C22" s="186"/>
      <c r="D22" s="186"/>
      <c r="E22" s="186"/>
      <c r="F22" s="186"/>
      <c r="G22" s="186"/>
      <c r="H22" s="186"/>
    </row>
    <row r="23" spans="1:9" ht="14">
      <c r="A23" s="340" t="s">
        <v>325</v>
      </c>
      <c r="B23" s="340"/>
      <c r="C23" s="340"/>
      <c r="D23" s="185" t="s">
        <v>326</v>
      </c>
      <c r="E23" s="185"/>
      <c r="F23" s="185"/>
      <c r="G23" s="185"/>
      <c r="H23" s="185"/>
      <c r="I23" s="185"/>
    </row>
    <row r="24" spans="1:9" ht="14">
      <c r="A24" s="185" t="s">
        <v>411</v>
      </c>
      <c r="B24" s="186"/>
      <c r="C24" s="186"/>
      <c r="D24" s="186"/>
      <c r="E24" s="186"/>
      <c r="F24" s="186"/>
      <c r="G24" s="186"/>
      <c r="H24" s="186"/>
    </row>
    <row r="25" spans="1:9" ht="14">
      <c r="A25" s="185" t="s">
        <v>327</v>
      </c>
      <c r="B25" s="186"/>
      <c r="C25" s="186"/>
      <c r="D25" s="186"/>
      <c r="E25" s="186"/>
      <c r="F25" s="186"/>
      <c r="G25" s="186"/>
      <c r="H25" s="186"/>
    </row>
    <row r="26" spans="1:9" ht="14">
      <c r="A26" s="185"/>
      <c r="B26" s="186"/>
      <c r="C26" s="186"/>
      <c r="D26" s="186"/>
      <c r="E26" s="186"/>
      <c r="F26" s="186"/>
      <c r="G26" s="186"/>
      <c r="H26" s="186"/>
    </row>
    <row r="27" spans="1:9" ht="14">
      <c r="A27" s="188" t="s">
        <v>314</v>
      </c>
      <c r="B27" s="188"/>
      <c r="C27" s="188"/>
      <c r="D27" s="188"/>
      <c r="E27" s="188"/>
      <c r="F27" s="188"/>
      <c r="G27" s="188"/>
      <c r="H27" s="188"/>
    </row>
    <row r="28" spans="1:9" ht="14">
      <c r="A28" s="187"/>
      <c r="B28" s="188"/>
      <c r="C28" s="188"/>
      <c r="D28" s="188"/>
      <c r="E28" s="188"/>
      <c r="F28" s="188"/>
      <c r="G28" s="188"/>
      <c r="H28" s="188"/>
    </row>
    <row r="29" spans="1:9" ht="14">
      <c r="A29" s="195" t="s">
        <v>322</v>
      </c>
      <c r="B29" s="186"/>
      <c r="C29" s="196" t="s">
        <v>323</v>
      </c>
      <c r="D29" s="196"/>
      <c r="E29" s="199" t="str">
        <f>IF(基本情報入力シート!C4="変更交付申請",【申請】所要調書!O11,"")</f>
        <v/>
      </c>
      <c r="F29" s="186" t="s">
        <v>324</v>
      </c>
      <c r="G29" s="186"/>
      <c r="H29" s="186"/>
    </row>
    <row r="30" spans="1:9" ht="14">
      <c r="A30" s="195" t="s">
        <v>328</v>
      </c>
      <c r="B30" s="186"/>
      <c r="C30" s="196" t="s">
        <v>329</v>
      </c>
      <c r="D30" s="196"/>
      <c r="E30" s="200"/>
      <c r="F30" s="186" t="s">
        <v>330</v>
      </c>
      <c r="G30" s="186"/>
      <c r="H30" s="186"/>
    </row>
    <row r="31" spans="1:9" ht="14">
      <c r="A31" s="195" t="s">
        <v>320</v>
      </c>
      <c r="B31" s="185"/>
      <c r="C31" s="185"/>
      <c r="D31" s="190"/>
      <c r="E31" s="198"/>
      <c r="F31" s="198"/>
      <c r="G31" s="185"/>
      <c r="H31" s="186"/>
    </row>
    <row r="32" spans="1:9" ht="14">
      <c r="A32" s="195" t="s">
        <v>321</v>
      </c>
      <c r="B32" s="185"/>
      <c r="C32" s="185"/>
      <c r="D32" s="190"/>
      <c r="E32" s="198"/>
      <c r="F32" s="198"/>
      <c r="G32" s="185"/>
      <c r="H32" s="186"/>
    </row>
    <row r="33" spans="1:8" ht="14">
      <c r="A33" s="195" t="s">
        <v>551</v>
      </c>
      <c r="B33" s="185"/>
      <c r="C33" s="185"/>
      <c r="D33" s="190"/>
      <c r="E33" s="198"/>
      <c r="F33" s="198"/>
      <c r="G33" s="185"/>
      <c r="H33" s="186"/>
    </row>
    <row r="34" spans="1:8" ht="14">
      <c r="A34" s="195" t="s">
        <v>536</v>
      </c>
      <c r="B34" s="185"/>
      <c r="C34" s="185"/>
      <c r="D34" s="190"/>
      <c r="E34" s="198"/>
      <c r="F34" s="198"/>
      <c r="G34" s="185"/>
      <c r="H34" s="186"/>
    </row>
    <row r="35" spans="1:8" ht="14">
      <c r="A35" s="195" t="s">
        <v>542</v>
      </c>
      <c r="B35" s="185"/>
      <c r="C35" s="185"/>
      <c r="D35" s="185"/>
      <c r="E35" s="185"/>
      <c r="F35" s="185"/>
      <c r="G35" s="185"/>
      <c r="H35" s="186"/>
    </row>
    <row r="36" spans="1:8" ht="14">
      <c r="A36" s="195" t="s">
        <v>543</v>
      </c>
      <c r="B36" s="185"/>
      <c r="C36" s="185"/>
      <c r="D36" s="185"/>
      <c r="E36" s="185"/>
      <c r="F36" s="185"/>
      <c r="G36" s="185"/>
      <c r="H36" s="186"/>
    </row>
    <row r="37" spans="1:8" ht="14">
      <c r="A37" s="195" t="s">
        <v>544</v>
      </c>
      <c r="B37" s="185"/>
      <c r="C37" s="185"/>
      <c r="D37" s="185"/>
      <c r="E37" s="185"/>
      <c r="F37" s="185"/>
      <c r="G37" s="185"/>
      <c r="H37" s="186"/>
    </row>
    <row r="38" spans="1:8" ht="14">
      <c r="A38" s="195" t="s">
        <v>545</v>
      </c>
      <c r="B38" s="185"/>
      <c r="C38" s="185"/>
      <c r="D38" s="185"/>
      <c r="E38" s="185"/>
      <c r="F38" s="185"/>
      <c r="G38" s="185"/>
      <c r="H38" s="186"/>
    </row>
    <row r="39" spans="1:8" ht="14">
      <c r="A39" s="185"/>
      <c r="B39" s="185"/>
      <c r="C39" s="185"/>
      <c r="D39" s="185"/>
      <c r="E39" s="185"/>
      <c r="F39" s="185"/>
      <c r="G39" s="185"/>
      <c r="H39" s="186"/>
    </row>
    <row r="40" spans="1:8" ht="14">
      <c r="A40" s="185"/>
      <c r="B40" s="185"/>
      <c r="C40" s="185"/>
      <c r="D40" s="185"/>
      <c r="E40" s="185"/>
      <c r="F40" s="185"/>
      <c r="G40" s="185"/>
      <c r="H40" s="186"/>
    </row>
  </sheetData>
  <sheetProtection sheet="1" objects="1" scenarios="1"/>
  <mergeCells count="8">
    <mergeCell ref="F6:I6"/>
    <mergeCell ref="F7:I7"/>
    <mergeCell ref="A23:C23"/>
    <mergeCell ref="F8:H8"/>
    <mergeCell ref="F16:H17"/>
    <mergeCell ref="F18:H18"/>
    <mergeCell ref="F19:H19"/>
    <mergeCell ref="F20:H20"/>
  </mergeCells>
  <phoneticPr fontId="5"/>
  <conditionalFormatting sqref="E30">
    <cfRule type="containsBlanks" dxfId="27" priority="7">
      <formula>LEN(TRIM(E30))=0</formula>
    </cfRule>
  </conditionalFormatting>
  <conditionalFormatting sqref="F6:I6">
    <cfRule type="containsBlanks" dxfId="26" priority="4">
      <formula>LEN(TRIM(F6))=0</formula>
    </cfRule>
    <cfRule type="expression" priority="5">
      <formula>$H$5=""</formula>
    </cfRule>
    <cfRule type="expression" dxfId="25" priority="6">
      <formula>F6=""</formula>
    </cfRule>
  </conditionalFormatting>
  <conditionalFormatting sqref="F7:I7">
    <cfRule type="containsBlanks" dxfId="24" priority="1">
      <formula>LEN(TRIM(F7))=0</formula>
    </cfRule>
    <cfRule type="expression" priority="2">
      <formula>$H$5=""</formula>
    </cfRule>
    <cfRule type="expression" dxfId="23" priority="3">
      <formula>F7=""</formula>
    </cfRule>
  </conditionalFormatting>
  <pageMargins left="0.70866141732283472" right="0.70866141732283472" top="0.74803149606299213" bottom="0.74803149606299213" header="0.31496062992125984" footer="0.31496062992125984"/>
  <pageSetup paperSize="9" scale="97"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AI42"/>
  <sheetViews>
    <sheetView workbookViewId="0">
      <selection sqref="A1:J1"/>
    </sheetView>
  </sheetViews>
  <sheetFormatPr defaultColWidth="1.08984375" defaultRowHeight="20.149999999999999" customHeight="1"/>
  <cols>
    <col min="1" max="1" width="2" style="3" customWidth="1"/>
    <col min="2" max="3" width="3.6328125" style="3" customWidth="1"/>
    <col min="4" max="6" width="20.6328125" style="3" customWidth="1"/>
    <col min="7" max="7" width="10.6328125" style="3" customWidth="1"/>
    <col min="8" max="8" width="7.6328125" style="46" customWidth="1"/>
    <col min="9" max="9" width="12" style="46" customWidth="1"/>
    <col min="10" max="10" width="16.36328125" style="46" customWidth="1"/>
    <col min="11" max="11" width="21.453125" style="46" customWidth="1"/>
    <col min="12" max="16" width="10.6328125" style="3" customWidth="1"/>
    <col min="17" max="17" width="10.6328125" style="46" customWidth="1"/>
    <col min="18" max="22" width="10.6328125" style="3" customWidth="1"/>
    <col min="23" max="35" width="11.36328125" style="3" customWidth="1"/>
    <col min="36" max="64" width="10.6328125" style="3" customWidth="1"/>
    <col min="65" max="175" width="3.6328125" style="3" customWidth="1"/>
    <col min="176" max="16384" width="1.08984375" style="3"/>
  </cols>
  <sheetData>
    <row r="1" spans="1:35" ht="26.25" customHeight="1">
      <c r="A1" s="360" t="s">
        <v>49</v>
      </c>
      <c r="B1" s="360"/>
      <c r="C1" s="360"/>
      <c r="D1" s="360"/>
      <c r="E1" s="360"/>
      <c r="F1" s="360"/>
      <c r="G1" s="360"/>
      <c r="H1" s="360"/>
      <c r="I1" s="360"/>
      <c r="J1" s="360"/>
      <c r="K1" s="5"/>
      <c r="L1" s="5"/>
      <c r="M1" s="5"/>
      <c r="N1" s="5"/>
      <c r="O1" s="5"/>
      <c r="P1" s="5"/>
      <c r="Q1" s="6"/>
      <c r="R1" s="7"/>
      <c r="S1" s="361" t="s">
        <v>50</v>
      </c>
      <c r="T1" s="361"/>
      <c r="U1" s="361"/>
      <c r="V1" s="361"/>
      <c r="W1" s="361"/>
      <c r="X1" s="361"/>
      <c r="Y1" s="361"/>
      <c r="Z1" s="361"/>
      <c r="AA1" s="361"/>
      <c r="AB1" s="361"/>
      <c r="AC1" s="361"/>
      <c r="AD1" s="361"/>
      <c r="AE1" s="361"/>
      <c r="AF1" s="361"/>
      <c r="AG1" s="361"/>
      <c r="AH1" s="361"/>
      <c r="AI1" s="361"/>
    </row>
    <row r="2" spans="1:35" ht="40.5" customHeight="1" thickBot="1">
      <c r="B2" s="362" t="s">
        <v>51</v>
      </c>
      <c r="C2" s="362"/>
      <c r="D2" s="362"/>
      <c r="E2" s="362"/>
      <c r="F2" s="362"/>
      <c r="G2" s="362"/>
      <c r="H2" s="362"/>
      <c r="I2" s="362"/>
      <c r="J2" s="362"/>
      <c r="K2" s="362"/>
      <c r="L2" s="362"/>
      <c r="M2" s="362"/>
      <c r="N2" s="362"/>
      <c r="O2" s="362"/>
      <c r="P2" s="362"/>
      <c r="Q2" s="362"/>
      <c r="R2" s="362"/>
      <c r="S2" s="361"/>
      <c r="T2" s="361"/>
      <c r="U2" s="361"/>
      <c r="V2" s="361"/>
      <c r="W2" s="361"/>
      <c r="X2" s="361"/>
      <c r="Y2" s="361"/>
      <c r="Z2" s="361"/>
      <c r="AA2" s="361"/>
      <c r="AB2" s="361"/>
      <c r="AC2" s="361"/>
      <c r="AD2" s="361"/>
      <c r="AE2" s="361"/>
      <c r="AF2" s="361"/>
      <c r="AG2" s="361"/>
      <c r="AH2" s="361"/>
      <c r="AI2" s="361"/>
    </row>
    <row r="3" spans="1:35" ht="20.149999999999999" customHeight="1">
      <c r="B3" s="363" t="s">
        <v>52</v>
      </c>
      <c r="C3" s="358" t="s">
        <v>53</v>
      </c>
      <c r="D3" s="358" t="s">
        <v>54</v>
      </c>
      <c r="E3" s="358" t="s">
        <v>55</v>
      </c>
      <c r="F3" s="365" t="s">
        <v>56</v>
      </c>
      <c r="G3" s="358" t="s">
        <v>57</v>
      </c>
      <c r="H3" s="358" t="s">
        <v>58</v>
      </c>
      <c r="I3" s="358" t="s">
        <v>59</v>
      </c>
      <c r="J3" s="358" t="s">
        <v>60</v>
      </c>
      <c r="K3" s="358" t="s">
        <v>61</v>
      </c>
      <c r="L3" s="8" t="s">
        <v>0</v>
      </c>
      <c r="M3" s="8" t="s">
        <v>1</v>
      </c>
      <c r="N3" s="8" t="s">
        <v>2</v>
      </c>
      <c r="O3" s="9" t="s">
        <v>3</v>
      </c>
      <c r="P3" s="10"/>
      <c r="Q3" s="11"/>
      <c r="R3" s="12" t="s">
        <v>4</v>
      </c>
      <c r="S3" s="8" t="s">
        <v>5</v>
      </c>
      <c r="T3" s="8" t="s">
        <v>6</v>
      </c>
      <c r="U3" s="8" t="s">
        <v>7</v>
      </c>
      <c r="V3" s="13" t="s">
        <v>8</v>
      </c>
      <c r="W3" s="368" t="s">
        <v>62</v>
      </c>
      <c r="X3" s="368" t="s">
        <v>63</v>
      </c>
      <c r="Y3" s="341" t="s">
        <v>64</v>
      </c>
      <c r="Z3" s="358" t="s">
        <v>65</v>
      </c>
      <c r="AA3" s="358" t="s">
        <v>66</v>
      </c>
      <c r="AB3" s="341" t="s">
        <v>67</v>
      </c>
      <c r="AC3" s="341" t="s">
        <v>68</v>
      </c>
      <c r="AD3" s="341" t="s">
        <v>69</v>
      </c>
      <c r="AE3" s="341" t="s">
        <v>70</v>
      </c>
      <c r="AF3" s="341" t="s">
        <v>71</v>
      </c>
      <c r="AG3" s="341" t="s">
        <v>72</v>
      </c>
      <c r="AH3" s="341" t="s">
        <v>73</v>
      </c>
      <c r="AI3" s="343" t="s">
        <v>74</v>
      </c>
    </row>
    <row r="4" spans="1:35" ht="64.5" customHeight="1">
      <c r="B4" s="364"/>
      <c r="C4" s="359"/>
      <c r="D4" s="359"/>
      <c r="E4" s="359"/>
      <c r="F4" s="366"/>
      <c r="G4" s="359"/>
      <c r="H4" s="359"/>
      <c r="I4" s="359"/>
      <c r="J4" s="359"/>
      <c r="K4" s="359"/>
      <c r="L4" s="14" t="s">
        <v>9</v>
      </c>
      <c r="M4" s="15" t="s">
        <v>10</v>
      </c>
      <c r="N4" s="14" t="s">
        <v>11</v>
      </c>
      <c r="O4" s="345" t="s">
        <v>75</v>
      </c>
      <c r="P4" s="347" t="s">
        <v>12</v>
      </c>
      <c r="Q4" s="348"/>
      <c r="R4" s="349"/>
      <c r="S4" s="350" t="s">
        <v>17</v>
      </c>
      <c r="T4" s="352" t="s">
        <v>13</v>
      </c>
      <c r="U4" s="354" t="s">
        <v>76</v>
      </c>
      <c r="V4" s="356" t="s">
        <v>77</v>
      </c>
      <c r="W4" s="369"/>
      <c r="X4" s="369"/>
      <c r="Y4" s="342"/>
      <c r="Z4" s="359"/>
      <c r="AA4" s="359"/>
      <c r="AB4" s="342"/>
      <c r="AC4" s="342"/>
      <c r="AD4" s="342"/>
      <c r="AE4" s="342"/>
      <c r="AF4" s="342"/>
      <c r="AG4" s="342"/>
      <c r="AH4" s="342"/>
      <c r="AI4" s="344"/>
    </row>
    <row r="5" spans="1:35" ht="39" customHeight="1">
      <c r="B5" s="364"/>
      <c r="C5" s="359"/>
      <c r="D5" s="359"/>
      <c r="E5" s="359"/>
      <c r="F5" s="367"/>
      <c r="G5" s="359"/>
      <c r="H5" s="359"/>
      <c r="I5" s="359"/>
      <c r="J5" s="359"/>
      <c r="K5" s="359"/>
      <c r="L5" s="16"/>
      <c r="M5" s="16"/>
      <c r="N5" s="17"/>
      <c r="O5" s="346"/>
      <c r="P5" s="18" t="s">
        <v>78</v>
      </c>
      <c r="Q5" s="18" t="s">
        <v>14</v>
      </c>
      <c r="R5" s="18" t="s">
        <v>15</v>
      </c>
      <c r="S5" s="351"/>
      <c r="T5" s="353"/>
      <c r="U5" s="355"/>
      <c r="V5" s="357"/>
      <c r="W5" s="369"/>
      <c r="X5" s="369"/>
      <c r="Y5" s="342"/>
      <c r="Z5" s="359"/>
      <c r="AA5" s="359"/>
      <c r="AB5" s="342"/>
      <c r="AC5" s="342"/>
      <c r="AD5" s="342"/>
      <c r="AE5" s="342"/>
      <c r="AF5" s="342"/>
      <c r="AG5" s="342"/>
      <c r="AH5" s="342"/>
      <c r="AI5" s="344"/>
    </row>
    <row r="6" spans="1:35" s="19" customFormat="1" ht="55">
      <c r="B6" s="20"/>
      <c r="C6" s="21"/>
      <c r="D6" s="21"/>
      <c r="E6" s="21"/>
      <c r="F6" s="21"/>
      <c r="G6" s="21"/>
      <c r="H6" s="21"/>
      <c r="I6" s="22" t="s">
        <v>79</v>
      </c>
      <c r="J6" s="22" t="s">
        <v>80</v>
      </c>
      <c r="K6" s="22" t="s">
        <v>81</v>
      </c>
      <c r="L6" s="23" t="s">
        <v>16</v>
      </c>
      <c r="M6" s="23" t="s">
        <v>16</v>
      </c>
      <c r="N6" s="23" t="s">
        <v>82</v>
      </c>
      <c r="O6" s="23" t="s">
        <v>16</v>
      </c>
      <c r="P6" s="23" t="s">
        <v>83</v>
      </c>
      <c r="Q6" s="23" t="s">
        <v>16</v>
      </c>
      <c r="R6" s="23" t="s">
        <v>16</v>
      </c>
      <c r="S6" s="23" t="s">
        <v>16</v>
      </c>
      <c r="T6" s="23" t="s">
        <v>16</v>
      </c>
      <c r="U6" s="24" t="s">
        <v>16</v>
      </c>
      <c r="V6" s="25" t="s">
        <v>16</v>
      </c>
      <c r="W6" s="26" t="s">
        <v>46</v>
      </c>
      <c r="X6" s="26" t="s">
        <v>46</v>
      </c>
      <c r="Y6" s="79" t="s">
        <v>43</v>
      </c>
      <c r="Z6" s="27" t="s">
        <v>84</v>
      </c>
      <c r="AA6" s="27" t="s">
        <v>85</v>
      </c>
      <c r="AB6" s="79" t="s">
        <v>86</v>
      </c>
      <c r="AC6" s="79" t="s">
        <v>43</v>
      </c>
      <c r="AD6" s="82" t="s">
        <v>87</v>
      </c>
      <c r="AE6" s="82" t="s">
        <v>88</v>
      </c>
      <c r="AF6" s="83" t="s">
        <v>89</v>
      </c>
      <c r="AG6" s="82" t="s">
        <v>90</v>
      </c>
      <c r="AH6" s="82" t="s">
        <v>90</v>
      </c>
      <c r="AI6" s="84" t="s">
        <v>90</v>
      </c>
    </row>
    <row r="7" spans="1:35" ht="19.5" customHeight="1">
      <c r="B7" s="28">
        <v>1</v>
      </c>
      <c r="C7" s="29">
        <v>1</v>
      </c>
      <c r="D7" s="29" t="s">
        <v>91</v>
      </c>
      <c r="E7" s="29" t="s">
        <v>92</v>
      </c>
      <c r="F7" s="29" t="s">
        <v>93</v>
      </c>
      <c r="G7" s="29" t="s">
        <v>94</v>
      </c>
      <c r="H7" s="30" t="s">
        <v>95</v>
      </c>
      <c r="I7" s="31">
        <v>1</v>
      </c>
      <c r="J7" s="30">
        <v>1</v>
      </c>
      <c r="K7" s="30">
        <v>2</v>
      </c>
      <c r="L7" s="32"/>
      <c r="M7" s="32"/>
      <c r="N7" s="32"/>
      <c r="O7" s="32"/>
      <c r="P7" s="33"/>
      <c r="Q7" s="34">
        <f>IF(J7=1,17500,"-")</f>
        <v>17500</v>
      </c>
      <c r="R7" s="32">
        <f>IF(J7=1,P7*Q7,IF(J7=2,1030000,IF(J7=3,310000,IF(J7=4,378000,""))))</f>
        <v>0</v>
      </c>
      <c r="S7" s="32">
        <f>MIN(O7,R7)</f>
        <v>0</v>
      </c>
      <c r="T7" s="35"/>
      <c r="U7" s="32">
        <f>MIN(N7,S7,T7)</f>
        <v>0</v>
      </c>
      <c r="V7" s="36">
        <f>ROUNDDOWN(U7,-3)</f>
        <v>0</v>
      </c>
      <c r="W7" s="4"/>
      <c r="X7" s="4"/>
      <c r="Y7" s="80"/>
      <c r="Z7" s="29"/>
      <c r="AA7" s="29"/>
      <c r="AB7" s="80"/>
      <c r="AC7" s="80"/>
      <c r="AD7" s="80"/>
      <c r="AE7" s="80"/>
      <c r="AF7" s="80"/>
      <c r="AG7" s="80"/>
      <c r="AH7" s="80"/>
      <c r="AI7" s="85"/>
    </row>
    <row r="8" spans="1:35" ht="20.149999999999999" customHeight="1">
      <c r="B8" s="28">
        <v>1</v>
      </c>
      <c r="C8" s="29">
        <v>1</v>
      </c>
      <c r="D8" s="29" t="s">
        <v>91</v>
      </c>
      <c r="E8" s="29" t="s">
        <v>92</v>
      </c>
      <c r="F8" s="29"/>
      <c r="G8" s="29" t="s">
        <v>94</v>
      </c>
      <c r="H8" s="30" t="s">
        <v>96</v>
      </c>
      <c r="I8" s="30">
        <v>1</v>
      </c>
      <c r="J8" s="30">
        <v>2</v>
      </c>
      <c r="K8" s="30" t="s">
        <v>97</v>
      </c>
      <c r="L8" s="32"/>
      <c r="M8" s="32"/>
      <c r="N8" s="32"/>
      <c r="O8" s="32"/>
      <c r="P8" s="33"/>
      <c r="Q8" s="34" t="str">
        <f t="shared" ref="Q8:Q41" si="0">IF(J8=1,17500,"-")</f>
        <v>-</v>
      </c>
      <c r="R8" s="32">
        <f t="shared" ref="R8:R42" si="1">IF(J8=1,P8*Q8,IF(J8=2,1030000,IF(J8=3,310000,IF(J8=4,378000,""))))</f>
        <v>1030000</v>
      </c>
      <c r="S8" s="32">
        <f t="shared" ref="S8:S15" si="2">MIN(O8,R8)</f>
        <v>1030000</v>
      </c>
      <c r="T8" s="35"/>
      <c r="U8" s="32">
        <f t="shared" ref="U8:U15" si="3">MIN(N8,S8,T8)</f>
        <v>1030000</v>
      </c>
      <c r="V8" s="36">
        <f t="shared" ref="V8:V42" si="4">ROUNDDOWN(U8,-3)</f>
        <v>1030000</v>
      </c>
      <c r="W8" s="4"/>
      <c r="X8" s="4"/>
      <c r="Y8" s="80"/>
      <c r="Z8" s="29"/>
      <c r="AA8" s="29"/>
      <c r="AB8" s="80"/>
      <c r="AC8" s="80"/>
      <c r="AD8" s="80"/>
      <c r="AE8" s="80"/>
      <c r="AF8" s="80"/>
      <c r="AG8" s="80"/>
      <c r="AH8" s="80"/>
      <c r="AI8" s="85"/>
    </row>
    <row r="9" spans="1:35" ht="20.149999999999999" customHeight="1">
      <c r="B9" s="28">
        <v>1</v>
      </c>
      <c r="C9" s="29">
        <v>1</v>
      </c>
      <c r="D9" s="29" t="s">
        <v>91</v>
      </c>
      <c r="E9" s="29" t="s">
        <v>92</v>
      </c>
      <c r="F9" s="29"/>
      <c r="G9" s="29" t="s">
        <v>94</v>
      </c>
      <c r="H9" s="30" t="s">
        <v>96</v>
      </c>
      <c r="I9" s="30">
        <v>1</v>
      </c>
      <c r="J9" s="30">
        <v>3</v>
      </c>
      <c r="K9" s="30" t="s">
        <v>96</v>
      </c>
      <c r="L9" s="32"/>
      <c r="M9" s="32"/>
      <c r="N9" s="32"/>
      <c r="O9" s="32"/>
      <c r="P9" s="33"/>
      <c r="Q9" s="34" t="str">
        <f t="shared" si="0"/>
        <v>-</v>
      </c>
      <c r="R9" s="32">
        <f t="shared" si="1"/>
        <v>310000</v>
      </c>
      <c r="S9" s="32">
        <f t="shared" si="2"/>
        <v>310000</v>
      </c>
      <c r="T9" s="35"/>
      <c r="U9" s="32">
        <f t="shared" si="3"/>
        <v>310000</v>
      </c>
      <c r="V9" s="36">
        <f t="shared" si="4"/>
        <v>310000</v>
      </c>
      <c r="W9" s="4"/>
      <c r="X9" s="4"/>
      <c r="Y9" s="80"/>
      <c r="Z9" s="29"/>
      <c r="AA9" s="29"/>
      <c r="AB9" s="80"/>
      <c r="AC9" s="80"/>
      <c r="AD9" s="80"/>
      <c r="AE9" s="80"/>
      <c r="AF9" s="80"/>
      <c r="AG9" s="80"/>
      <c r="AH9" s="80"/>
      <c r="AI9" s="85"/>
    </row>
    <row r="10" spans="1:35" ht="20.149999999999999" customHeight="1">
      <c r="B10" s="28">
        <v>1</v>
      </c>
      <c r="C10" s="29">
        <v>2</v>
      </c>
      <c r="D10" s="29" t="s">
        <v>91</v>
      </c>
      <c r="E10" s="29" t="s">
        <v>98</v>
      </c>
      <c r="F10" s="29"/>
      <c r="G10" s="29" t="s">
        <v>99</v>
      </c>
      <c r="H10" s="30" t="s">
        <v>95</v>
      </c>
      <c r="I10" s="30">
        <v>2</v>
      </c>
      <c r="J10" s="31">
        <v>1</v>
      </c>
      <c r="K10" s="30">
        <v>1</v>
      </c>
      <c r="L10" s="32"/>
      <c r="M10" s="32"/>
      <c r="N10" s="32"/>
      <c r="O10" s="32"/>
      <c r="P10" s="33"/>
      <c r="Q10" s="34">
        <f t="shared" si="0"/>
        <v>17500</v>
      </c>
      <c r="R10" s="32">
        <f t="shared" si="1"/>
        <v>0</v>
      </c>
      <c r="S10" s="32">
        <f t="shared" si="2"/>
        <v>0</v>
      </c>
      <c r="T10" s="35"/>
      <c r="U10" s="32">
        <f t="shared" si="3"/>
        <v>0</v>
      </c>
      <c r="V10" s="36">
        <f t="shared" si="4"/>
        <v>0</v>
      </c>
      <c r="W10" s="4"/>
      <c r="X10" s="4"/>
      <c r="Y10" s="80"/>
      <c r="Z10" s="29"/>
      <c r="AA10" s="29"/>
      <c r="AB10" s="80"/>
      <c r="AC10" s="80"/>
      <c r="AD10" s="80"/>
      <c r="AE10" s="80"/>
      <c r="AF10" s="80"/>
      <c r="AG10" s="80"/>
      <c r="AH10" s="80"/>
      <c r="AI10" s="85"/>
    </row>
    <row r="11" spans="1:35" ht="20.149999999999999" customHeight="1">
      <c r="B11" s="28">
        <v>1</v>
      </c>
      <c r="C11" s="29">
        <v>2</v>
      </c>
      <c r="D11" s="29" t="s">
        <v>91</v>
      </c>
      <c r="E11" s="29" t="s">
        <v>98</v>
      </c>
      <c r="F11" s="29"/>
      <c r="G11" s="29" t="s">
        <v>99</v>
      </c>
      <c r="H11" s="30" t="s">
        <v>100</v>
      </c>
      <c r="I11" s="30">
        <v>2</v>
      </c>
      <c r="J11" s="30">
        <v>1</v>
      </c>
      <c r="K11" s="30">
        <v>1</v>
      </c>
      <c r="L11" s="32"/>
      <c r="M11" s="32"/>
      <c r="N11" s="32"/>
      <c r="O11" s="32"/>
      <c r="P11" s="33"/>
      <c r="Q11" s="34">
        <f t="shared" si="0"/>
        <v>17500</v>
      </c>
      <c r="R11" s="32">
        <f t="shared" si="1"/>
        <v>0</v>
      </c>
      <c r="S11" s="32">
        <f t="shared" si="2"/>
        <v>0</v>
      </c>
      <c r="T11" s="35"/>
      <c r="U11" s="32">
        <f t="shared" si="3"/>
        <v>0</v>
      </c>
      <c r="V11" s="36">
        <f t="shared" si="4"/>
        <v>0</v>
      </c>
      <c r="W11" s="4"/>
      <c r="X11" s="4"/>
      <c r="Y11" s="80"/>
      <c r="Z11" s="29"/>
      <c r="AA11" s="29"/>
      <c r="AB11" s="80"/>
      <c r="AC11" s="80"/>
      <c r="AD11" s="80"/>
      <c r="AE11" s="80"/>
      <c r="AF11" s="80"/>
      <c r="AG11" s="80"/>
      <c r="AH11" s="80"/>
      <c r="AI11" s="85"/>
    </row>
    <row r="12" spans="1:35" ht="20.149999999999999" customHeight="1">
      <c r="B12" s="28">
        <v>1</v>
      </c>
      <c r="C12" s="29">
        <v>2</v>
      </c>
      <c r="D12" s="29" t="s">
        <v>91</v>
      </c>
      <c r="E12" s="29" t="s">
        <v>98</v>
      </c>
      <c r="F12" s="29"/>
      <c r="G12" s="29" t="s">
        <v>99</v>
      </c>
      <c r="H12" s="30" t="s">
        <v>101</v>
      </c>
      <c r="I12" s="30">
        <v>2</v>
      </c>
      <c r="J12" s="30">
        <v>1</v>
      </c>
      <c r="K12" s="30">
        <v>2</v>
      </c>
      <c r="L12" s="32"/>
      <c r="M12" s="32"/>
      <c r="N12" s="32"/>
      <c r="O12" s="32"/>
      <c r="P12" s="33"/>
      <c r="Q12" s="34">
        <f t="shared" si="0"/>
        <v>17500</v>
      </c>
      <c r="R12" s="32">
        <f t="shared" si="1"/>
        <v>0</v>
      </c>
      <c r="S12" s="32">
        <f t="shared" si="2"/>
        <v>0</v>
      </c>
      <c r="T12" s="35"/>
      <c r="U12" s="32">
        <f t="shared" si="3"/>
        <v>0</v>
      </c>
      <c r="V12" s="36">
        <f t="shared" si="4"/>
        <v>0</v>
      </c>
      <c r="W12" s="4"/>
      <c r="X12" s="4"/>
      <c r="Y12" s="80"/>
      <c r="Z12" s="29"/>
      <c r="AA12" s="29"/>
      <c r="AB12" s="80"/>
      <c r="AC12" s="80"/>
      <c r="AD12" s="80"/>
      <c r="AE12" s="80"/>
      <c r="AF12" s="80"/>
      <c r="AG12" s="80"/>
      <c r="AH12" s="80"/>
      <c r="AI12" s="85"/>
    </row>
    <row r="13" spans="1:35" ht="20.149999999999999" customHeight="1">
      <c r="B13" s="28">
        <v>1</v>
      </c>
      <c r="C13" s="29">
        <v>2</v>
      </c>
      <c r="D13" s="29" t="s">
        <v>91</v>
      </c>
      <c r="E13" s="29" t="s">
        <v>98</v>
      </c>
      <c r="F13" s="29"/>
      <c r="G13" s="29" t="s">
        <v>99</v>
      </c>
      <c r="H13" s="30" t="s">
        <v>102</v>
      </c>
      <c r="I13" s="30">
        <v>2</v>
      </c>
      <c r="J13" s="30">
        <v>1</v>
      </c>
      <c r="K13" s="30">
        <v>3</v>
      </c>
      <c r="L13" s="32"/>
      <c r="M13" s="32"/>
      <c r="N13" s="32"/>
      <c r="O13" s="32"/>
      <c r="P13" s="33"/>
      <c r="Q13" s="34">
        <f t="shared" si="0"/>
        <v>17500</v>
      </c>
      <c r="R13" s="32">
        <f t="shared" si="1"/>
        <v>0</v>
      </c>
      <c r="S13" s="32">
        <f t="shared" si="2"/>
        <v>0</v>
      </c>
      <c r="T13" s="35"/>
      <c r="U13" s="32">
        <f t="shared" si="3"/>
        <v>0</v>
      </c>
      <c r="V13" s="36">
        <f t="shared" si="4"/>
        <v>0</v>
      </c>
      <c r="W13" s="4"/>
      <c r="X13" s="4"/>
      <c r="Y13" s="80"/>
      <c r="Z13" s="29"/>
      <c r="AA13" s="29"/>
      <c r="AB13" s="80"/>
      <c r="AC13" s="80"/>
      <c r="AD13" s="80"/>
      <c r="AE13" s="80"/>
      <c r="AF13" s="80"/>
      <c r="AG13" s="80"/>
      <c r="AH13" s="80"/>
      <c r="AI13" s="85"/>
    </row>
    <row r="14" spans="1:35" ht="20.149999999999999" customHeight="1">
      <c r="B14" s="28">
        <v>1</v>
      </c>
      <c r="C14" s="29">
        <v>2</v>
      </c>
      <c r="D14" s="29" t="s">
        <v>91</v>
      </c>
      <c r="E14" s="29" t="s">
        <v>98</v>
      </c>
      <c r="F14" s="29"/>
      <c r="G14" s="29" t="s">
        <v>99</v>
      </c>
      <c r="H14" s="30" t="s">
        <v>96</v>
      </c>
      <c r="I14" s="30">
        <v>2</v>
      </c>
      <c r="J14" s="30">
        <v>2</v>
      </c>
      <c r="K14" s="30" t="s">
        <v>96</v>
      </c>
      <c r="L14" s="29"/>
      <c r="M14" s="29"/>
      <c r="N14" s="29"/>
      <c r="O14" s="29"/>
      <c r="P14" s="33"/>
      <c r="Q14" s="34" t="str">
        <f t="shared" si="0"/>
        <v>-</v>
      </c>
      <c r="R14" s="32">
        <f t="shared" si="1"/>
        <v>1030000</v>
      </c>
      <c r="S14" s="32">
        <f t="shared" si="2"/>
        <v>1030000</v>
      </c>
      <c r="T14" s="35"/>
      <c r="U14" s="32">
        <f t="shared" si="3"/>
        <v>1030000</v>
      </c>
      <c r="V14" s="36">
        <f t="shared" si="4"/>
        <v>1030000</v>
      </c>
      <c r="W14" s="4"/>
      <c r="X14" s="4"/>
      <c r="Y14" s="80"/>
      <c r="Z14" s="29"/>
      <c r="AA14" s="29"/>
      <c r="AB14" s="80"/>
      <c r="AC14" s="80"/>
      <c r="AD14" s="80"/>
      <c r="AE14" s="80"/>
      <c r="AF14" s="80"/>
      <c r="AG14" s="80"/>
      <c r="AH14" s="80"/>
      <c r="AI14" s="85"/>
    </row>
    <row r="15" spans="1:35" ht="20.149999999999999" customHeight="1">
      <c r="B15" s="28">
        <v>1</v>
      </c>
      <c r="C15" s="29">
        <v>2</v>
      </c>
      <c r="D15" s="29" t="s">
        <v>91</v>
      </c>
      <c r="E15" s="29" t="s">
        <v>98</v>
      </c>
      <c r="F15" s="29"/>
      <c r="G15" s="29" t="s">
        <v>99</v>
      </c>
      <c r="H15" s="30" t="s">
        <v>96</v>
      </c>
      <c r="I15" s="30">
        <v>2</v>
      </c>
      <c r="J15" s="30">
        <v>4</v>
      </c>
      <c r="K15" s="30" t="s">
        <v>96</v>
      </c>
      <c r="L15" s="29"/>
      <c r="M15" s="29"/>
      <c r="N15" s="29"/>
      <c r="O15" s="29"/>
      <c r="P15" s="33"/>
      <c r="Q15" s="34" t="str">
        <f t="shared" si="0"/>
        <v>-</v>
      </c>
      <c r="R15" s="32">
        <f t="shared" si="1"/>
        <v>378000</v>
      </c>
      <c r="S15" s="32">
        <f t="shared" si="2"/>
        <v>378000</v>
      </c>
      <c r="T15" s="35"/>
      <c r="U15" s="32">
        <f t="shared" si="3"/>
        <v>378000</v>
      </c>
      <c r="V15" s="36">
        <f t="shared" si="4"/>
        <v>378000</v>
      </c>
      <c r="W15" s="4"/>
      <c r="X15" s="4"/>
      <c r="Y15" s="80"/>
      <c r="Z15" s="29"/>
      <c r="AA15" s="29"/>
      <c r="AB15" s="80"/>
      <c r="AC15" s="80"/>
      <c r="AD15" s="80"/>
      <c r="AE15" s="80"/>
      <c r="AF15" s="80"/>
      <c r="AG15" s="80"/>
      <c r="AH15" s="80"/>
      <c r="AI15" s="85"/>
    </row>
    <row r="16" spans="1:35" ht="19.5" customHeight="1">
      <c r="B16" s="28"/>
      <c r="C16" s="29"/>
      <c r="D16" s="29"/>
      <c r="E16" s="29"/>
      <c r="F16" s="29"/>
      <c r="G16" s="29"/>
      <c r="H16" s="30"/>
      <c r="I16" s="31"/>
      <c r="J16" s="30"/>
      <c r="K16" s="30"/>
      <c r="L16" s="32"/>
      <c r="M16" s="32"/>
      <c r="N16" s="32"/>
      <c r="O16" s="32"/>
      <c r="P16" s="33"/>
      <c r="Q16" s="34" t="str">
        <f t="shared" si="0"/>
        <v>-</v>
      </c>
      <c r="R16" s="32" t="str">
        <f t="shared" si="1"/>
        <v/>
      </c>
      <c r="S16" s="32">
        <f>MIN(O16,R16)</f>
        <v>0</v>
      </c>
      <c r="T16" s="35"/>
      <c r="U16" s="32">
        <f>MIN(N16,S16,T16)</f>
        <v>0</v>
      </c>
      <c r="V16" s="36">
        <f>ROUNDDOWN(U16,-3)</f>
        <v>0</v>
      </c>
      <c r="W16" s="4"/>
      <c r="X16" s="4"/>
      <c r="Y16" s="80"/>
      <c r="Z16" s="29"/>
      <c r="AA16" s="29"/>
      <c r="AB16" s="80"/>
      <c r="AC16" s="80"/>
      <c r="AD16" s="80"/>
      <c r="AE16" s="80"/>
      <c r="AF16" s="80"/>
      <c r="AG16" s="80"/>
      <c r="AH16" s="80"/>
      <c r="AI16" s="85"/>
    </row>
    <row r="17" spans="2:35" ht="20.149999999999999" customHeight="1">
      <c r="B17" s="28"/>
      <c r="C17" s="29"/>
      <c r="D17" s="29"/>
      <c r="E17" s="29"/>
      <c r="F17" s="29"/>
      <c r="G17" s="29"/>
      <c r="H17" s="30"/>
      <c r="I17" s="30"/>
      <c r="J17" s="30"/>
      <c r="K17" s="30"/>
      <c r="L17" s="32"/>
      <c r="M17" s="32"/>
      <c r="N17" s="32"/>
      <c r="O17" s="32"/>
      <c r="P17" s="33"/>
      <c r="Q17" s="34" t="str">
        <f t="shared" si="0"/>
        <v>-</v>
      </c>
      <c r="R17" s="32" t="str">
        <f t="shared" si="1"/>
        <v/>
      </c>
      <c r="S17" s="32">
        <f t="shared" ref="S17:S24" si="5">MIN(O17,R17)</f>
        <v>0</v>
      </c>
      <c r="T17" s="35"/>
      <c r="U17" s="32">
        <f t="shared" ref="U17:U24" si="6">MIN(N17,S17,T17)</f>
        <v>0</v>
      </c>
      <c r="V17" s="36">
        <f t="shared" si="4"/>
        <v>0</v>
      </c>
      <c r="W17" s="4"/>
      <c r="X17" s="4"/>
      <c r="Y17" s="80"/>
      <c r="Z17" s="29"/>
      <c r="AA17" s="29"/>
      <c r="AB17" s="80"/>
      <c r="AC17" s="80"/>
      <c r="AD17" s="80"/>
      <c r="AE17" s="80"/>
      <c r="AF17" s="80"/>
      <c r="AG17" s="80"/>
      <c r="AH17" s="80"/>
      <c r="AI17" s="85"/>
    </row>
    <row r="18" spans="2:35" ht="20.149999999999999" customHeight="1">
      <c r="B18" s="28"/>
      <c r="C18" s="29"/>
      <c r="D18" s="29"/>
      <c r="E18" s="29"/>
      <c r="F18" s="29"/>
      <c r="G18" s="29"/>
      <c r="H18" s="30"/>
      <c r="I18" s="30"/>
      <c r="J18" s="30"/>
      <c r="K18" s="30"/>
      <c r="L18" s="32"/>
      <c r="M18" s="32"/>
      <c r="N18" s="32"/>
      <c r="O18" s="32"/>
      <c r="P18" s="33"/>
      <c r="Q18" s="34" t="str">
        <f t="shared" si="0"/>
        <v>-</v>
      </c>
      <c r="R18" s="32" t="str">
        <f t="shared" si="1"/>
        <v/>
      </c>
      <c r="S18" s="32">
        <f t="shared" si="5"/>
        <v>0</v>
      </c>
      <c r="T18" s="35"/>
      <c r="U18" s="32">
        <f t="shared" si="6"/>
        <v>0</v>
      </c>
      <c r="V18" s="36">
        <f t="shared" si="4"/>
        <v>0</v>
      </c>
      <c r="W18" s="4"/>
      <c r="X18" s="4"/>
      <c r="Y18" s="80"/>
      <c r="Z18" s="29"/>
      <c r="AA18" s="29"/>
      <c r="AB18" s="80"/>
      <c r="AC18" s="80"/>
      <c r="AD18" s="80"/>
      <c r="AE18" s="80"/>
      <c r="AF18" s="80"/>
      <c r="AG18" s="80"/>
      <c r="AH18" s="80"/>
      <c r="AI18" s="85"/>
    </row>
    <row r="19" spans="2:35" ht="20.149999999999999" customHeight="1">
      <c r="B19" s="28"/>
      <c r="C19" s="29"/>
      <c r="D19" s="29"/>
      <c r="E19" s="29"/>
      <c r="F19" s="29"/>
      <c r="G19" s="29"/>
      <c r="H19" s="30"/>
      <c r="I19" s="30"/>
      <c r="J19" s="31"/>
      <c r="K19" s="30"/>
      <c r="L19" s="32"/>
      <c r="M19" s="32"/>
      <c r="N19" s="32"/>
      <c r="O19" s="32"/>
      <c r="P19" s="33"/>
      <c r="Q19" s="34" t="str">
        <f t="shared" si="0"/>
        <v>-</v>
      </c>
      <c r="R19" s="32" t="str">
        <f t="shared" si="1"/>
        <v/>
      </c>
      <c r="S19" s="32">
        <f t="shared" si="5"/>
        <v>0</v>
      </c>
      <c r="T19" s="35"/>
      <c r="U19" s="32">
        <f t="shared" si="6"/>
        <v>0</v>
      </c>
      <c r="V19" s="36">
        <f t="shared" si="4"/>
        <v>0</v>
      </c>
      <c r="W19" s="4"/>
      <c r="X19" s="4"/>
      <c r="Y19" s="80"/>
      <c r="Z19" s="29"/>
      <c r="AA19" s="29"/>
      <c r="AB19" s="80"/>
      <c r="AC19" s="80"/>
      <c r="AD19" s="80"/>
      <c r="AE19" s="80"/>
      <c r="AF19" s="80"/>
      <c r="AG19" s="80"/>
      <c r="AH19" s="80"/>
      <c r="AI19" s="85"/>
    </row>
    <row r="20" spans="2:35" ht="20.149999999999999" customHeight="1">
      <c r="B20" s="28"/>
      <c r="C20" s="29"/>
      <c r="D20" s="29"/>
      <c r="E20" s="29"/>
      <c r="F20" s="29"/>
      <c r="G20" s="29"/>
      <c r="H20" s="30"/>
      <c r="I20" s="30"/>
      <c r="J20" s="30"/>
      <c r="K20" s="30"/>
      <c r="L20" s="32"/>
      <c r="M20" s="32"/>
      <c r="N20" s="32"/>
      <c r="O20" s="32"/>
      <c r="P20" s="33"/>
      <c r="Q20" s="34" t="str">
        <f t="shared" si="0"/>
        <v>-</v>
      </c>
      <c r="R20" s="32" t="str">
        <f t="shared" si="1"/>
        <v/>
      </c>
      <c r="S20" s="32">
        <f t="shared" si="5"/>
        <v>0</v>
      </c>
      <c r="T20" s="35"/>
      <c r="U20" s="32">
        <f t="shared" si="6"/>
        <v>0</v>
      </c>
      <c r="V20" s="36">
        <f t="shared" si="4"/>
        <v>0</v>
      </c>
      <c r="W20" s="4"/>
      <c r="X20" s="4"/>
      <c r="Y20" s="80"/>
      <c r="Z20" s="29"/>
      <c r="AA20" s="29"/>
      <c r="AB20" s="80"/>
      <c r="AC20" s="80"/>
      <c r="AD20" s="80"/>
      <c r="AE20" s="80"/>
      <c r="AF20" s="80"/>
      <c r="AG20" s="80"/>
      <c r="AH20" s="80"/>
      <c r="AI20" s="85"/>
    </row>
    <row r="21" spans="2:35" ht="20.149999999999999" customHeight="1">
      <c r="B21" s="28"/>
      <c r="C21" s="29"/>
      <c r="D21" s="29"/>
      <c r="E21" s="29"/>
      <c r="F21" s="29"/>
      <c r="G21" s="29"/>
      <c r="H21" s="30"/>
      <c r="I21" s="30"/>
      <c r="J21" s="30"/>
      <c r="K21" s="30"/>
      <c r="L21" s="32"/>
      <c r="M21" s="32"/>
      <c r="N21" s="32"/>
      <c r="O21" s="32"/>
      <c r="P21" s="33"/>
      <c r="Q21" s="34" t="str">
        <f t="shared" si="0"/>
        <v>-</v>
      </c>
      <c r="R21" s="32" t="str">
        <f t="shared" si="1"/>
        <v/>
      </c>
      <c r="S21" s="32">
        <f t="shared" si="5"/>
        <v>0</v>
      </c>
      <c r="T21" s="35"/>
      <c r="U21" s="32">
        <f t="shared" si="6"/>
        <v>0</v>
      </c>
      <c r="V21" s="36">
        <f t="shared" si="4"/>
        <v>0</v>
      </c>
      <c r="W21" s="4"/>
      <c r="X21" s="4"/>
      <c r="Y21" s="80"/>
      <c r="Z21" s="29"/>
      <c r="AA21" s="29"/>
      <c r="AB21" s="80"/>
      <c r="AC21" s="80"/>
      <c r="AD21" s="80"/>
      <c r="AE21" s="80"/>
      <c r="AF21" s="80"/>
      <c r="AG21" s="80"/>
      <c r="AH21" s="80"/>
      <c r="AI21" s="85"/>
    </row>
    <row r="22" spans="2:35" ht="20.149999999999999" customHeight="1">
      <c r="B22" s="28"/>
      <c r="C22" s="29"/>
      <c r="D22" s="29"/>
      <c r="E22" s="29"/>
      <c r="F22" s="29"/>
      <c r="G22" s="29"/>
      <c r="H22" s="30"/>
      <c r="I22" s="30"/>
      <c r="J22" s="30"/>
      <c r="K22" s="30"/>
      <c r="L22" s="32"/>
      <c r="M22" s="32"/>
      <c r="N22" s="32"/>
      <c r="O22" s="32"/>
      <c r="P22" s="33"/>
      <c r="Q22" s="34" t="str">
        <f t="shared" si="0"/>
        <v>-</v>
      </c>
      <c r="R22" s="32" t="str">
        <f t="shared" si="1"/>
        <v/>
      </c>
      <c r="S22" s="32">
        <f t="shared" si="5"/>
        <v>0</v>
      </c>
      <c r="T22" s="35"/>
      <c r="U22" s="32">
        <f t="shared" si="6"/>
        <v>0</v>
      </c>
      <c r="V22" s="36">
        <f t="shared" si="4"/>
        <v>0</v>
      </c>
      <c r="W22" s="4"/>
      <c r="X22" s="4"/>
      <c r="Y22" s="80"/>
      <c r="Z22" s="29"/>
      <c r="AA22" s="29"/>
      <c r="AB22" s="80"/>
      <c r="AC22" s="80"/>
      <c r="AD22" s="80"/>
      <c r="AE22" s="80"/>
      <c r="AF22" s="80"/>
      <c r="AG22" s="80"/>
      <c r="AH22" s="80"/>
      <c r="AI22" s="85"/>
    </row>
    <row r="23" spans="2:35" ht="20.149999999999999" customHeight="1">
      <c r="B23" s="28"/>
      <c r="C23" s="29"/>
      <c r="D23" s="29"/>
      <c r="E23" s="29"/>
      <c r="F23" s="29"/>
      <c r="G23" s="29"/>
      <c r="H23" s="30"/>
      <c r="I23" s="30"/>
      <c r="J23" s="30"/>
      <c r="K23" s="30"/>
      <c r="L23" s="29"/>
      <c r="M23" s="29"/>
      <c r="N23" s="29"/>
      <c r="O23" s="29"/>
      <c r="P23" s="33"/>
      <c r="Q23" s="34" t="str">
        <f t="shared" si="0"/>
        <v>-</v>
      </c>
      <c r="R23" s="32" t="str">
        <f t="shared" si="1"/>
        <v/>
      </c>
      <c r="S23" s="32">
        <f t="shared" si="5"/>
        <v>0</v>
      </c>
      <c r="T23" s="35"/>
      <c r="U23" s="32">
        <f t="shared" si="6"/>
        <v>0</v>
      </c>
      <c r="V23" s="36">
        <f t="shared" si="4"/>
        <v>0</v>
      </c>
      <c r="W23" s="4"/>
      <c r="X23" s="4"/>
      <c r="Y23" s="80"/>
      <c r="Z23" s="29"/>
      <c r="AA23" s="29"/>
      <c r="AB23" s="80"/>
      <c r="AC23" s="80"/>
      <c r="AD23" s="80"/>
      <c r="AE23" s="80"/>
      <c r="AF23" s="80"/>
      <c r="AG23" s="80"/>
      <c r="AH23" s="80"/>
      <c r="AI23" s="85"/>
    </row>
    <row r="24" spans="2:35" ht="20.149999999999999" customHeight="1">
      <c r="B24" s="28"/>
      <c r="C24" s="29"/>
      <c r="D24" s="29"/>
      <c r="E24" s="29"/>
      <c r="F24" s="29"/>
      <c r="G24" s="29"/>
      <c r="H24" s="30"/>
      <c r="I24" s="30"/>
      <c r="J24" s="30"/>
      <c r="K24" s="30"/>
      <c r="L24" s="29"/>
      <c r="M24" s="29"/>
      <c r="N24" s="29"/>
      <c r="O24" s="29"/>
      <c r="P24" s="33"/>
      <c r="Q24" s="34" t="str">
        <f t="shared" si="0"/>
        <v>-</v>
      </c>
      <c r="R24" s="32" t="str">
        <f t="shared" si="1"/>
        <v/>
      </c>
      <c r="S24" s="32">
        <f t="shared" si="5"/>
        <v>0</v>
      </c>
      <c r="T24" s="35"/>
      <c r="U24" s="32">
        <f t="shared" si="6"/>
        <v>0</v>
      </c>
      <c r="V24" s="36">
        <f t="shared" si="4"/>
        <v>0</v>
      </c>
      <c r="W24" s="4"/>
      <c r="X24" s="4"/>
      <c r="Y24" s="80"/>
      <c r="Z24" s="29"/>
      <c r="AA24" s="29"/>
      <c r="AB24" s="80"/>
      <c r="AC24" s="80"/>
      <c r="AD24" s="80"/>
      <c r="AE24" s="80"/>
      <c r="AF24" s="80"/>
      <c r="AG24" s="80"/>
      <c r="AH24" s="80"/>
      <c r="AI24" s="85"/>
    </row>
    <row r="25" spans="2:35" ht="19.5" customHeight="1">
      <c r="B25" s="28"/>
      <c r="C25" s="29"/>
      <c r="D25" s="29"/>
      <c r="E25" s="29"/>
      <c r="F25" s="29"/>
      <c r="G25" s="29"/>
      <c r="H25" s="30"/>
      <c r="I25" s="31"/>
      <c r="J25" s="30"/>
      <c r="K25" s="30"/>
      <c r="L25" s="32"/>
      <c r="M25" s="32"/>
      <c r="N25" s="32"/>
      <c r="O25" s="32"/>
      <c r="P25" s="33"/>
      <c r="Q25" s="34" t="str">
        <f t="shared" si="0"/>
        <v>-</v>
      </c>
      <c r="R25" s="32" t="str">
        <f t="shared" si="1"/>
        <v/>
      </c>
      <c r="S25" s="32">
        <f>MIN(O25,R25)</f>
        <v>0</v>
      </c>
      <c r="T25" s="35"/>
      <c r="U25" s="32">
        <f>MIN(N25,S25,T25)</f>
        <v>0</v>
      </c>
      <c r="V25" s="36">
        <f>ROUNDDOWN(U25,-3)</f>
        <v>0</v>
      </c>
      <c r="W25" s="4"/>
      <c r="X25" s="4"/>
      <c r="Y25" s="80"/>
      <c r="Z25" s="29"/>
      <c r="AA25" s="29"/>
      <c r="AB25" s="80"/>
      <c r="AC25" s="80"/>
      <c r="AD25" s="80"/>
      <c r="AE25" s="80"/>
      <c r="AF25" s="80"/>
      <c r="AG25" s="80"/>
      <c r="AH25" s="80"/>
      <c r="AI25" s="85"/>
    </row>
    <row r="26" spans="2:35" ht="20.149999999999999" customHeight="1">
      <c r="B26" s="28"/>
      <c r="C26" s="29"/>
      <c r="D26" s="29"/>
      <c r="E26" s="29"/>
      <c r="F26" s="29"/>
      <c r="G26" s="29"/>
      <c r="H26" s="30"/>
      <c r="I26" s="30"/>
      <c r="J26" s="30"/>
      <c r="K26" s="30"/>
      <c r="L26" s="32"/>
      <c r="M26" s="32"/>
      <c r="N26" s="32"/>
      <c r="O26" s="32"/>
      <c r="P26" s="33"/>
      <c r="Q26" s="34" t="str">
        <f t="shared" si="0"/>
        <v>-</v>
      </c>
      <c r="R26" s="32" t="str">
        <f t="shared" si="1"/>
        <v/>
      </c>
      <c r="S26" s="32">
        <f t="shared" ref="S26:S33" si="7">MIN(O26,R26)</f>
        <v>0</v>
      </c>
      <c r="T26" s="35"/>
      <c r="U26" s="32">
        <f t="shared" ref="U26:U33" si="8">MIN(N26,S26,T26)</f>
        <v>0</v>
      </c>
      <c r="V26" s="36">
        <f t="shared" si="4"/>
        <v>0</v>
      </c>
      <c r="W26" s="4"/>
      <c r="X26" s="4"/>
      <c r="Y26" s="80"/>
      <c r="Z26" s="29"/>
      <c r="AA26" s="29"/>
      <c r="AB26" s="80"/>
      <c r="AC26" s="80"/>
      <c r="AD26" s="80"/>
      <c r="AE26" s="80"/>
      <c r="AF26" s="80"/>
      <c r="AG26" s="80"/>
      <c r="AH26" s="80"/>
      <c r="AI26" s="85"/>
    </row>
    <row r="27" spans="2:35" ht="20.149999999999999" customHeight="1">
      <c r="B27" s="28"/>
      <c r="C27" s="29"/>
      <c r="D27" s="29"/>
      <c r="E27" s="29"/>
      <c r="F27" s="29"/>
      <c r="G27" s="29"/>
      <c r="H27" s="30"/>
      <c r="I27" s="30"/>
      <c r="J27" s="30"/>
      <c r="K27" s="30"/>
      <c r="L27" s="32"/>
      <c r="M27" s="32"/>
      <c r="N27" s="32"/>
      <c r="O27" s="32"/>
      <c r="P27" s="33"/>
      <c r="Q27" s="34" t="str">
        <f t="shared" si="0"/>
        <v>-</v>
      </c>
      <c r="R27" s="32" t="str">
        <f t="shared" si="1"/>
        <v/>
      </c>
      <c r="S27" s="32">
        <f t="shared" si="7"/>
        <v>0</v>
      </c>
      <c r="T27" s="35"/>
      <c r="U27" s="32">
        <f t="shared" si="8"/>
        <v>0</v>
      </c>
      <c r="V27" s="36">
        <f t="shared" si="4"/>
        <v>0</v>
      </c>
      <c r="W27" s="4"/>
      <c r="X27" s="4"/>
      <c r="Y27" s="80"/>
      <c r="Z27" s="29"/>
      <c r="AA27" s="29"/>
      <c r="AB27" s="80"/>
      <c r="AC27" s="80"/>
      <c r="AD27" s="80"/>
      <c r="AE27" s="80"/>
      <c r="AF27" s="80"/>
      <c r="AG27" s="80"/>
      <c r="AH27" s="80"/>
      <c r="AI27" s="85"/>
    </row>
    <row r="28" spans="2:35" ht="20.149999999999999" customHeight="1">
      <c r="B28" s="28"/>
      <c r="C28" s="29"/>
      <c r="D28" s="29"/>
      <c r="E28" s="29"/>
      <c r="F28" s="29"/>
      <c r="G28" s="29"/>
      <c r="H28" s="30"/>
      <c r="I28" s="30"/>
      <c r="J28" s="31"/>
      <c r="K28" s="30"/>
      <c r="L28" s="32"/>
      <c r="M28" s="32"/>
      <c r="N28" s="32"/>
      <c r="O28" s="32"/>
      <c r="P28" s="33"/>
      <c r="Q28" s="34" t="str">
        <f t="shared" si="0"/>
        <v>-</v>
      </c>
      <c r="R28" s="32" t="str">
        <f t="shared" si="1"/>
        <v/>
      </c>
      <c r="S28" s="32">
        <f t="shared" si="7"/>
        <v>0</v>
      </c>
      <c r="T28" s="35"/>
      <c r="U28" s="32">
        <f t="shared" si="8"/>
        <v>0</v>
      </c>
      <c r="V28" s="36">
        <f t="shared" si="4"/>
        <v>0</v>
      </c>
      <c r="W28" s="4"/>
      <c r="X28" s="4"/>
      <c r="Y28" s="80"/>
      <c r="Z28" s="29"/>
      <c r="AA28" s="29"/>
      <c r="AB28" s="80"/>
      <c r="AC28" s="80"/>
      <c r="AD28" s="80"/>
      <c r="AE28" s="80"/>
      <c r="AF28" s="80"/>
      <c r="AG28" s="80"/>
      <c r="AH28" s="80"/>
      <c r="AI28" s="85"/>
    </row>
    <row r="29" spans="2:35" ht="20.149999999999999" customHeight="1">
      <c r="B29" s="28"/>
      <c r="C29" s="29"/>
      <c r="D29" s="29"/>
      <c r="E29" s="29"/>
      <c r="F29" s="29"/>
      <c r="G29" s="29"/>
      <c r="H29" s="30"/>
      <c r="I29" s="30"/>
      <c r="J29" s="30"/>
      <c r="K29" s="30"/>
      <c r="L29" s="32"/>
      <c r="M29" s="32"/>
      <c r="N29" s="32"/>
      <c r="O29" s="32"/>
      <c r="P29" s="33"/>
      <c r="Q29" s="34" t="str">
        <f t="shared" si="0"/>
        <v>-</v>
      </c>
      <c r="R29" s="32" t="str">
        <f t="shared" si="1"/>
        <v/>
      </c>
      <c r="S29" s="32">
        <f t="shared" si="7"/>
        <v>0</v>
      </c>
      <c r="T29" s="35"/>
      <c r="U29" s="32">
        <f t="shared" si="8"/>
        <v>0</v>
      </c>
      <c r="V29" s="36">
        <f t="shared" si="4"/>
        <v>0</v>
      </c>
      <c r="W29" s="4"/>
      <c r="X29" s="4"/>
      <c r="Y29" s="80"/>
      <c r="Z29" s="29"/>
      <c r="AA29" s="29"/>
      <c r="AB29" s="80"/>
      <c r="AC29" s="80"/>
      <c r="AD29" s="80"/>
      <c r="AE29" s="80"/>
      <c r="AF29" s="80"/>
      <c r="AG29" s="80"/>
      <c r="AH29" s="80"/>
      <c r="AI29" s="85"/>
    </row>
    <row r="30" spans="2:35" ht="20.149999999999999" customHeight="1">
      <c r="B30" s="28"/>
      <c r="C30" s="29"/>
      <c r="D30" s="29"/>
      <c r="E30" s="29"/>
      <c r="F30" s="29"/>
      <c r="G30" s="29"/>
      <c r="H30" s="30"/>
      <c r="I30" s="30"/>
      <c r="J30" s="30"/>
      <c r="K30" s="30"/>
      <c r="L30" s="32"/>
      <c r="M30" s="32"/>
      <c r="N30" s="32"/>
      <c r="O30" s="32"/>
      <c r="P30" s="33"/>
      <c r="Q30" s="34" t="str">
        <f t="shared" si="0"/>
        <v>-</v>
      </c>
      <c r="R30" s="32" t="str">
        <f t="shared" si="1"/>
        <v/>
      </c>
      <c r="S30" s="32">
        <f t="shared" si="7"/>
        <v>0</v>
      </c>
      <c r="T30" s="35"/>
      <c r="U30" s="32">
        <f t="shared" si="8"/>
        <v>0</v>
      </c>
      <c r="V30" s="36">
        <f t="shared" si="4"/>
        <v>0</v>
      </c>
      <c r="W30" s="4"/>
      <c r="X30" s="4"/>
      <c r="Y30" s="80"/>
      <c r="Z30" s="29"/>
      <c r="AA30" s="29"/>
      <c r="AB30" s="80"/>
      <c r="AC30" s="80"/>
      <c r="AD30" s="80"/>
      <c r="AE30" s="80"/>
      <c r="AF30" s="80"/>
      <c r="AG30" s="80"/>
      <c r="AH30" s="80"/>
      <c r="AI30" s="85"/>
    </row>
    <row r="31" spans="2:35" ht="20.149999999999999" customHeight="1">
      <c r="B31" s="28"/>
      <c r="C31" s="29"/>
      <c r="D31" s="29"/>
      <c r="E31" s="29"/>
      <c r="F31" s="29"/>
      <c r="G31" s="29"/>
      <c r="H31" s="30"/>
      <c r="I31" s="30"/>
      <c r="J31" s="30"/>
      <c r="K31" s="30"/>
      <c r="L31" s="32"/>
      <c r="M31" s="32"/>
      <c r="N31" s="32"/>
      <c r="O31" s="32"/>
      <c r="P31" s="33"/>
      <c r="Q31" s="34" t="str">
        <f t="shared" si="0"/>
        <v>-</v>
      </c>
      <c r="R31" s="32" t="str">
        <f t="shared" si="1"/>
        <v/>
      </c>
      <c r="S31" s="32">
        <f t="shared" si="7"/>
        <v>0</v>
      </c>
      <c r="T31" s="35"/>
      <c r="U31" s="32">
        <f t="shared" si="8"/>
        <v>0</v>
      </c>
      <c r="V31" s="36">
        <f t="shared" si="4"/>
        <v>0</v>
      </c>
      <c r="W31" s="4"/>
      <c r="X31" s="4"/>
      <c r="Y31" s="80"/>
      <c r="Z31" s="29"/>
      <c r="AA31" s="29"/>
      <c r="AB31" s="80"/>
      <c r="AC31" s="80"/>
      <c r="AD31" s="80"/>
      <c r="AE31" s="80"/>
      <c r="AF31" s="80"/>
      <c r="AG31" s="80"/>
      <c r="AH31" s="80"/>
      <c r="AI31" s="85"/>
    </row>
    <row r="32" spans="2:35" ht="20.149999999999999" customHeight="1">
      <c r="B32" s="28"/>
      <c r="C32" s="29"/>
      <c r="D32" s="29"/>
      <c r="E32" s="29"/>
      <c r="F32" s="29"/>
      <c r="G32" s="29"/>
      <c r="H32" s="30"/>
      <c r="I32" s="30"/>
      <c r="J32" s="30"/>
      <c r="K32" s="30"/>
      <c r="L32" s="29"/>
      <c r="M32" s="29"/>
      <c r="N32" s="29"/>
      <c r="O32" s="29"/>
      <c r="P32" s="33"/>
      <c r="Q32" s="34" t="str">
        <f t="shared" si="0"/>
        <v>-</v>
      </c>
      <c r="R32" s="32" t="str">
        <f t="shared" si="1"/>
        <v/>
      </c>
      <c r="S32" s="32">
        <f t="shared" si="7"/>
        <v>0</v>
      </c>
      <c r="T32" s="35"/>
      <c r="U32" s="32">
        <f t="shared" si="8"/>
        <v>0</v>
      </c>
      <c r="V32" s="36">
        <f t="shared" si="4"/>
        <v>0</v>
      </c>
      <c r="W32" s="4"/>
      <c r="X32" s="4"/>
      <c r="Y32" s="80"/>
      <c r="Z32" s="29"/>
      <c r="AA32" s="29"/>
      <c r="AB32" s="80"/>
      <c r="AC32" s="80"/>
      <c r="AD32" s="80"/>
      <c r="AE32" s="80"/>
      <c r="AF32" s="80"/>
      <c r="AG32" s="80"/>
      <c r="AH32" s="80"/>
      <c r="AI32" s="85"/>
    </row>
    <row r="33" spans="2:35" ht="20.149999999999999" customHeight="1">
      <c r="B33" s="28"/>
      <c r="C33" s="29"/>
      <c r="D33" s="29"/>
      <c r="E33" s="29"/>
      <c r="F33" s="29"/>
      <c r="G33" s="29"/>
      <c r="H33" s="30"/>
      <c r="I33" s="30"/>
      <c r="J33" s="30"/>
      <c r="K33" s="30"/>
      <c r="L33" s="29"/>
      <c r="M33" s="29"/>
      <c r="N33" s="29"/>
      <c r="O33" s="29"/>
      <c r="P33" s="33"/>
      <c r="Q33" s="34" t="str">
        <f t="shared" si="0"/>
        <v>-</v>
      </c>
      <c r="R33" s="32" t="str">
        <f t="shared" si="1"/>
        <v/>
      </c>
      <c r="S33" s="32">
        <f t="shared" si="7"/>
        <v>0</v>
      </c>
      <c r="T33" s="35"/>
      <c r="U33" s="32">
        <f t="shared" si="8"/>
        <v>0</v>
      </c>
      <c r="V33" s="36">
        <f t="shared" si="4"/>
        <v>0</v>
      </c>
      <c r="W33" s="4"/>
      <c r="X33" s="4"/>
      <c r="Y33" s="80"/>
      <c r="Z33" s="29"/>
      <c r="AA33" s="29"/>
      <c r="AB33" s="80"/>
      <c r="AC33" s="80"/>
      <c r="AD33" s="80"/>
      <c r="AE33" s="80"/>
      <c r="AF33" s="80"/>
      <c r="AG33" s="80"/>
      <c r="AH33" s="80"/>
      <c r="AI33" s="85"/>
    </row>
    <row r="34" spans="2:35" ht="19.5" customHeight="1">
      <c r="B34" s="28"/>
      <c r="C34" s="29"/>
      <c r="D34" s="29"/>
      <c r="E34" s="29"/>
      <c r="F34" s="29"/>
      <c r="G34" s="29"/>
      <c r="H34" s="30"/>
      <c r="I34" s="31"/>
      <c r="J34" s="30"/>
      <c r="K34" s="30"/>
      <c r="L34" s="32"/>
      <c r="M34" s="32"/>
      <c r="N34" s="32"/>
      <c r="O34" s="32"/>
      <c r="P34" s="33"/>
      <c r="Q34" s="34" t="str">
        <f t="shared" si="0"/>
        <v>-</v>
      </c>
      <c r="R34" s="32" t="str">
        <f t="shared" si="1"/>
        <v/>
      </c>
      <c r="S34" s="32">
        <f>MIN(O34,R34)</f>
        <v>0</v>
      </c>
      <c r="T34" s="35"/>
      <c r="U34" s="32">
        <f>MIN(N34,S34,T34)</f>
        <v>0</v>
      </c>
      <c r="V34" s="36">
        <f>ROUNDDOWN(U34,-3)</f>
        <v>0</v>
      </c>
      <c r="W34" s="4"/>
      <c r="X34" s="4"/>
      <c r="Y34" s="80"/>
      <c r="Z34" s="29"/>
      <c r="AA34" s="29"/>
      <c r="AB34" s="80"/>
      <c r="AC34" s="80"/>
      <c r="AD34" s="80"/>
      <c r="AE34" s="80"/>
      <c r="AF34" s="80"/>
      <c r="AG34" s="80"/>
      <c r="AH34" s="80"/>
      <c r="AI34" s="85"/>
    </row>
    <row r="35" spans="2:35" ht="20.149999999999999" customHeight="1">
      <c r="B35" s="28"/>
      <c r="C35" s="29"/>
      <c r="D35" s="29"/>
      <c r="E35" s="29"/>
      <c r="F35" s="29"/>
      <c r="G35" s="29"/>
      <c r="H35" s="30"/>
      <c r="I35" s="30"/>
      <c r="J35" s="30"/>
      <c r="K35" s="30"/>
      <c r="L35" s="32"/>
      <c r="M35" s="32"/>
      <c r="N35" s="32"/>
      <c r="O35" s="32"/>
      <c r="P35" s="33"/>
      <c r="Q35" s="34" t="str">
        <f t="shared" si="0"/>
        <v>-</v>
      </c>
      <c r="R35" s="32" t="str">
        <f t="shared" si="1"/>
        <v/>
      </c>
      <c r="S35" s="32">
        <f t="shared" ref="S35:S42" si="9">MIN(O35,R35)</f>
        <v>0</v>
      </c>
      <c r="T35" s="35"/>
      <c r="U35" s="32">
        <f t="shared" ref="U35:U42" si="10">MIN(N35,S35,T35)</f>
        <v>0</v>
      </c>
      <c r="V35" s="36">
        <f t="shared" si="4"/>
        <v>0</v>
      </c>
      <c r="W35" s="4"/>
      <c r="X35" s="4"/>
      <c r="Y35" s="80"/>
      <c r="Z35" s="29"/>
      <c r="AA35" s="29"/>
      <c r="AB35" s="80"/>
      <c r="AC35" s="80"/>
      <c r="AD35" s="80"/>
      <c r="AE35" s="80"/>
      <c r="AF35" s="80"/>
      <c r="AG35" s="80"/>
      <c r="AH35" s="80"/>
      <c r="AI35" s="85"/>
    </row>
    <row r="36" spans="2:35" ht="20.149999999999999" customHeight="1">
      <c r="B36" s="28"/>
      <c r="C36" s="29"/>
      <c r="D36" s="29"/>
      <c r="E36" s="29"/>
      <c r="F36" s="29"/>
      <c r="G36" s="29"/>
      <c r="H36" s="30"/>
      <c r="I36" s="30"/>
      <c r="J36" s="30"/>
      <c r="K36" s="30"/>
      <c r="L36" s="32"/>
      <c r="M36" s="32"/>
      <c r="N36" s="32"/>
      <c r="O36" s="32"/>
      <c r="P36" s="33"/>
      <c r="Q36" s="34" t="str">
        <f t="shared" si="0"/>
        <v>-</v>
      </c>
      <c r="R36" s="32" t="str">
        <f t="shared" si="1"/>
        <v/>
      </c>
      <c r="S36" s="32">
        <f t="shared" si="9"/>
        <v>0</v>
      </c>
      <c r="T36" s="35"/>
      <c r="U36" s="32">
        <f t="shared" si="10"/>
        <v>0</v>
      </c>
      <c r="V36" s="36">
        <f t="shared" si="4"/>
        <v>0</v>
      </c>
      <c r="W36" s="4"/>
      <c r="X36" s="4"/>
      <c r="Y36" s="80"/>
      <c r="Z36" s="29"/>
      <c r="AA36" s="29"/>
      <c r="AB36" s="80"/>
      <c r="AC36" s="80"/>
      <c r="AD36" s="80"/>
      <c r="AE36" s="80"/>
      <c r="AF36" s="80"/>
      <c r="AG36" s="80"/>
      <c r="AH36" s="80"/>
      <c r="AI36" s="85"/>
    </row>
    <row r="37" spans="2:35" ht="20.149999999999999" customHeight="1">
      <c r="B37" s="28"/>
      <c r="C37" s="29"/>
      <c r="D37" s="29"/>
      <c r="E37" s="29"/>
      <c r="F37" s="29"/>
      <c r="G37" s="29"/>
      <c r="H37" s="30"/>
      <c r="I37" s="30"/>
      <c r="J37" s="31"/>
      <c r="K37" s="30"/>
      <c r="L37" s="32"/>
      <c r="M37" s="32"/>
      <c r="N37" s="32"/>
      <c r="O37" s="32"/>
      <c r="P37" s="33"/>
      <c r="Q37" s="34" t="str">
        <f t="shared" si="0"/>
        <v>-</v>
      </c>
      <c r="R37" s="32" t="str">
        <f t="shared" si="1"/>
        <v/>
      </c>
      <c r="S37" s="32">
        <f t="shared" si="9"/>
        <v>0</v>
      </c>
      <c r="T37" s="35"/>
      <c r="U37" s="32">
        <f t="shared" si="10"/>
        <v>0</v>
      </c>
      <c r="V37" s="36">
        <f t="shared" si="4"/>
        <v>0</v>
      </c>
      <c r="W37" s="4"/>
      <c r="X37" s="4"/>
      <c r="Y37" s="80"/>
      <c r="Z37" s="29"/>
      <c r="AA37" s="29"/>
      <c r="AB37" s="80"/>
      <c r="AC37" s="80"/>
      <c r="AD37" s="80"/>
      <c r="AE37" s="80"/>
      <c r="AF37" s="80"/>
      <c r="AG37" s="80"/>
      <c r="AH37" s="80"/>
      <c r="AI37" s="85"/>
    </row>
    <row r="38" spans="2:35" ht="20.149999999999999" customHeight="1">
      <c r="B38" s="28"/>
      <c r="C38" s="29"/>
      <c r="D38" s="29"/>
      <c r="E38" s="29"/>
      <c r="F38" s="29"/>
      <c r="G38" s="29"/>
      <c r="H38" s="30"/>
      <c r="I38" s="30"/>
      <c r="J38" s="30"/>
      <c r="K38" s="30"/>
      <c r="L38" s="32"/>
      <c r="M38" s="32"/>
      <c r="N38" s="32"/>
      <c r="O38" s="32"/>
      <c r="P38" s="33"/>
      <c r="Q38" s="34" t="str">
        <f t="shared" si="0"/>
        <v>-</v>
      </c>
      <c r="R38" s="32" t="str">
        <f t="shared" si="1"/>
        <v/>
      </c>
      <c r="S38" s="32">
        <f t="shared" si="9"/>
        <v>0</v>
      </c>
      <c r="T38" s="35"/>
      <c r="U38" s="32">
        <f t="shared" si="10"/>
        <v>0</v>
      </c>
      <c r="V38" s="36">
        <f t="shared" si="4"/>
        <v>0</v>
      </c>
      <c r="W38" s="4"/>
      <c r="X38" s="4"/>
      <c r="Y38" s="80"/>
      <c r="Z38" s="29"/>
      <c r="AA38" s="29"/>
      <c r="AB38" s="80"/>
      <c r="AC38" s="80"/>
      <c r="AD38" s="80"/>
      <c r="AE38" s="80"/>
      <c r="AF38" s="80"/>
      <c r="AG38" s="80"/>
      <c r="AH38" s="80"/>
      <c r="AI38" s="85"/>
    </row>
    <row r="39" spans="2:35" ht="20.149999999999999" customHeight="1">
      <c r="B39" s="28"/>
      <c r="C39" s="29"/>
      <c r="D39" s="29"/>
      <c r="E39" s="29"/>
      <c r="F39" s="29"/>
      <c r="G39" s="29"/>
      <c r="H39" s="30"/>
      <c r="I39" s="30"/>
      <c r="J39" s="30"/>
      <c r="K39" s="30"/>
      <c r="L39" s="32"/>
      <c r="M39" s="32"/>
      <c r="N39" s="32"/>
      <c r="O39" s="32"/>
      <c r="P39" s="33"/>
      <c r="Q39" s="34" t="str">
        <f t="shared" si="0"/>
        <v>-</v>
      </c>
      <c r="R39" s="32" t="str">
        <f t="shared" si="1"/>
        <v/>
      </c>
      <c r="S39" s="32">
        <f t="shared" si="9"/>
        <v>0</v>
      </c>
      <c r="T39" s="35"/>
      <c r="U39" s="32">
        <f t="shared" si="10"/>
        <v>0</v>
      </c>
      <c r="V39" s="36">
        <f t="shared" si="4"/>
        <v>0</v>
      </c>
      <c r="W39" s="4"/>
      <c r="X39" s="4"/>
      <c r="Y39" s="80"/>
      <c r="Z39" s="29"/>
      <c r="AA39" s="29"/>
      <c r="AB39" s="80"/>
      <c r="AC39" s="80"/>
      <c r="AD39" s="80"/>
      <c r="AE39" s="80"/>
      <c r="AF39" s="80"/>
      <c r="AG39" s="80"/>
      <c r="AH39" s="80"/>
      <c r="AI39" s="85"/>
    </row>
    <row r="40" spans="2:35" ht="20.149999999999999" customHeight="1">
      <c r="B40" s="28"/>
      <c r="C40" s="29"/>
      <c r="D40" s="29"/>
      <c r="E40" s="29"/>
      <c r="F40" s="29"/>
      <c r="G40" s="29"/>
      <c r="H40" s="30"/>
      <c r="I40" s="30"/>
      <c r="J40" s="30"/>
      <c r="K40" s="30"/>
      <c r="L40" s="32"/>
      <c r="M40" s="32"/>
      <c r="N40" s="32"/>
      <c r="O40" s="32"/>
      <c r="P40" s="33"/>
      <c r="Q40" s="34" t="str">
        <f t="shared" si="0"/>
        <v>-</v>
      </c>
      <c r="R40" s="32" t="str">
        <f t="shared" si="1"/>
        <v/>
      </c>
      <c r="S40" s="32">
        <f t="shared" si="9"/>
        <v>0</v>
      </c>
      <c r="T40" s="35"/>
      <c r="U40" s="32">
        <f t="shared" si="10"/>
        <v>0</v>
      </c>
      <c r="V40" s="36">
        <f t="shared" si="4"/>
        <v>0</v>
      </c>
      <c r="W40" s="4"/>
      <c r="X40" s="4"/>
      <c r="Y40" s="80"/>
      <c r="Z40" s="29"/>
      <c r="AA40" s="29"/>
      <c r="AB40" s="80"/>
      <c r="AC40" s="80"/>
      <c r="AD40" s="80"/>
      <c r="AE40" s="80"/>
      <c r="AF40" s="80"/>
      <c r="AG40" s="80"/>
      <c r="AH40" s="80"/>
      <c r="AI40" s="85"/>
    </row>
    <row r="41" spans="2:35" ht="20.149999999999999" customHeight="1">
      <c r="B41" s="28"/>
      <c r="C41" s="29"/>
      <c r="D41" s="29"/>
      <c r="E41" s="29"/>
      <c r="F41" s="29"/>
      <c r="G41" s="29"/>
      <c r="H41" s="30"/>
      <c r="I41" s="30"/>
      <c r="J41" s="30"/>
      <c r="K41" s="30"/>
      <c r="L41" s="29"/>
      <c r="M41" s="29"/>
      <c r="N41" s="29"/>
      <c r="O41" s="29"/>
      <c r="P41" s="33"/>
      <c r="Q41" s="34" t="str">
        <f t="shared" si="0"/>
        <v>-</v>
      </c>
      <c r="R41" s="32" t="str">
        <f t="shared" si="1"/>
        <v/>
      </c>
      <c r="S41" s="32">
        <f t="shared" si="9"/>
        <v>0</v>
      </c>
      <c r="T41" s="35"/>
      <c r="U41" s="32">
        <f t="shared" si="10"/>
        <v>0</v>
      </c>
      <c r="V41" s="36">
        <f t="shared" si="4"/>
        <v>0</v>
      </c>
      <c r="W41" s="4"/>
      <c r="X41" s="4"/>
      <c r="Y41" s="80"/>
      <c r="Z41" s="29"/>
      <c r="AA41" s="29"/>
      <c r="AB41" s="80"/>
      <c r="AC41" s="80"/>
      <c r="AD41" s="80"/>
      <c r="AE41" s="80"/>
      <c r="AF41" s="80"/>
      <c r="AG41" s="80"/>
      <c r="AH41" s="80"/>
      <c r="AI41" s="85"/>
    </row>
    <row r="42" spans="2:35" ht="20.149999999999999" customHeight="1" thickBot="1">
      <c r="B42" s="37"/>
      <c r="C42" s="38"/>
      <c r="D42" s="38"/>
      <c r="E42" s="38"/>
      <c r="F42" s="38"/>
      <c r="G42" s="38"/>
      <c r="H42" s="39"/>
      <c r="I42" s="39"/>
      <c r="J42" s="39"/>
      <c r="K42" s="39"/>
      <c r="L42" s="38"/>
      <c r="M42" s="38"/>
      <c r="N42" s="38"/>
      <c r="O42" s="38"/>
      <c r="P42" s="40"/>
      <c r="Q42" s="41" t="str">
        <f>IF(J42=1,17500,"-")</f>
        <v>-</v>
      </c>
      <c r="R42" s="32" t="str">
        <f t="shared" si="1"/>
        <v/>
      </c>
      <c r="S42" s="42">
        <f t="shared" si="9"/>
        <v>0</v>
      </c>
      <c r="T42" s="43"/>
      <c r="U42" s="42">
        <f t="shared" si="10"/>
        <v>0</v>
      </c>
      <c r="V42" s="44">
        <f t="shared" si="4"/>
        <v>0</v>
      </c>
      <c r="W42" s="45"/>
      <c r="X42" s="45"/>
      <c r="Y42" s="81"/>
      <c r="Z42" s="38"/>
      <c r="AA42" s="38"/>
      <c r="AB42" s="81"/>
      <c r="AC42" s="81"/>
      <c r="AD42" s="81"/>
      <c r="AE42" s="81"/>
      <c r="AF42" s="81"/>
      <c r="AG42" s="81"/>
      <c r="AH42" s="81"/>
      <c r="AI42" s="86"/>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BQ41"/>
  <sheetViews>
    <sheetView workbookViewId="0"/>
  </sheetViews>
  <sheetFormatPr defaultColWidth="7.08984375" defaultRowHeight="20.149999999999999" customHeight="1"/>
  <cols>
    <col min="1" max="68" width="7.08984375" style="48"/>
    <col min="69" max="69" width="7.08984375" style="48" customWidth="1"/>
    <col min="70" max="324" width="7.08984375" style="48"/>
    <col min="325" max="325" width="7.08984375" style="48" customWidth="1"/>
    <col min="326" max="580" width="7.08984375" style="48"/>
    <col min="581" max="581" width="7.08984375" style="48" customWidth="1"/>
    <col min="582" max="836" width="7.08984375" style="48"/>
    <col min="837" max="837" width="7.08984375" style="48" customWidth="1"/>
    <col min="838" max="1092" width="7.08984375" style="48"/>
    <col min="1093" max="1093" width="7.08984375" style="48" customWidth="1"/>
    <col min="1094" max="1348" width="7.08984375" style="48"/>
    <col min="1349" max="1349" width="7.08984375" style="48" customWidth="1"/>
    <col min="1350" max="1604" width="7.08984375" style="48"/>
    <col min="1605" max="1605" width="7.08984375" style="48" customWidth="1"/>
    <col min="1606" max="1860" width="7.08984375" style="48"/>
    <col min="1861" max="1861" width="7.08984375" style="48" customWidth="1"/>
    <col min="1862" max="2116" width="7.08984375" style="48"/>
    <col min="2117" max="2117" width="7.08984375" style="48" customWidth="1"/>
    <col min="2118" max="2372" width="7.08984375" style="48"/>
    <col min="2373" max="2373" width="7.08984375" style="48" customWidth="1"/>
    <col min="2374" max="2628" width="7.08984375" style="48"/>
    <col min="2629" max="2629" width="7.08984375" style="48" customWidth="1"/>
    <col min="2630" max="2884" width="7.08984375" style="48"/>
    <col min="2885" max="2885" width="7.08984375" style="48" customWidth="1"/>
    <col min="2886" max="3140" width="7.08984375" style="48"/>
    <col min="3141" max="3141" width="7.08984375" style="48" customWidth="1"/>
    <col min="3142" max="3396" width="7.08984375" style="48"/>
    <col min="3397" max="3397" width="7.08984375" style="48" customWidth="1"/>
    <col min="3398" max="3652" width="7.08984375" style="48"/>
    <col min="3653" max="3653" width="7.08984375" style="48" customWidth="1"/>
    <col min="3654" max="3908" width="7.08984375" style="48"/>
    <col min="3909" max="3909" width="7.08984375" style="48" customWidth="1"/>
    <col min="3910" max="4164" width="7.08984375" style="48"/>
    <col min="4165" max="4165" width="7.08984375" style="48" customWidth="1"/>
    <col min="4166" max="4420" width="7.08984375" style="48"/>
    <col min="4421" max="4421" width="7.08984375" style="48" customWidth="1"/>
    <col min="4422" max="4676" width="7.08984375" style="48"/>
    <col min="4677" max="4677" width="7.08984375" style="48" customWidth="1"/>
    <col min="4678" max="4932" width="7.08984375" style="48"/>
    <col min="4933" max="4933" width="7.08984375" style="48" customWidth="1"/>
    <col min="4934" max="5188" width="7.08984375" style="48"/>
    <col min="5189" max="5189" width="7.08984375" style="48" customWidth="1"/>
    <col min="5190" max="5444" width="7.08984375" style="48"/>
    <col min="5445" max="5445" width="7.08984375" style="48" customWidth="1"/>
    <col min="5446" max="5700" width="7.08984375" style="48"/>
    <col min="5701" max="5701" width="7.08984375" style="48" customWidth="1"/>
    <col min="5702" max="5956" width="7.08984375" style="48"/>
    <col min="5957" max="5957" width="7.08984375" style="48" customWidth="1"/>
    <col min="5958" max="6212" width="7.08984375" style="48"/>
    <col min="6213" max="6213" width="7.08984375" style="48" customWidth="1"/>
    <col min="6214" max="6468" width="7.08984375" style="48"/>
    <col min="6469" max="6469" width="7.08984375" style="48" customWidth="1"/>
    <col min="6470" max="6724" width="7.08984375" style="48"/>
    <col min="6725" max="6725" width="7.08984375" style="48" customWidth="1"/>
    <col min="6726" max="6980" width="7.08984375" style="48"/>
    <col min="6981" max="6981" width="7.08984375" style="48" customWidth="1"/>
    <col min="6982" max="7236" width="7.08984375" style="48"/>
    <col min="7237" max="7237" width="7.08984375" style="48" customWidth="1"/>
    <col min="7238" max="7492" width="7.08984375" style="48"/>
    <col min="7493" max="7493" width="7.08984375" style="48" customWidth="1"/>
    <col min="7494" max="7748" width="7.08984375" style="48"/>
    <col min="7749" max="7749" width="7.08984375" style="48" customWidth="1"/>
    <col min="7750" max="8004" width="7.08984375" style="48"/>
    <col min="8005" max="8005" width="7.08984375" style="48" customWidth="1"/>
    <col min="8006" max="8260" width="7.08984375" style="48"/>
    <col min="8261" max="8261" width="7.08984375" style="48" customWidth="1"/>
    <col min="8262" max="8516" width="7.08984375" style="48"/>
    <col min="8517" max="8517" width="7.08984375" style="48" customWidth="1"/>
    <col min="8518" max="8772" width="7.08984375" style="48"/>
    <col min="8773" max="8773" width="7.08984375" style="48" customWidth="1"/>
    <col min="8774" max="9028" width="7.08984375" style="48"/>
    <col min="9029" max="9029" width="7.08984375" style="48" customWidth="1"/>
    <col min="9030" max="9284" width="7.08984375" style="48"/>
    <col min="9285" max="9285" width="7.08984375" style="48" customWidth="1"/>
    <col min="9286" max="9540" width="7.08984375" style="48"/>
    <col min="9541" max="9541" width="7.08984375" style="48" customWidth="1"/>
    <col min="9542" max="9796" width="7.08984375" style="48"/>
    <col min="9797" max="9797" width="7.08984375" style="48" customWidth="1"/>
    <col min="9798" max="10052" width="7.08984375" style="48"/>
    <col min="10053" max="10053" width="7.08984375" style="48" customWidth="1"/>
    <col min="10054" max="10308" width="7.08984375" style="48"/>
    <col min="10309" max="10309" width="7.08984375" style="48" customWidth="1"/>
    <col min="10310" max="10564" width="7.08984375" style="48"/>
    <col min="10565" max="10565" width="7.08984375" style="48" customWidth="1"/>
    <col min="10566" max="10820" width="7.08984375" style="48"/>
    <col min="10821" max="10821" width="7.08984375" style="48" customWidth="1"/>
    <col min="10822" max="11076" width="7.08984375" style="48"/>
    <col min="11077" max="11077" width="7.08984375" style="48" customWidth="1"/>
    <col min="11078" max="11332" width="7.08984375" style="48"/>
    <col min="11333" max="11333" width="7.08984375" style="48" customWidth="1"/>
    <col min="11334" max="11588" width="7.08984375" style="48"/>
    <col min="11589" max="11589" width="7.08984375" style="48" customWidth="1"/>
    <col min="11590" max="11844" width="7.08984375" style="48"/>
    <col min="11845" max="11845" width="7.08984375" style="48" customWidth="1"/>
    <col min="11846" max="12100" width="7.08984375" style="48"/>
    <col min="12101" max="12101" width="7.08984375" style="48" customWidth="1"/>
    <col min="12102" max="12356" width="7.08984375" style="48"/>
    <col min="12357" max="12357" width="7.08984375" style="48" customWidth="1"/>
    <col min="12358" max="12612" width="7.08984375" style="48"/>
    <col min="12613" max="12613" width="7.08984375" style="48" customWidth="1"/>
    <col min="12614" max="12868" width="7.08984375" style="48"/>
    <col min="12869" max="12869" width="7.08984375" style="48" customWidth="1"/>
    <col min="12870" max="13124" width="7.08984375" style="48"/>
    <col min="13125" max="13125" width="7.08984375" style="48" customWidth="1"/>
    <col min="13126" max="13380" width="7.08984375" style="48"/>
    <col min="13381" max="13381" width="7.08984375" style="48" customWidth="1"/>
    <col min="13382" max="13636" width="7.08984375" style="48"/>
    <col min="13637" max="13637" width="7.08984375" style="48" customWidth="1"/>
    <col min="13638" max="13892" width="7.08984375" style="48"/>
    <col min="13893" max="13893" width="7.08984375" style="48" customWidth="1"/>
    <col min="13894" max="14148" width="7.08984375" style="48"/>
    <col min="14149" max="14149" width="7.08984375" style="48" customWidth="1"/>
    <col min="14150" max="14404" width="7.08984375" style="48"/>
    <col min="14405" max="14405" width="7.08984375" style="48" customWidth="1"/>
    <col min="14406" max="14660" width="7.08984375" style="48"/>
    <col min="14661" max="14661" width="7.08984375" style="48" customWidth="1"/>
    <col min="14662" max="14916" width="7.08984375" style="48"/>
    <col min="14917" max="14917" width="7.08984375" style="48" customWidth="1"/>
    <col min="14918" max="15172" width="7.08984375" style="48"/>
    <col min="15173" max="15173" width="7.08984375" style="48" customWidth="1"/>
    <col min="15174" max="15428" width="7.08984375" style="48"/>
    <col min="15429" max="15429" width="7.08984375" style="48" customWidth="1"/>
    <col min="15430" max="15684" width="7.08984375" style="48"/>
    <col min="15685" max="15685" width="7.08984375" style="48" customWidth="1"/>
    <col min="15686" max="15940" width="7.08984375" style="48"/>
    <col min="15941" max="15941" width="7.08984375" style="48" customWidth="1"/>
    <col min="15942" max="16196" width="7.08984375" style="48"/>
    <col min="16197" max="16197" width="7.08984375" style="48" customWidth="1"/>
    <col min="16198" max="16384" width="7.08984375" style="48"/>
  </cols>
  <sheetData>
    <row r="1" spans="2:65" ht="44.25" customHeight="1">
      <c r="B1" s="47" t="s">
        <v>103</v>
      </c>
    </row>
    <row r="2" spans="2:65" ht="44.25" customHeight="1">
      <c r="B2" s="470" t="s">
        <v>104</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row>
    <row r="3" spans="2:65" ht="13.5" customHeight="1" thickBot="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2:65" ht="33.75" customHeight="1" thickBot="1">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Z4" s="471" t="s">
        <v>41</v>
      </c>
      <c r="BA4" s="472"/>
      <c r="BB4" s="472"/>
      <c r="BC4" s="472"/>
      <c r="BD4" s="472"/>
      <c r="BE4" s="472"/>
      <c r="BF4" s="472"/>
      <c r="BG4" s="472"/>
      <c r="BH4" s="473"/>
      <c r="BI4" s="472" t="s">
        <v>105</v>
      </c>
      <c r="BJ4" s="472"/>
      <c r="BK4" s="472"/>
      <c r="BL4" s="472"/>
      <c r="BM4" s="473"/>
    </row>
    <row r="5" spans="2:65" ht="13.5" customHeight="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474"/>
      <c r="AG5" s="474"/>
      <c r="AH5" s="474"/>
      <c r="AI5" s="474"/>
      <c r="AJ5" s="474"/>
      <c r="AK5" s="474"/>
      <c r="AL5" s="474"/>
      <c r="AM5" s="474"/>
      <c r="AN5" s="474"/>
      <c r="AO5" s="474"/>
      <c r="AP5" s="474"/>
      <c r="AQ5" s="474"/>
      <c r="AR5" s="474"/>
      <c r="AS5" s="474"/>
      <c r="AT5" s="474"/>
      <c r="AU5" s="474"/>
      <c r="AV5" s="474"/>
      <c r="AW5" s="474"/>
      <c r="AX5" s="474"/>
      <c r="AZ5" s="50"/>
      <c r="BA5" s="50"/>
      <c r="BB5" s="50"/>
      <c r="BC5" s="50"/>
      <c r="BD5" s="50"/>
      <c r="BE5" s="50"/>
    </row>
    <row r="6" spans="2:65" ht="13.5" customHeight="1">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474"/>
      <c r="AG6" s="474"/>
      <c r="AH6" s="474"/>
      <c r="AI6" s="474"/>
      <c r="AJ6" s="474"/>
      <c r="AK6" s="474"/>
      <c r="AL6" s="474"/>
      <c r="AM6" s="474"/>
      <c r="AN6" s="474"/>
      <c r="AO6" s="474"/>
      <c r="AP6" s="474"/>
      <c r="AQ6" s="474"/>
      <c r="AR6" s="474"/>
      <c r="AS6" s="474"/>
      <c r="AT6" s="474"/>
      <c r="AU6" s="474"/>
      <c r="AV6" s="474"/>
      <c r="AW6" s="474"/>
      <c r="AX6" s="474"/>
      <c r="AY6" s="50"/>
      <c r="AZ6" s="50"/>
      <c r="BA6" s="50"/>
      <c r="BB6" s="50"/>
      <c r="BC6" s="50"/>
      <c r="BD6" s="50"/>
      <c r="BE6" s="50"/>
    </row>
    <row r="7" spans="2:65" ht="13.5" customHeight="1" thickBot="1">
      <c r="B7" s="50"/>
      <c r="C7" s="50"/>
      <c r="D7" s="50"/>
      <c r="E7" s="50"/>
      <c r="F7" s="50"/>
      <c r="G7" s="50"/>
      <c r="H7" s="51"/>
      <c r="I7" s="51"/>
      <c r="J7" s="51"/>
      <c r="K7" s="51"/>
      <c r="L7" s="51"/>
      <c r="M7" s="51"/>
      <c r="N7" s="51"/>
      <c r="O7" s="51"/>
      <c r="P7" s="51"/>
      <c r="Q7" s="51"/>
      <c r="AF7" s="474"/>
      <c r="AG7" s="474"/>
      <c r="AH7" s="474"/>
      <c r="AI7" s="474"/>
      <c r="AJ7" s="474"/>
      <c r="AK7" s="474"/>
      <c r="AL7" s="474"/>
      <c r="AM7" s="474"/>
      <c r="AN7" s="474"/>
      <c r="AO7" s="474"/>
      <c r="AP7" s="474"/>
      <c r="AQ7" s="474"/>
      <c r="AR7" s="474"/>
      <c r="AS7" s="474"/>
      <c r="AT7" s="474"/>
      <c r="AU7" s="474"/>
      <c r="AV7" s="474"/>
      <c r="AW7" s="474"/>
      <c r="AX7" s="474"/>
    </row>
    <row r="8" spans="2:65" s="52" customFormat="1" ht="44.25" customHeight="1" thickBot="1">
      <c r="B8" s="433" t="s">
        <v>106</v>
      </c>
      <c r="C8" s="400"/>
      <c r="D8" s="400"/>
      <c r="E8" s="400"/>
      <c r="F8" s="400"/>
      <c r="G8" s="400"/>
      <c r="H8" s="400"/>
      <c r="I8" s="400"/>
      <c r="J8" s="400"/>
      <c r="K8" s="400"/>
      <c r="L8" s="400"/>
      <c r="M8" s="400"/>
      <c r="N8" s="400"/>
      <c r="O8" s="400"/>
      <c r="P8" s="400"/>
      <c r="Q8" s="400"/>
      <c r="R8" s="400"/>
      <c r="S8" s="400"/>
      <c r="T8" s="400"/>
      <c r="U8" s="400"/>
      <c r="V8" s="400"/>
      <c r="W8" s="400"/>
      <c r="X8" s="400"/>
      <c r="Y8" s="401"/>
      <c r="AK8" s="53"/>
      <c r="AL8" s="53"/>
      <c r="AM8" s="53"/>
      <c r="AN8" s="53"/>
    </row>
    <row r="9" spans="2:65" s="52" customFormat="1" ht="44.25" customHeight="1" thickBot="1">
      <c r="B9" s="475" t="s">
        <v>107</v>
      </c>
      <c r="C9" s="476"/>
      <c r="D9" s="476"/>
      <c r="E9" s="476"/>
      <c r="F9" s="477"/>
      <c r="G9" s="405" t="s">
        <v>108</v>
      </c>
      <c r="H9" s="405"/>
      <c r="I9" s="405"/>
      <c r="J9" s="405"/>
      <c r="K9" s="374" t="s">
        <v>109</v>
      </c>
      <c r="L9" s="374"/>
      <c r="M9" s="374"/>
      <c r="N9" s="374"/>
      <c r="O9" s="374"/>
      <c r="P9" s="374" t="s">
        <v>110</v>
      </c>
      <c r="Q9" s="374"/>
      <c r="R9" s="374"/>
      <c r="S9" s="374"/>
      <c r="T9" s="374"/>
      <c r="U9" s="374"/>
      <c r="V9" s="374"/>
      <c r="W9" s="374"/>
      <c r="X9" s="374"/>
      <c r="Y9" s="478"/>
    </row>
    <row r="10" spans="2:65" s="52" customFormat="1" ht="44.25" customHeight="1" thickBot="1">
      <c r="B10" s="433" t="s">
        <v>111</v>
      </c>
      <c r="C10" s="462"/>
      <c r="D10" s="462"/>
      <c r="E10" s="462"/>
      <c r="F10" s="462"/>
      <c r="G10" s="462"/>
      <c r="H10" s="462"/>
      <c r="I10" s="462"/>
      <c r="J10" s="462"/>
      <c r="K10" s="462"/>
      <c r="L10" s="463"/>
      <c r="M10" s="433" t="s">
        <v>44</v>
      </c>
      <c r="N10" s="400"/>
      <c r="O10" s="400"/>
      <c r="P10" s="400"/>
      <c r="Q10" s="400"/>
      <c r="R10" s="400"/>
      <c r="S10" s="400"/>
      <c r="T10" s="400"/>
      <c r="U10" s="400"/>
      <c r="V10" s="400"/>
      <c r="W10" s="400"/>
      <c r="X10" s="400"/>
      <c r="Y10" s="400"/>
      <c r="Z10" s="400"/>
      <c r="AA10" s="401"/>
      <c r="AB10" s="464" t="s">
        <v>45</v>
      </c>
      <c r="AC10" s="465"/>
      <c r="AD10" s="465"/>
      <c r="AE10" s="465"/>
      <c r="AF10" s="465"/>
      <c r="AG10" s="465"/>
      <c r="AH10" s="465"/>
      <c r="AI10" s="465"/>
      <c r="AJ10" s="465"/>
      <c r="AK10" s="465"/>
      <c r="AL10" s="465"/>
      <c r="AM10" s="465"/>
      <c r="AN10" s="465"/>
      <c r="AO10" s="465"/>
      <c r="AP10" s="465"/>
      <c r="AQ10" s="465"/>
      <c r="AR10" s="465"/>
      <c r="AS10" s="465"/>
      <c r="AT10" s="465"/>
      <c r="AU10" s="466"/>
    </row>
    <row r="11" spans="2:65" s="52" customFormat="1" ht="44.25" customHeight="1" thickBot="1">
      <c r="B11" s="433"/>
      <c r="C11" s="400"/>
      <c r="D11" s="400"/>
      <c r="E11" s="400"/>
      <c r="F11" s="400"/>
      <c r="G11" s="400"/>
      <c r="H11" s="400"/>
      <c r="I11" s="400"/>
      <c r="J11" s="400"/>
      <c r="K11" s="400"/>
      <c r="L11" s="401"/>
      <c r="M11" s="433"/>
      <c r="N11" s="400"/>
      <c r="O11" s="400"/>
      <c r="P11" s="400"/>
      <c r="Q11" s="400"/>
      <c r="R11" s="400"/>
      <c r="S11" s="400"/>
      <c r="T11" s="400"/>
      <c r="U11" s="400"/>
      <c r="V11" s="400"/>
      <c r="W11" s="400"/>
      <c r="X11" s="400"/>
      <c r="Y11" s="400"/>
      <c r="Z11" s="400"/>
      <c r="AA11" s="401"/>
      <c r="AB11" s="467"/>
      <c r="AC11" s="468"/>
      <c r="AD11" s="468"/>
      <c r="AE11" s="468"/>
      <c r="AF11" s="468"/>
      <c r="AG11" s="468"/>
      <c r="AH11" s="468"/>
      <c r="AI11" s="468"/>
      <c r="AJ11" s="468"/>
      <c r="AK11" s="468"/>
      <c r="AL11" s="468"/>
      <c r="AM11" s="468"/>
      <c r="AN11" s="468"/>
      <c r="AO11" s="468"/>
      <c r="AP11" s="468"/>
      <c r="AQ11" s="468"/>
      <c r="AR11" s="468"/>
      <c r="AS11" s="468"/>
      <c r="AT11" s="468"/>
      <c r="AU11" s="469"/>
    </row>
    <row r="12" spans="2:65" s="54" customFormat="1" ht="29.25" customHeight="1"/>
    <row r="13" spans="2:65" s="52" customFormat="1" ht="44.25" customHeight="1" thickBot="1">
      <c r="B13" s="52" t="s">
        <v>112</v>
      </c>
    </row>
    <row r="14" spans="2:65" s="52" customFormat="1" ht="44.25" customHeight="1" thickBot="1">
      <c r="B14" s="392" t="s">
        <v>48</v>
      </c>
      <c r="C14" s="382"/>
      <c r="D14" s="382"/>
      <c r="E14" s="382"/>
      <c r="F14" s="382"/>
      <c r="G14" s="382"/>
      <c r="H14" s="390"/>
      <c r="I14" s="433" t="s">
        <v>113</v>
      </c>
      <c r="J14" s="400"/>
      <c r="K14" s="400"/>
      <c r="L14" s="400"/>
      <c r="M14" s="400"/>
      <c r="N14" s="400"/>
      <c r="O14" s="400"/>
      <c r="P14" s="400"/>
      <c r="Q14" s="400"/>
      <c r="R14" s="400"/>
      <c r="S14" s="400"/>
      <c r="T14" s="400"/>
      <c r="U14" s="400"/>
      <c r="V14" s="400"/>
      <c r="W14" s="400"/>
      <c r="X14" s="400"/>
      <c r="Y14" s="400"/>
      <c r="Z14" s="400"/>
      <c r="AA14" s="400"/>
      <c r="AB14" s="400"/>
      <c r="AC14" s="460"/>
      <c r="AD14" s="374"/>
      <c r="AE14" s="374"/>
      <c r="AF14" s="374"/>
      <c r="AG14" s="374"/>
      <c r="AH14" s="374"/>
      <c r="AI14" s="374"/>
      <c r="AJ14" s="374"/>
      <c r="AK14" s="374"/>
      <c r="AL14" s="374"/>
      <c r="AM14" s="374"/>
      <c r="AN14" s="374"/>
      <c r="AO14" s="374"/>
      <c r="AP14" s="374"/>
      <c r="AQ14" s="374"/>
      <c r="AR14" s="374"/>
      <c r="AS14" s="374"/>
      <c r="AT14" s="374"/>
      <c r="AU14" s="374"/>
    </row>
    <row r="15" spans="2:65" s="52" customFormat="1" ht="44.25" customHeight="1" thickBot="1">
      <c r="B15" s="385"/>
      <c r="C15" s="386"/>
      <c r="D15" s="386"/>
      <c r="E15" s="386"/>
      <c r="F15" s="386"/>
      <c r="G15" s="386"/>
      <c r="H15" s="391"/>
      <c r="I15" s="433" t="s">
        <v>114</v>
      </c>
      <c r="J15" s="400"/>
      <c r="K15" s="55" t="s">
        <v>115</v>
      </c>
      <c r="L15" s="55"/>
      <c r="M15" s="55"/>
      <c r="N15" s="55" t="s">
        <v>116</v>
      </c>
      <c r="O15" s="55"/>
      <c r="P15" s="55" t="s">
        <v>117</v>
      </c>
      <c r="Q15" s="55"/>
      <c r="R15" s="56" t="s">
        <v>118</v>
      </c>
      <c r="S15" s="461" t="s">
        <v>119</v>
      </c>
      <c r="T15" s="400"/>
      <c r="U15" s="55" t="s">
        <v>115</v>
      </c>
      <c r="V15" s="55"/>
      <c r="W15" s="55"/>
      <c r="X15" s="55" t="s">
        <v>116</v>
      </c>
      <c r="Y15" s="55"/>
      <c r="Z15" s="55" t="s">
        <v>117</v>
      </c>
      <c r="AA15" s="55"/>
      <c r="AB15" s="57" t="s">
        <v>118</v>
      </c>
      <c r="AC15" s="374"/>
      <c r="AD15" s="374"/>
      <c r="AE15" s="374"/>
      <c r="AF15" s="374"/>
      <c r="AG15" s="374"/>
      <c r="AH15" s="374"/>
      <c r="AI15" s="374"/>
      <c r="AJ15" s="374"/>
      <c r="AK15" s="374"/>
      <c r="AL15" s="374"/>
      <c r="AM15" s="374"/>
      <c r="AN15" s="374"/>
      <c r="AO15" s="374"/>
      <c r="AP15" s="374"/>
      <c r="AQ15" s="374"/>
      <c r="AR15" s="374"/>
      <c r="AS15" s="374"/>
      <c r="AT15" s="374"/>
      <c r="AU15" s="374"/>
    </row>
    <row r="16" spans="2:65" s="54" customFormat="1" ht="25.5" customHeight="1"/>
    <row r="17" spans="1:69" s="52" customFormat="1" ht="44.25" customHeight="1" thickBot="1">
      <c r="B17" s="52" t="s">
        <v>120</v>
      </c>
      <c r="Q17" s="58" t="s">
        <v>121</v>
      </c>
      <c r="T17" s="58"/>
    </row>
    <row r="18" spans="1:69" s="52" customFormat="1" ht="114.75" customHeight="1" thickBot="1">
      <c r="B18" s="426" t="s">
        <v>122</v>
      </c>
      <c r="C18" s="455"/>
      <c r="D18" s="455"/>
      <c r="E18" s="455"/>
      <c r="F18" s="426" t="s">
        <v>123</v>
      </c>
      <c r="G18" s="455"/>
      <c r="H18" s="455"/>
      <c r="I18" s="455"/>
      <c r="J18" s="459" t="s">
        <v>124</v>
      </c>
      <c r="K18" s="459"/>
      <c r="L18" s="459"/>
      <c r="M18" s="459"/>
      <c r="N18" s="426" t="s">
        <v>125</v>
      </c>
      <c r="O18" s="426"/>
      <c r="P18" s="426"/>
      <c r="Q18" s="426"/>
      <c r="R18" s="426" t="s">
        <v>126</v>
      </c>
      <c r="S18" s="426"/>
      <c r="T18" s="426"/>
      <c r="U18" s="426"/>
      <c r="V18" s="426" t="s">
        <v>63</v>
      </c>
      <c r="W18" s="426"/>
      <c r="X18" s="426"/>
      <c r="Y18" s="426"/>
      <c r="Z18" s="426" t="s">
        <v>64</v>
      </c>
      <c r="AA18" s="426"/>
      <c r="AB18" s="426"/>
      <c r="AC18" s="426"/>
      <c r="AD18" s="421" t="s">
        <v>127</v>
      </c>
      <c r="AE18" s="453"/>
      <c r="AF18" s="453"/>
      <c r="AG18" s="454"/>
      <c r="AH18" s="426" t="s">
        <v>66</v>
      </c>
      <c r="AI18" s="426"/>
      <c r="AJ18" s="426"/>
      <c r="AK18" s="426"/>
      <c r="AL18" s="426" t="s">
        <v>128</v>
      </c>
      <c r="AM18" s="426"/>
      <c r="AN18" s="426"/>
      <c r="AO18" s="426"/>
      <c r="AP18" s="426" t="s">
        <v>129</v>
      </c>
      <c r="AQ18" s="426"/>
      <c r="AR18" s="426"/>
      <c r="AS18" s="426"/>
      <c r="AT18" s="455" t="s">
        <v>130</v>
      </c>
      <c r="AU18" s="455"/>
      <c r="AV18" s="455"/>
      <c r="AW18" s="455"/>
      <c r="AX18" s="426" t="s">
        <v>70</v>
      </c>
      <c r="AY18" s="426"/>
      <c r="AZ18" s="426"/>
      <c r="BA18" s="426"/>
      <c r="BB18" s="426" t="s">
        <v>131</v>
      </c>
      <c r="BC18" s="426"/>
      <c r="BD18" s="426"/>
      <c r="BE18" s="426"/>
      <c r="BF18" s="421" t="s">
        <v>132</v>
      </c>
      <c r="BG18" s="453"/>
      <c r="BH18" s="453"/>
      <c r="BI18" s="454"/>
      <c r="BJ18" s="421" t="s">
        <v>73</v>
      </c>
      <c r="BK18" s="453"/>
      <c r="BL18" s="453"/>
      <c r="BM18" s="454"/>
      <c r="BN18" s="421" t="s">
        <v>133</v>
      </c>
      <c r="BO18" s="453"/>
      <c r="BP18" s="453"/>
      <c r="BQ18" s="454"/>
    </row>
    <row r="19" spans="1:69" s="54" customFormat="1" ht="135" customHeight="1" thickBot="1">
      <c r="A19" s="52"/>
      <c r="B19" s="455"/>
      <c r="C19" s="455"/>
      <c r="D19" s="455"/>
      <c r="E19" s="455"/>
      <c r="F19" s="456" t="s">
        <v>134</v>
      </c>
      <c r="G19" s="457"/>
      <c r="H19" s="457"/>
      <c r="I19" s="458"/>
      <c r="J19" s="424" t="s">
        <v>84</v>
      </c>
      <c r="K19" s="424"/>
      <c r="L19" s="424"/>
      <c r="M19" s="424"/>
      <c r="N19" s="424" t="s">
        <v>47</v>
      </c>
      <c r="O19" s="424"/>
      <c r="P19" s="424"/>
      <c r="Q19" s="424"/>
      <c r="R19" s="424" t="s">
        <v>135</v>
      </c>
      <c r="S19" s="425"/>
      <c r="T19" s="425"/>
      <c r="U19" s="425"/>
      <c r="V19" s="424" t="s">
        <v>136</v>
      </c>
      <c r="W19" s="424"/>
      <c r="X19" s="424"/>
      <c r="Y19" s="424"/>
      <c r="Z19" s="424" t="s">
        <v>43</v>
      </c>
      <c r="AA19" s="424"/>
      <c r="AB19" s="424"/>
      <c r="AC19" s="424"/>
      <c r="AD19" s="425" t="s">
        <v>84</v>
      </c>
      <c r="AE19" s="425"/>
      <c r="AF19" s="425"/>
      <c r="AG19" s="425"/>
      <c r="AH19" s="418" t="s">
        <v>85</v>
      </c>
      <c r="AI19" s="418"/>
      <c r="AJ19" s="418"/>
      <c r="AK19" s="418"/>
      <c r="AL19" s="424" t="s">
        <v>137</v>
      </c>
      <c r="AM19" s="424"/>
      <c r="AN19" s="424"/>
      <c r="AO19" s="424"/>
      <c r="AP19" s="424" t="s">
        <v>43</v>
      </c>
      <c r="AQ19" s="424"/>
      <c r="AR19" s="424"/>
      <c r="AS19" s="424"/>
      <c r="AT19" s="421" t="s">
        <v>87</v>
      </c>
      <c r="AU19" s="422"/>
      <c r="AV19" s="422"/>
      <c r="AW19" s="423"/>
      <c r="AX19" s="421" t="s">
        <v>138</v>
      </c>
      <c r="AY19" s="422"/>
      <c r="AZ19" s="422"/>
      <c r="BA19" s="423"/>
      <c r="BB19" s="397" t="s">
        <v>89</v>
      </c>
      <c r="BC19" s="397"/>
      <c r="BD19" s="397"/>
      <c r="BE19" s="397"/>
      <c r="BF19" s="411" t="s">
        <v>90</v>
      </c>
      <c r="BG19" s="412"/>
      <c r="BH19" s="412"/>
      <c r="BI19" s="419"/>
      <c r="BJ19" s="411" t="s">
        <v>90</v>
      </c>
      <c r="BK19" s="412"/>
      <c r="BL19" s="412"/>
      <c r="BM19" s="419"/>
      <c r="BN19" s="411" t="s">
        <v>90</v>
      </c>
      <c r="BO19" s="412"/>
      <c r="BP19" s="412"/>
      <c r="BQ19" s="419"/>
    </row>
    <row r="20" spans="1:69" s="54" customFormat="1" ht="35.25" customHeight="1" thickBot="1">
      <c r="B20" s="59" t="s">
        <v>139</v>
      </c>
      <c r="C20" s="442"/>
      <c r="D20" s="442"/>
      <c r="E20" s="443"/>
      <c r="F20" s="439"/>
      <c r="G20" s="440"/>
      <c r="H20" s="440"/>
      <c r="I20" s="440"/>
      <c r="J20" s="439"/>
      <c r="K20" s="439"/>
      <c r="L20" s="439"/>
      <c r="M20" s="439"/>
      <c r="N20" s="444"/>
      <c r="O20" s="444"/>
      <c r="P20" s="444"/>
      <c r="Q20" s="444"/>
      <c r="R20" s="439"/>
      <c r="S20" s="440"/>
      <c r="T20" s="440"/>
      <c r="U20" s="440"/>
      <c r="V20" s="445"/>
      <c r="W20" s="446"/>
      <c r="X20" s="446"/>
      <c r="Y20" s="447"/>
      <c r="Z20" s="439"/>
      <c r="AA20" s="439"/>
      <c r="AB20" s="439"/>
      <c r="AC20" s="439"/>
      <c r="AD20" s="440"/>
      <c r="AE20" s="440"/>
      <c r="AF20" s="440"/>
      <c r="AG20" s="440"/>
      <c r="AH20" s="439"/>
      <c r="AI20" s="439"/>
      <c r="AJ20" s="439"/>
      <c r="AK20" s="439"/>
      <c r="AL20" s="439"/>
      <c r="AM20" s="439"/>
      <c r="AN20" s="439"/>
      <c r="AO20" s="439"/>
      <c r="AP20" s="439"/>
      <c r="AQ20" s="439"/>
      <c r="AR20" s="439"/>
      <c r="AS20" s="439"/>
      <c r="AT20" s="440"/>
      <c r="AU20" s="440"/>
      <c r="AV20" s="440"/>
      <c r="AW20" s="440"/>
      <c r="AX20" s="440"/>
      <c r="AY20" s="440"/>
      <c r="AZ20" s="440"/>
      <c r="BA20" s="440"/>
      <c r="BB20" s="440"/>
      <c r="BC20" s="440"/>
      <c r="BD20" s="440"/>
      <c r="BE20" s="440"/>
      <c r="BF20" s="441"/>
      <c r="BG20" s="442"/>
      <c r="BH20" s="442"/>
      <c r="BI20" s="443"/>
      <c r="BJ20" s="441"/>
      <c r="BK20" s="442"/>
      <c r="BL20" s="442"/>
      <c r="BM20" s="443"/>
      <c r="BN20" s="441"/>
      <c r="BO20" s="442"/>
      <c r="BP20" s="442"/>
      <c r="BQ20" s="443"/>
    </row>
    <row r="21" spans="1:69" s="54" customFormat="1" ht="35.25" customHeight="1" thickBot="1">
      <c r="B21" s="59" t="s">
        <v>140</v>
      </c>
      <c r="C21" s="442"/>
      <c r="D21" s="442"/>
      <c r="E21" s="443"/>
      <c r="F21" s="439"/>
      <c r="G21" s="440"/>
      <c r="H21" s="440"/>
      <c r="I21" s="440"/>
      <c r="J21" s="439"/>
      <c r="K21" s="439"/>
      <c r="L21" s="439"/>
      <c r="M21" s="439"/>
      <c r="N21" s="439"/>
      <c r="O21" s="439"/>
      <c r="P21" s="439"/>
      <c r="Q21" s="439"/>
      <c r="R21" s="439"/>
      <c r="S21" s="440"/>
      <c r="T21" s="440"/>
      <c r="U21" s="440"/>
      <c r="V21" s="448"/>
      <c r="W21" s="438"/>
      <c r="X21" s="438"/>
      <c r="Y21" s="449"/>
      <c r="Z21" s="439"/>
      <c r="AA21" s="439"/>
      <c r="AB21" s="439"/>
      <c r="AC21" s="439"/>
      <c r="AD21" s="440"/>
      <c r="AE21" s="440"/>
      <c r="AF21" s="440"/>
      <c r="AG21" s="440"/>
      <c r="AH21" s="439"/>
      <c r="AI21" s="439"/>
      <c r="AJ21" s="439"/>
      <c r="AK21" s="439"/>
      <c r="AL21" s="439"/>
      <c r="AM21" s="439"/>
      <c r="AN21" s="439"/>
      <c r="AO21" s="439"/>
      <c r="AP21" s="439"/>
      <c r="AQ21" s="439"/>
      <c r="AR21" s="439"/>
      <c r="AS21" s="439"/>
      <c r="AT21" s="440"/>
      <c r="AU21" s="440"/>
      <c r="AV21" s="440"/>
      <c r="AW21" s="440"/>
      <c r="AX21" s="440"/>
      <c r="AY21" s="440"/>
      <c r="AZ21" s="440"/>
      <c r="BA21" s="440"/>
      <c r="BB21" s="440"/>
      <c r="BC21" s="440"/>
      <c r="BD21" s="440"/>
      <c r="BE21" s="440"/>
      <c r="BF21" s="441"/>
      <c r="BG21" s="442"/>
      <c r="BH21" s="442"/>
      <c r="BI21" s="443"/>
      <c r="BJ21" s="441"/>
      <c r="BK21" s="442"/>
      <c r="BL21" s="442"/>
      <c r="BM21" s="443"/>
      <c r="BN21" s="441"/>
      <c r="BO21" s="442"/>
      <c r="BP21" s="442"/>
      <c r="BQ21" s="443"/>
    </row>
    <row r="22" spans="1:69" s="54" customFormat="1" ht="35.25" customHeight="1" thickBot="1">
      <c r="B22" s="59" t="s">
        <v>141</v>
      </c>
      <c r="C22" s="442"/>
      <c r="D22" s="442"/>
      <c r="E22" s="443"/>
      <c r="F22" s="439"/>
      <c r="G22" s="440"/>
      <c r="H22" s="440"/>
      <c r="I22" s="440"/>
      <c r="J22" s="439"/>
      <c r="K22" s="439"/>
      <c r="L22" s="439"/>
      <c r="M22" s="439"/>
      <c r="N22" s="439"/>
      <c r="O22" s="439"/>
      <c r="P22" s="439"/>
      <c r="Q22" s="439"/>
      <c r="R22" s="439"/>
      <c r="S22" s="440"/>
      <c r="T22" s="440"/>
      <c r="U22" s="440"/>
      <c r="V22" s="450"/>
      <c r="W22" s="451"/>
      <c r="X22" s="451"/>
      <c r="Y22" s="452"/>
      <c r="Z22" s="439"/>
      <c r="AA22" s="439"/>
      <c r="AB22" s="439"/>
      <c r="AC22" s="439"/>
      <c r="AD22" s="440"/>
      <c r="AE22" s="440"/>
      <c r="AF22" s="440"/>
      <c r="AG22" s="440"/>
      <c r="AH22" s="439"/>
      <c r="AI22" s="439"/>
      <c r="AJ22" s="439"/>
      <c r="AK22" s="439"/>
      <c r="AL22" s="439"/>
      <c r="AM22" s="439"/>
      <c r="AN22" s="439"/>
      <c r="AO22" s="439"/>
      <c r="AP22" s="439"/>
      <c r="AQ22" s="439"/>
      <c r="AR22" s="439"/>
      <c r="AS22" s="439"/>
      <c r="AT22" s="440"/>
      <c r="AU22" s="440"/>
      <c r="AV22" s="440"/>
      <c r="AW22" s="440"/>
      <c r="AX22" s="440"/>
      <c r="AY22" s="440"/>
      <c r="AZ22" s="440"/>
      <c r="BA22" s="440"/>
      <c r="BB22" s="440"/>
      <c r="BC22" s="440"/>
      <c r="BD22" s="440"/>
      <c r="BE22" s="440"/>
      <c r="BF22" s="441"/>
      <c r="BG22" s="442"/>
      <c r="BH22" s="442"/>
      <c r="BI22" s="443"/>
      <c r="BJ22" s="441"/>
      <c r="BK22" s="442"/>
      <c r="BL22" s="442"/>
      <c r="BM22" s="443"/>
      <c r="BN22" s="441"/>
      <c r="BO22" s="442"/>
      <c r="BP22" s="442"/>
      <c r="BQ22" s="443"/>
    </row>
    <row r="23" spans="1:69" s="54" customFormat="1" ht="30.75" customHeight="1">
      <c r="B23" s="434"/>
      <c r="C23" s="434"/>
      <c r="D23" s="434"/>
      <c r="E23" s="434"/>
      <c r="F23" s="438"/>
      <c r="G23" s="434"/>
      <c r="H23" s="434"/>
      <c r="I23" s="434"/>
      <c r="J23" s="438"/>
      <c r="K23" s="438"/>
      <c r="L23" s="438"/>
      <c r="M23" s="438"/>
      <c r="N23" s="438"/>
      <c r="O23" s="438"/>
      <c r="P23" s="438"/>
      <c r="Q23" s="438"/>
      <c r="R23" s="438"/>
      <c r="S23" s="434"/>
      <c r="T23" s="434"/>
      <c r="U23" s="434"/>
      <c r="V23" s="438"/>
      <c r="W23" s="438"/>
      <c r="X23" s="438"/>
      <c r="Y23" s="438"/>
      <c r="Z23" s="434"/>
      <c r="AA23" s="434"/>
      <c r="AB23" s="434"/>
      <c r="AC23" s="434"/>
      <c r="AD23" s="438"/>
      <c r="AE23" s="438"/>
      <c r="AF23" s="438"/>
      <c r="AG23" s="438"/>
      <c r="AH23" s="438"/>
      <c r="AI23" s="438"/>
      <c r="AJ23" s="438"/>
      <c r="AK23" s="438"/>
      <c r="AL23" s="438"/>
      <c r="AM23" s="438"/>
      <c r="AN23" s="438"/>
      <c r="AO23" s="438"/>
      <c r="AP23" s="438"/>
      <c r="AQ23" s="438"/>
      <c r="AR23" s="438"/>
      <c r="AS23" s="438"/>
      <c r="AT23" s="434"/>
      <c r="AU23" s="434"/>
      <c r="AV23" s="434"/>
      <c r="AW23" s="434"/>
      <c r="AX23" s="434"/>
      <c r="AY23" s="434"/>
      <c r="AZ23" s="434"/>
      <c r="BA23" s="434"/>
      <c r="BB23" s="60"/>
      <c r="BC23" s="60"/>
      <c r="BD23" s="60"/>
      <c r="BE23" s="60"/>
      <c r="BF23" s="434"/>
      <c r="BG23" s="434"/>
      <c r="BH23" s="434"/>
      <c r="BI23" s="434"/>
      <c r="BJ23" s="434"/>
      <c r="BK23" s="434"/>
      <c r="BL23" s="434"/>
      <c r="BM23" s="434"/>
      <c r="BN23" s="435"/>
      <c r="BO23" s="436"/>
      <c r="BP23" s="436"/>
      <c r="BQ23" s="437"/>
    </row>
    <row r="24" spans="1:69" s="52" customFormat="1" ht="30.75" customHeight="1" thickBot="1">
      <c r="B24" s="405" t="s">
        <v>142</v>
      </c>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61"/>
      <c r="BO24" s="61"/>
      <c r="BP24" s="61"/>
      <c r="BQ24" s="61"/>
    </row>
    <row r="25" spans="1:69" s="52" customFormat="1" ht="96" customHeight="1" thickTop="1" thickBot="1">
      <c r="B25" s="418" t="s">
        <v>143</v>
      </c>
      <c r="C25" s="397"/>
      <c r="D25" s="397"/>
      <c r="E25" s="397"/>
      <c r="F25" s="397"/>
      <c r="G25" s="397"/>
      <c r="H25" s="397"/>
      <c r="I25" s="397"/>
      <c r="J25" s="397"/>
      <c r="K25" s="397"/>
      <c r="L25" s="397"/>
      <c r="M25" s="418" t="s">
        <v>144</v>
      </c>
      <c r="N25" s="418"/>
      <c r="O25" s="418"/>
      <c r="P25" s="418"/>
      <c r="Q25" s="418"/>
      <c r="R25" s="418"/>
      <c r="S25" s="418"/>
      <c r="T25" s="418" t="s">
        <v>145</v>
      </c>
      <c r="U25" s="418"/>
      <c r="V25" s="418"/>
      <c r="W25" s="418"/>
      <c r="X25" s="418"/>
      <c r="Y25" s="418"/>
      <c r="Z25" s="418"/>
      <c r="AA25" s="418" t="s">
        <v>146</v>
      </c>
      <c r="AB25" s="397"/>
      <c r="AC25" s="397"/>
      <c r="AD25" s="397"/>
      <c r="AE25" s="397"/>
      <c r="AF25" s="397"/>
      <c r="AG25" s="397"/>
      <c r="AH25" s="397"/>
      <c r="AI25" s="397"/>
      <c r="AJ25" s="397"/>
      <c r="AK25" s="433"/>
      <c r="AL25" s="414" t="s">
        <v>147</v>
      </c>
      <c r="AM25" s="415"/>
      <c r="AN25" s="415"/>
      <c r="AO25" s="415"/>
      <c r="AP25" s="415"/>
      <c r="AQ25" s="415"/>
      <c r="AR25" s="415"/>
      <c r="AS25" s="415"/>
      <c r="AT25" s="415"/>
      <c r="AU25" s="415"/>
      <c r="AV25" s="416"/>
      <c r="AW25" s="61"/>
      <c r="AX25" s="61"/>
      <c r="AY25" s="61"/>
      <c r="AZ25" s="61"/>
      <c r="BA25" s="61"/>
      <c r="BB25" s="61"/>
      <c r="BC25" s="61"/>
      <c r="BD25" s="61"/>
      <c r="BE25" s="61"/>
      <c r="BF25" s="61"/>
      <c r="BG25" s="61"/>
      <c r="BH25" s="61"/>
      <c r="BI25" s="61"/>
      <c r="BJ25" s="61"/>
      <c r="BK25" s="61"/>
      <c r="BL25" s="61"/>
      <c r="BM25" s="61"/>
      <c r="BN25" s="61"/>
      <c r="BO25" s="61"/>
      <c r="BP25" s="61"/>
      <c r="BQ25" s="61"/>
    </row>
    <row r="26" spans="1:69" s="52" customFormat="1" ht="35.25" customHeight="1" thickBot="1">
      <c r="B26" s="427" t="s">
        <v>148</v>
      </c>
      <c r="C26" s="428"/>
      <c r="D26" s="429">
        <f>N20</f>
        <v>0</v>
      </c>
      <c r="E26" s="429"/>
      <c r="F26" s="429"/>
      <c r="G26" s="429"/>
      <c r="H26" s="429"/>
      <c r="I26" s="429"/>
      <c r="J26" s="429"/>
      <c r="K26" s="401" t="s">
        <v>47</v>
      </c>
      <c r="L26" s="397"/>
      <c r="M26" s="430">
        <f>J20</f>
        <v>0</v>
      </c>
      <c r="N26" s="431"/>
      <c r="O26" s="431"/>
      <c r="P26" s="431"/>
      <c r="Q26" s="431"/>
      <c r="R26" s="431"/>
      <c r="S26" s="62" t="s">
        <v>149</v>
      </c>
      <c r="T26" s="418" t="s">
        <v>150</v>
      </c>
      <c r="U26" s="418"/>
      <c r="V26" s="418"/>
      <c r="W26" s="418"/>
      <c r="X26" s="418"/>
      <c r="Y26" s="418"/>
      <c r="Z26" s="418"/>
      <c r="AA26" s="398">
        <f>M26*17500</f>
        <v>0</v>
      </c>
      <c r="AB26" s="399"/>
      <c r="AC26" s="399"/>
      <c r="AD26" s="399"/>
      <c r="AE26" s="399"/>
      <c r="AF26" s="399"/>
      <c r="AG26" s="399"/>
      <c r="AH26" s="399"/>
      <c r="AI26" s="399"/>
      <c r="AJ26" s="400" t="s">
        <v>47</v>
      </c>
      <c r="AK26" s="400"/>
      <c r="AL26" s="432">
        <f>ROUNDDOWN(MIN(D26,AA26),-3)</f>
        <v>0</v>
      </c>
      <c r="AM26" s="399"/>
      <c r="AN26" s="399"/>
      <c r="AO26" s="399"/>
      <c r="AP26" s="399"/>
      <c r="AQ26" s="399"/>
      <c r="AR26" s="399"/>
      <c r="AS26" s="399"/>
      <c r="AT26" s="399"/>
      <c r="AU26" s="400" t="s">
        <v>47</v>
      </c>
      <c r="AV26" s="400"/>
      <c r="AW26" s="63"/>
      <c r="AX26" s="61"/>
      <c r="AY26" s="61"/>
      <c r="AZ26" s="61"/>
      <c r="BA26" s="64"/>
      <c r="BB26" s="64"/>
      <c r="BC26" s="64"/>
      <c r="BD26" s="64"/>
      <c r="BE26" s="64"/>
      <c r="BN26" s="61"/>
      <c r="BO26" s="61"/>
      <c r="BP26" s="61"/>
      <c r="BQ26" s="61"/>
    </row>
    <row r="27" spans="1:69" s="52" customFormat="1" ht="35.25" customHeight="1" thickBot="1">
      <c r="B27" s="427" t="s">
        <v>151</v>
      </c>
      <c r="C27" s="428"/>
      <c r="D27" s="429">
        <f>N21</f>
        <v>0</v>
      </c>
      <c r="E27" s="429"/>
      <c r="F27" s="429"/>
      <c r="G27" s="429"/>
      <c r="H27" s="429"/>
      <c r="I27" s="429"/>
      <c r="J27" s="429"/>
      <c r="K27" s="401" t="s">
        <v>47</v>
      </c>
      <c r="L27" s="397"/>
      <c r="M27" s="430">
        <f>J21</f>
        <v>0</v>
      </c>
      <c r="N27" s="431"/>
      <c r="O27" s="431"/>
      <c r="P27" s="431"/>
      <c r="Q27" s="431"/>
      <c r="R27" s="431"/>
      <c r="S27" s="62" t="s">
        <v>149</v>
      </c>
      <c r="T27" s="418" t="s">
        <v>150</v>
      </c>
      <c r="U27" s="418"/>
      <c r="V27" s="418"/>
      <c r="W27" s="418"/>
      <c r="X27" s="418"/>
      <c r="Y27" s="418"/>
      <c r="Z27" s="418"/>
      <c r="AA27" s="398">
        <f>M27*17500</f>
        <v>0</v>
      </c>
      <c r="AB27" s="399"/>
      <c r="AC27" s="399"/>
      <c r="AD27" s="399"/>
      <c r="AE27" s="399"/>
      <c r="AF27" s="399"/>
      <c r="AG27" s="399"/>
      <c r="AH27" s="399"/>
      <c r="AI27" s="399"/>
      <c r="AJ27" s="400" t="s">
        <v>47</v>
      </c>
      <c r="AK27" s="400"/>
      <c r="AL27" s="432">
        <f>ROUNDDOWN(MIN(D27,AA27),-3)</f>
        <v>0</v>
      </c>
      <c r="AM27" s="399"/>
      <c r="AN27" s="399"/>
      <c r="AO27" s="399"/>
      <c r="AP27" s="399"/>
      <c r="AQ27" s="399"/>
      <c r="AR27" s="399"/>
      <c r="AS27" s="399"/>
      <c r="AT27" s="399"/>
      <c r="AU27" s="400" t="s">
        <v>47</v>
      </c>
      <c r="AV27" s="400"/>
      <c r="AW27" s="63"/>
      <c r="AX27" s="61"/>
      <c r="AY27" s="61"/>
      <c r="AZ27" s="61"/>
      <c r="BN27" s="61"/>
      <c r="BO27" s="61"/>
      <c r="BP27" s="61"/>
      <c r="BQ27" s="61"/>
    </row>
    <row r="28" spans="1:69" s="52" customFormat="1" ht="35.25" customHeight="1" thickBot="1">
      <c r="B28" s="427" t="s">
        <v>152</v>
      </c>
      <c r="C28" s="428"/>
      <c r="D28" s="429">
        <f>N22</f>
        <v>0</v>
      </c>
      <c r="E28" s="429"/>
      <c r="F28" s="429"/>
      <c r="G28" s="429"/>
      <c r="H28" s="429"/>
      <c r="I28" s="429"/>
      <c r="J28" s="429"/>
      <c r="K28" s="401" t="s">
        <v>47</v>
      </c>
      <c r="L28" s="397"/>
      <c r="M28" s="430">
        <f>J22</f>
        <v>0</v>
      </c>
      <c r="N28" s="431"/>
      <c r="O28" s="431"/>
      <c r="P28" s="431"/>
      <c r="Q28" s="431"/>
      <c r="R28" s="431"/>
      <c r="S28" s="62" t="s">
        <v>149</v>
      </c>
      <c r="T28" s="418" t="s">
        <v>150</v>
      </c>
      <c r="U28" s="418"/>
      <c r="V28" s="418"/>
      <c r="W28" s="418"/>
      <c r="X28" s="418"/>
      <c r="Y28" s="418"/>
      <c r="Z28" s="418"/>
      <c r="AA28" s="398">
        <f>M28*17500</f>
        <v>0</v>
      </c>
      <c r="AB28" s="399"/>
      <c r="AC28" s="399"/>
      <c r="AD28" s="399"/>
      <c r="AE28" s="399"/>
      <c r="AF28" s="399"/>
      <c r="AG28" s="399"/>
      <c r="AH28" s="399"/>
      <c r="AI28" s="399"/>
      <c r="AJ28" s="400" t="s">
        <v>47</v>
      </c>
      <c r="AK28" s="400"/>
      <c r="AL28" s="380">
        <f>ROUNDDOWN(MIN(D28,AA28),-3)</f>
        <v>0</v>
      </c>
      <c r="AM28" s="381"/>
      <c r="AN28" s="381"/>
      <c r="AO28" s="381"/>
      <c r="AP28" s="381"/>
      <c r="AQ28" s="381"/>
      <c r="AR28" s="381"/>
      <c r="AS28" s="381"/>
      <c r="AT28" s="381"/>
      <c r="AU28" s="382" t="s">
        <v>47</v>
      </c>
      <c r="AV28" s="383"/>
      <c r="AW28" s="65"/>
    </row>
    <row r="29" spans="1:69" s="52" customFormat="1" ht="30.75" customHeight="1" thickTop="1">
      <c r="B29" s="66"/>
      <c r="C29" s="66"/>
      <c r="K29" s="61"/>
      <c r="L29" s="61"/>
      <c r="M29" s="67"/>
      <c r="N29" s="67"/>
      <c r="O29" s="67"/>
      <c r="P29" s="67"/>
      <c r="Q29" s="67"/>
      <c r="R29" s="67"/>
      <c r="S29" s="67"/>
      <c r="T29" s="68"/>
      <c r="U29" s="68"/>
      <c r="V29" s="68"/>
      <c r="W29" s="68"/>
      <c r="X29" s="68"/>
      <c r="Y29" s="68"/>
      <c r="Z29" s="68"/>
      <c r="AA29" s="69"/>
      <c r="AB29" s="69"/>
      <c r="AC29" s="69"/>
      <c r="AD29" s="69"/>
      <c r="AE29" s="69"/>
      <c r="AF29" s="69"/>
      <c r="AG29" s="69"/>
      <c r="AH29" s="69"/>
      <c r="AI29" s="69"/>
      <c r="AJ29" s="69"/>
      <c r="AK29" s="69"/>
      <c r="AL29" s="70"/>
      <c r="AM29" s="70"/>
      <c r="AN29" s="70"/>
      <c r="AO29" s="70"/>
      <c r="AP29" s="70"/>
      <c r="AQ29" s="70"/>
      <c r="AR29" s="70"/>
      <c r="AS29" s="70"/>
      <c r="AT29" s="70"/>
      <c r="AU29" s="70"/>
      <c r="AV29" s="70"/>
    </row>
    <row r="30" spans="1:69" s="52" customFormat="1" ht="30.75" customHeight="1" thickBot="1">
      <c r="B30" s="405" t="s">
        <v>153</v>
      </c>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row>
    <row r="31" spans="1:69" s="52" customFormat="1" ht="96" customHeight="1" thickBot="1">
      <c r="B31" s="411" t="s">
        <v>60</v>
      </c>
      <c r="C31" s="412"/>
      <c r="D31" s="412"/>
      <c r="E31" s="412"/>
      <c r="F31" s="412"/>
      <c r="G31" s="412"/>
      <c r="H31" s="412"/>
      <c r="I31" s="419"/>
      <c r="J31" s="426" t="s">
        <v>126</v>
      </c>
      <c r="K31" s="426"/>
      <c r="L31" s="426"/>
      <c r="M31" s="426"/>
      <c r="N31" s="418" t="s">
        <v>64</v>
      </c>
      <c r="O31" s="418"/>
      <c r="P31" s="418"/>
      <c r="Q31" s="418"/>
      <c r="R31" s="408" t="s">
        <v>127</v>
      </c>
      <c r="S31" s="409"/>
      <c r="T31" s="409"/>
      <c r="U31" s="410"/>
      <c r="V31" s="418" t="s">
        <v>66</v>
      </c>
      <c r="W31" s="418"/>
      <c r="X31" s="418"/>
      <c r="Y31" s="418"/>
      <c r="Z31" s="406" t="s">
        <v>128</v>
      </c>
      <c r="AA31" s="406"/>
      <c r="AB31" s="406"/>
      <c r="AC31" s="406"/>
      <c r="AD31" s="418" t="s">
        <v>129</v>
      </c>
      <c r="AE31" s="418"/>
      <c r="AF31" s="418"/>
      <c r="AG31" s="418"/>
      <c r="AH31" s="397" t="s">
        <v>130</v>
      </c>
      <c r="AI31" s="397"/>
      <c r="AJ31" s="397"/>
      <c r="AK31" s="397"/>
      <c r="AL31" s="418" t="s">
        <v>70</v>
      </c>
      <c r="AM31" s="418"/>
      <c r="AN31" s="418"/>
      <c r="AO31" s="418"/>
      <c r="AP31" s="418" t="s">
        <v>131</v>
      </c>
      <c r="AQ31" s="418"/>
      <c r="AR31" s="418"/>
      <c r="AS31" s="418"/>
      <c r="AT31" s="411" t="s">
        <v>154</v>
      </c>
      <c r="AU31" s="412"/>
      <c r="AV31" s="412"/>
      <c r="AW31" s="419"/>
      <c r="AX31" s="418" t="s">
        <v>73</v>
      </c>
      <c r="AY31" s="418"/>
      <c r="AZ31" s="418"/>
      <c r="BA31" s="418"/>
      <c r="BB31" s="418" t="s">
        <v>155</v>
      </c>
      <c r="BC31" s="418"/>
      <c r="BD31" s="418"/>
      <c r="BE31" s="418"/>
      <c r="BF31" s="420"/>
      <c r="BG31" s="420"/>
      <c r="BH31" s="420"/>
      <c r="BI31" s="420"/>
      <c r="BJ31" s="420"/>
      <c r="BK31" s="420"/>
      <c r="BL31" s="420"/>
      <c r="BM31" s="420"/>
    </row>
    <row r="32" spans="1:69" s="52" customFormat="1" ht="129" customHeight="1" thickBot="1">
      <c r="B32" s="411"/>
      <c r="C32" s="412"/>
      <c r="D32" s="412"/>
      <c r="E32" s="412"/>
      <c r="F32" s="412"/>
      <c r="G32" s="412"/>
      <c r="H32" s="412"/>
      <c r="I32" s="419"/>
      <c r="J32" s="424" t="s">
        <v>135</v>
      </c>
      <c r="K32" s="425"/>
      <c r="L32" s="425"/>
      <c r="M32" s="425"/>
      <c r="N32" s="424" t="s">
        <v>43</v>
      </c>
      <c r="O32" s="424"/>
      <c r="P32" s="424"/>
      <c r="Q32" s="424"/>
      <c r="R32" s="425" t="s">
        <v>84</v>
      </c>
      <c r="S32" s="425"/>
      <c r="T32" s="425"/>
      <c r="U32" s="425"/>
      <c r="V32" s="418" t="s">
        <v>85</v>
      </c>
      <c r="W32" s="418"/>
      <c r="X32" s="418"/>
      <c r="Y32" s="418"/>
      <c r="Z32" s="424" t="s">
        <v>137</v>
      </c>
      <c r="AA32" s="424"/>
      <c r="AB32" s="424"/>
      <c r="AC32" s="424"/>
      <c r="AD32" s="424" t="s">
        <v>43</v>
      </c>
      <c r="AE32" s="424"/>
      <c r="AF32" s="424"/>
      <c r="AG32" s="424"/>
      <c r="AH32" s="421" t="s">
        <v>87</v>
      </c>
      <c r="AI32" s="422"/>
      <c r="AJ32" s="422"/>
      <c r="AK32" s="423"/>
      <c r="AL32" s="421" t="s">
        <v>138</v>
      </c>
      <c r="AM32" s="422"/>
      <c r="AN32" s="422"/>
      <c r="AO32" s="423"/>
      <c r="AP32" s="397" t="s">
        <v>89</v>
      </c>
      <c r="AQ32" s="397"/>
      <c r="AR32" s="397"/>
      <c r="AS32" s="397"/>
      <c r="AT32" s="418" t="s">
        <v>90</v>
      </c>
      <c r="AU32" s="397"/>
      <c r="AV32" s="397"/>
      <c r="AW32" s="397"/>
      <c r="AX32" s="418" t="s">
        <v>90</v>
      </c>
      <c r="AY32" s="397"/>
      <c r="AZ32" s="397"/>
      <c r="BA32" s="397"/>
      <c r="BB32" s="418" t="s">
        <v>90</v>
      </c>
      <c r="BC32" s="397"/>
      <c r="BD32" s="397"/>
      <c r="BE32" s="397"/>
      <c r="BF32" s="420"/>
      <c r="BG32" s="374"/>
      <c r="BH32" s="374"/>
      <c r="BI32" s="374"/>
      <c r="BJ32" s="420"/>
      <c r="BK32" s="374"/>
      <c r="BL32" s="374"/>
      <c r="BM32" s="374"/>
    </row>
    <row r="33" spans="2:65" s="52" customFormat="1" ht="35.25" customHeight="1" thickBot="1">
      <c r="B33" s="411" t="s">
        <v>156</v>
      </c>
      <c r="C33" s="412"/>
      <c r="D33" s="412"/>
      <c r="E33" s="412"/>
      <c r="F33" s="412"/>
      <c r="G33" s="412"/>
      <c r="H33" s="412"/>
      <c r="I33" s="419"/>
      <c r="J33" s="418"/>
      <c r="K33" s="397"/>
      <c r="L33" s="397"/>
      <c r="M33" s="397"/>
      <c r="N33" s="418"/>
      <c r="O33" s="418"/>
      <c r="P33" s="418"/>
      <c r="Q33" s="418"/>
      <c r="R33" s="397"/>
      <c r="S33" s="397"/>
      <c r="T33" s="397"/>
      <c r="U33" s="397"/>
      <c r="V33" s="418"/>
      <c r="W33" s="418"/>
      <c r="X33" s="418"/>
      <c r="Y33" s="418"/>
      <c r="Z33" s="418"/>
      <c r="AA33" s="418"/>
      <c r="AB33" s="418"/>
      <c r="AC33" s="418"/>
      <c r="AD33" s="418"/>
      <c r="AE33" s="418"/>
      <c r="AF33" s="418"/>
      <c r="AG33" s="418"/>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74"/>
      <c r="BG33" s="374"/>
      <c r="BH33" s="374"/>
      <c r="BI33" s="374"/>
      <c r="BJ33" s="374"/>
      <c r="BK33" s="374"/>
      <c r="BL33" s="374"/>
      <c r="BM33" s="374"/>
    </row>
    <row r="34" spans="2:65" s="52" customFormat="1" ht="35.25" customHeight="1" thickBot="1">
      <c r="B34" s="411" t="s">
        <v>157</v>
      </c>
      <c r="C34" s="412"/>
      <c r="D34" s="412"/>
      <c r="E34" s="412"/>
      <c r="F34" s="412"/>
      <c r="G34" s="412"/>
      <c r="H34" s="412"/>
      <c r="I34" s="419"/>
      <c r="J34" s="418"/>
      <c r="K34" s="397"/>
      <c r="L34" s="397"/>
      <c r="M34" s="397"/>
      <c r="N34" s="418"/>
      <c r="O34" s="418"/>
      <c r="P34" s="418"/>
      <c r="Q34" s="418"/>
      <c r="R34" s="397"/>
      <c r="S34" s="397"/>
      <c r="T34" s="397"/>
      <c r="U34" s="397"/>
      <c r="V34" s="418"/>
      <c r="W34" s="418"/>
      <c r="X34" s="418"/>
      <c r="Y34" s="418"/>
      <c r="Z34" s="418"/>
      <c r="AA34" s="418"/>
      <c r="AB34" s="418"/>
      <c r="AC34" s="418"/>
      <c r="AD34" s="418"/>
      <c r="AE34" s="418"/>
      <c r="AF34" s="418"/>
      <c r="AG34" s="418"/>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c r="BE34" s="397"/>
      <c r="BF34" s="374"/>
      <c r="BG34" s="374"/>
      <c r="BH34" s="374"/>
      <c r="BI34" s="374"/>
      <c r="BJ34" s="374"/>
      <c r="BK34" s="374"/>
      <c r="BL34" s="374"/>
      <c r="BM34" s="374"/>
    </row>
    <row r="35" spans="2:65" s="52" customFormat="1" ht="30.75" customHeight="1">
      <c r="B35" s="71"/>
      <c r="C35" s="71"/>
      <c r="D35" s="71"/>
      <c r="E35" s="71"/>
      <c r="F35" s="68"/>
      <c r="G35" s="61"/>
      <c r="H35" s="61"/>
      <c r="I35" s="61"/>
      <c r="J35" s="68"/>
      <c r="K35" s="68"/>
      <c r="L35" s="68"/>
      <c r="M35" s="68"/>
      <c r="N35" s="61"/>
      <c r="O35" s="61"/>
      <c r="P35" s="61"/>
      <c r="Q35" s="61"/>
      <c r="R35" s="68"/>
      <c r="S35" s="68"/>
      <c r="T35" s="68"/>
      <c r="U35" s="68"/>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2:65" s="52" customFormat="1" ht="30.75" customHeight="1" thickBot="1">
      <c r="B36" s="405" t="s">
        <v>158</v>
      </c>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row>
    <row r="37" spans="2:65" s="52" customFormat="1" ht="96" customHeight="1" thickTop="1" thickBot="1">
      <c r="B37" s="397"/>
      <c r="C37" s="397"/>
      <c r="D37" s="397"/>
      <c r="E37" s="397"/>
      <c r="F37" s="397"/>
      <c r="G37" s="397"/>
      <c r="H37" s="397"/>
      <c r="I37" s="397"/>
      <c r="J37" s="397"/>
      <c r="K37" s="397"/>
      <c r="L37" s="397"/>
      <c r="M37" s="397"/>
      <c r="N37" s="397"/>
      <c r="O37" s="406" t="s">
        <v>159</v>
      </c>
      <c r="P37" s="407"/>
      <c r="Q37" s="407"/>
      <c r="R37" s="407"/>
      <c r="S37" s="407"/>
      <c r="T37" s="407"/>
      <c r="U37" s="407"/>
      <c r="V37" s="408" t="s">
        <v>160</v>
      </c>
      <c r="W37" s="409"/>
      <c r="X37" s="410"/>
      <c r="Y37" s="411" t="s">
        <v>161</v>
      </c>
      <c r="Z37" s="412"/>
      <c r="AA37" s="412"/>
      <c r="AB37" s="412"/>
      <c r="AC37" s="412"/>
      <c r="AD37" s="412"/>
      <c r="AE37" s="413"/>
      <c r="AF37" s="414" t="s">
        <v>162</v>
      </c>
      <c r="AG37" s="415"/>
      <c r="AH37" s="415"/>
      <c r="AI37" s="415"/>
      <c r="AJ37" s="415"/>
      <c r="AK37" s="415"/>
      <c r="AL37" s="416"/>
      <c r="AM37" s="417"/>
      <c r="AN37" s="374"/>
      <c r="AO37" s="374"/>
      <c r="AP37" s="374"/>
      <c r="AQ37" s="374"/>
      <c r="AR37" s="374"/>
      <c r="AS37" s="374"/>
    </row>
    <row r="38" spans="2:65" s="52" customFormat="1" ht="35.25" customHeight="1" thickBot="1">
      <c r="B38" s="397" t="s">
        <v>163</v>
      </c>
      <c r="C38" s="397"/>
      <c r="D38" s="397"/>
      <c r="E38" s="397"/>
      <c r="F38" s="397"/>
      <c r="G38" s="397"/>
      <c r="H38" s="397"/>
      <c r="I38" s="397"/>
      <c r="J38" s="397"/>
      <c r="K38" s="397"/>
      <c r="L38" s="397"/>
      <c r="M38" s="397"/>
      <c r="N38" s="397"/>
      <c r="O38" s="398">
        <v>0</v>
      </c>
      <c r="P38" s="399"/>
      <c r="Q38" s="399"/>
      <c r="R38" s="399"/>
      <c r="S38" s="399"/>
      <c r="T38" s="400" t="s">
        <v>47</v>
      </c>
      <c r="U38" s="401"/>
      <c r="V38" s="402"/>
      <c r="W38" s="403"/>
      <c r="X38" s="404"/>
      <c r="Y38" s="72"/>
      <c r="Z38" s="399">
        <v>1030000</v>
      </c>
      <c r="AA38" s="399"/>
      <c r="AB38" s="399"/>
      <c r="AC38" s="399"/>
      <c r="AD38" s="400" t="s">
        <v>47</v>
      </c>
      <c r="AE38" s="401"/>
      <c r="AF38" s="380">
        <f>ROUNDDOWN(MIN(O38,Y38),-3)</f>
        <v>0</v>
      </c>
      <c r="AG38" s="381"/>
      <c r="AH38" s="381"/>
      <c r="AI38" s="381"/>
      <c r="AJ38" s="381"/>
      <c r="AK38" s="382" t="s">
        <v>47</v>
      </c>
      <c r="AL38" s="383"/>
      <c r="AM38" s="374"/>
      <c r="AN38" s="374"/>
      <c r="AO38" s="374"/>
      <c r="AP38" s="374"/>
      <c r="AQ38" s="374"/>
      <c r="AR38" s="374"/>
      <c r="AS38" s="374"/>
      <c r="AT38" s="73"/>
      <c r="AU38" s="73"/>
      <c r="AV38" s="73"/>
    </row>
    <row r="39" spans="2:65" s="52" customFormat="1" ht="65.25" customHeight="1" thickTop="1">
      <c r="B39" s="384" t="s">
        <v>164</v>
      </c>
      <c r="C39" s="382"/>
      <c r="D39" s="382"/>
      <c r="E39" s="382"/>
      <c r="F39" s="382"/>
      <c r="G39" s="382"/>
      <c r="H39" s="382"/>
      <c r="I39" s="382"/>
      <c r="J39" s="382"/>
      <c r="K39" s="382"/>
      <c r="L39" s="382"/>
      <c r="M39" s="382"/>
      <c r="N39" s="382"/>
      <c r="O39" s="387">
        <v>0</v>
      </c>
      <c r="P39" s="381"/>
      <c r="Q39" s="381"/>
      <c r="R39" s="381"/>
      <c r="S39" s="381"/>
      <c r="T39" s="382" t="s">
        <v>47</v>
      </c>
      <c r="U39" s="390"/>
      <c r="V39" s="392" t="s">
        <v>42</v>
      </c>
      <c r="W39" s="382"/>
      <c r="X39" s="390"/>
      <c r="Y39" s="74"/>
      <c r="Z39" s="381">
        <v>310000</v>
      </c>
      <c r="AA39" s="381"/>
      <c r="AB39" s="381"/>
      <c r="AC39" s="381"/>
      <c r="AD39" s="382" t="s">
        <v>47</v>
      </c>
      <c r="AE39" s="382"/>
      <c r="AF39" s="393">
        <f>ROUNDDOWN(MIN(O39,IF(V39="無",Z39,Z40)),-3)</f>
        <v>0</v>
      </c>
      <c r="AG39" s="394"/>
      <c r="AH39" s="394"/>
      <c r="AI39" s="394"/>
      <c r="AJ39" s="394"/>
      <c r="AK39" s="370" t="s">
        <v>47</v>
      </c>
      <c r="AL39" s="371"/>
      <c r="AM39" s="374"/>
      <c r="AN39" s="374"/>
      <c r="AO39" s="374"/>
      <c r="AP39" s="374"/>
      <c r="AQ39" s="374"/>
      <c r="AR39" s="374"/>
      <c r="AS39" s="374"/>
      <c r="AU39" s="52" t="s">
        <v>165</v>
      </c>
    </row>
    <row r="40" spans="2:65" s="52" customFormat="1" ht="65.25" customHeight="1" thickBot="1">
      <c r="B40" s="385"/>
      <c r="C40" s="386"/>
      <c r="D40" s="386"/>
      <c r="E40" s="386"/>
      <c r="F40" s="386"/>
      <c r="G40" s="386"/>
      <c r="H40" s="386"/>
      <c r="I40" s="386"/>
      <c r="J40" s="386"/>
      <c r="K40" s="386"/>
      <c r="L40" s="386"/>
      <c r="M40" s="386"/>
      <c r="N40" s="386"/>
      <c r="O40" s="388"/>
      <c r="P40" s="389"/>
      <c r="Q40" s="389"/>
      <c r="R40" s="389"/>
      <c r="S40" s="389"/>
      <c r="T40" s="386"/>
      <c r="U40" s="391"/>
      <c r="V40" s="385"/>
      <c r="W40" s="386"/>
      <c r="X40" s="391"/>
      <c r="Y40" s="75"/>
      <c r="Z40" s="375">
        <v>378000</v>
      </c>
      <c r="AA40" s="375"/>
      <c r="AB40" s="375"/>
      <c r="AC40" s="375"/>
      <c r="AD40" s="376" t="s">
        <v>166</v>
      </c>
      <c r="AE40" s="377"/>
      <c r="AF40" s="395"/>
      <c r="AG40" s="396"/>
      <c r="AH40" s="396"/>
      <c r="AI40" s="396"/>
      <c r="AJ40" s="396"/>
      <c r="AK40" s="372"/>
      <c r="AL40" s="373"/>
      <c r="AM40" s="61"/>
      <c r="AN40" s="61"/>
      <c r="AO40" s="61"/>
      <c r="AP40" s="61"/>
      <c r="AQ40" s="61"/>
      <c r="AR40" s="61"/>
      <c r="AS40" s="61"/>
    </row>
    <row r="41" spans="2:65" ht="82.5" customHeight="1">
      <c r="B41" s="378" t="s">
        <v>167</v>
      </c>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c r="BF41" s="379"/>
      <c r="BG41" s="379"/>
      <c r="BH41" s="379"/>
      <c r="BI41" s="379"/>
      <c r="BJ41" s="379"/>
      <c r="BK41" s="379"/>
      <c r="BL41" s="379"/>
      <c r="BM41" s="37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A213-9593-4351-AC30-CEA70F600D95}">
  <sheetPr codeName="Sheet8">
    <tabColor theme="6" tint="0.39997558519241921"/>
    <pageSetUpPr fitToPage="1"/>
  </sheetPr>
  <dimension ref="A1:S56"/>
  <sheetViews>
    <sheetView workbookViewId="0">
      <selection activeCell="B4" sqref="B4:E4"/>
    </sheetView>
  </sheetViews>
  <sheetFormatPr defaultRowHeight="13"/>
  <cols>
    <col min="6" max="6" width="9.54296875" customWidth="1"/>
  </cols>
  <sheetData>
    <row r="1" spans="1:19" ht="14">
      <c r="A1" s="485"/>
      <c r="B1" s="486"/>
      <c r="C1" s="486"/>
      <c r="D1" s="486"/>
      <c r="E1" s="486"/>
      <c r="F1" s="486"/>
      <c r="G1" s="486"/>
      <c r="H1" s="486"/>
      <c r="I1" s="486"/>
      <c r="J1" s="486"/>
      <c r="K1" s="486"/>
      <c r="L1" s="486"/>
      <c r="M1" s="486"/>
      <c r="N1" s="295"/>
      <c r="O1" s="295"/>
      <c r="P1" s="295"/>
      <c r="Q1" s="295"/>
      <c r="R1" s="295"/>
      <c r="S1" s="295"/>
    </row>
    <row r="2" spans="1:19" ht="14">
      <c r="A2" s="296"/>
      <c r="B2" s="295"/>
      <c r="C2" s="295"/>
      <c r="D2" s="295"/>
      <c r="E2" s="295"/>
      <c r="F2" s="295"/>
      <c r="G2" s="295"/>
      <c r="H2" s="295"/>
      <c r="I2" s="295"/>
      <c r="J2" s="295"/>
      <c r="K2" s="295"/>
      <c r="L2" s="295"/>
      <c r="M2" s="295"/>
      <c r="N2" s="295"/>
      <c r="O2" s="295"/>
      <c r="P2" s="295"/>
      <c r="Q2" s="295"/>
      <c r="R2" s="295"/>
      <c r="S2" s="295"/>
    </row>
    <row r="3" spans="1:19" ht="14">
      <c r="A3" s="487" t="s">
        <v>480</v>
      </c>
      <c r="B3" s="487"/>
      <c r="C3" s="487"/>
      <c r="D3" s="487"/>
      <c r="E3" s="487"/>
      <c r="F3" s="487"/>
      <c r="G3" s="487"/>
      <c r="H3" s="487"/>
      <c r="I3" s="487"/>
      <c r="J3" s="487"/>
      <c r="K3" s="487"/>
      <c r="L3" s="295"/>
      <c r="M3" s="295"/>
      <c r="N3" s="295"/>
      <c r="O3" s="295"/>
      <c r="P3" s="295"/>
      <c r="Q3" s="295"/>
      <c r="R3" s="295"/>
      <c r="S3" s="295"/>
    </row>
    <row r="4" spans="1:19" ht="14">
      <c r="A4" s="297"/>
      <c r="B4" s="297"/>
      <c r="C4" s="297"/>
      <c r="D4" s="297"/>
      <c r="E4" s="297"/>
      <c r="F4" s="297"/>
      <c r="G4" s="297"/>
      <c r="H4" s="297"/>
      <c r="I4" s="297"/>
      <c r="J4" s="297"/>
      <c r="K4" s="297"/>
      <c r="L4" s="295"/>
      <c r="M4" s="295"/>
      <c r="N4" s="295"/>
      <c r="O4" s="295"/>
      <c r="P4" s="295"/>
      <c r="Q4" s="295"/>
      <c r="R4" s="295"/>
      <c r="S4" s="295"/>
    </row>
    <row r="5" spans="1:19" ht="14">
      <c r="A5" s="298"/>
      <c r="B5" s="298"/>
      <c r="C5" s="298"/>
      <c r="D5" s="298"/>
      <c r="E5" s="298"/>
      <c r="F5" s="298"/>
      <c r="G5" s="298"/>
      <c r="H5" s="488"/>
      <c r="I5" s="488"/>
      <c r="J5" s="488"/>
      <c r="K5" s="488"/>
      <c r="L5" s="295"/>
      <c r="M5" s="295"/>
      <c r="N5" s="295"/>
      <c r="O5" s="295"/>
      <c r="P5" s="295"/>
      <c r="Q5" s="295"/>
      <c r="R5" s="295"/>
      <c r="S5" s="295"/>
    </row>
    <row r="6" spans="1:19" ht="14">
      <c r="A6" s="296"/>
      <c r="B6" s="295"/>
      <c r="C6" s="295"/>
      <c r="D6" s="295"/>
      <c r="E6" s="295"/>
      <c r="F6" s="295"/>
      <c r="G6" s="295"/>
      <c r="H6" s="295"/>
      <c r="I6" s="295"/>
      <c r="J6" s="295"/>
      <c r="K6" s="295"/>
      <c r="L6" s="295"/>
      <c r="M6" s="295"/>
      <c r="N6" s="295"/>
      <c r="O6" s="295"/>
      <c r="P6" s="295"/>
      <c r="Q6" s="295"/>
      <c r="R6" s="295"/>
      <c r="S6" s="295"/>
    </row>
    <row r="7" spans="1:19" ht="14">
      <c r="A7" s="296"/>
      <c r="B7" s="295"/>
      <c r="C7" s="295"/>
      <c r="D7" s="295"/>
      <c r="E7" s="295"/>
      <c r="F7" s="295"/>
      <c r="G7" s="295"/>
      <c r="H7" s="295"/>
      <c r="I7" s="295"/>
      <c r="J7" s="295"/>
      <c r="K7" s="295"/>
      <c r="L7" s="295"/>
      <c r="M7" s="295"/>
      <c r="N7" s="295"/>
      <c r="O7" s="295"/>
      <c r="P7" s="295"/>
      <c r="Q7" s="295"/>
      <c r="R7" s="295"/>
      <c r="S7" s="295"/>
    </row>
    <row r="8" spans="1:19">
      <c r="A8" s="485" t="s">
        <v>481</v>
      </c>
      <c r="B8" s="486"/>
      <c r="C8" s="486"/>
      <c r="D8" s="486"/>
      <c r="E8" s="486"/>
      <c r="F8" s="486"/>
      <c r="G8" s="486"/>
      <c r="H8" s="486"/>
      <c r="I8" s="486"/>
      <c r="J8" s="486"/>
      <c r="K8" s="486"/>
      <c r="L8" s="486"/>
      <c r="M8" s="486"/>
      <c r="N8" s="295"/>
      <c r="O8" s="295"/>
      <c r="P8" s="295"/>
      <c r="Q8" s="295"/>
      <c r="R8" s="295"/>
      <c r="S8" s="295"/>
    </row>
    <row r="9" spans="1:19">
      <c r="A9" s="485" t="s">
        <v>482</v>
      </c>
      <c r="B9" s="486"/>
      <c r="C9" s="486"/>
      <c r="D9" s="486"/>
      <c r="E9" s="486"/>
      <c r="F9" s="486"/>
      <c r="G9" s="486"/>
      <c r="H9" s="486"/>
      <c r="I9" s="486"/>
      <c r="J9" s="486"/>
      <c r="K9" s="486"/>
      <c r="L9" s="486"/>
      <c r="M9" s="486"/>
      <c r="N9" s="295"/>
      <c r="O9" s="295"/>
      <c r="P9" s="295"/>
      <c r="Q9" s="295"/>
      <c r="R9" s="295"/>
      <c r="S9" s="295"/>
    </row>
    <row r="10" spans="1:19" ht="14">
      <c r="A10" s="296"/>
      <c r="B10" s="295"/>
      <c r="C10" s="295"/>
      <c r="D10" s="295"/>
      <c r="E10" s="295"/>
      <c r="F10" s="295"/>
      <c r="G10" s="295"/>
      <c r="H10" s="295"/>
      <c r="I10" s="295"/>
      <c r="J10" s="295"/>
      <c r="K10" s="295"/>
      <c r="L10" s="295"/>
      <c r="M10" s="295"/>
      <c r="N10" s="295"/>
      <c r="O10" s="295"/>
      <c r="P10" s="295"/>
      <c r="Q10" s="295"/>
      <c r="R10" s="295"/>
      <c r="S10" s="295"/>
    </row>
    <row r="11" spans="1:19" ht="14">
      <c r="A11" s="296"/>
      <c r="B11" s="295"/>
      <c r="C11" s="295"/>
      <c r="D11" s="295"/>
      <c r="E11" s="332" t="s">
        <v>484</v>
      </c>
      <c r="F11" s="332"/>
      <c r="G11" s="489"/>
      <c r="H11" s="489"/>
      <c r="I11" s="489"/>
      <c r="J11" s="489"/>
      <c r="K11" s="489"/>
      <c r="L11" s="295"/>
      <c r="M11" s="295"/>
      <c r="N11" s="295"/>
      <c r="O11" s="295"/>
      <c r="P11" s="295"/>
      <c r="Q11" s="295"/>
      <c r="R11" s="295"/>
      <c r="S11" s="295"/>
    </row>
    <row r="12" spans="1:19" ht="14">
      <c r="A12" s="298"/>
      <c r="B12" s="295"/>
      <c r="C12" s="480" t="s">
        <v>483</v>
      </c>
      <c r="D12" s="480"/>
      <c r="E12" s="332" t="s">
        <v>485</v>
      </c>
      <c r="F12" s="332"/>
      <c r="G12" s="484"/>
      <c r="H12" s="484"/>
      <c r="I12" s="484"/>
      <c r="J12" s="484"/>
      <c r="K12" s="484"/>
      <c r="L12" s="295"/>
      <c r="M12" s="295"/>
      <c r="N12" s="295"/>
      <c r="O12" s="295"/>
      <c r="P12" s="295"/>
      <c r="Q12" s="295"/>
      <c r="R12" s="295"/>
      <c r="S12" s="295"/>
    </row>
    <row r="13" spans="1:19" ht="14">
      <c r="A13" s="298"/>
      <c r="B13" s="295"/>
      <c r="C13" s="295"/>
      <c r="D13" s="295"/>
      <c r="E13" s="332" t="s">
        <v>486</v>
      </c>
      <c r="F13" s="332"/>
      <c r="G13" s="484"/>
      <c r="H13" s="484"/>
      <c r="I13" s="484"/>
      <c r="J13" s="484"/>
      <c r="K13" s="484"/>
      <c r="L13" s="295"/>
      <c r="M13" s="295"/>
      <c r="N13" s="295"/>
      <c r="O13" s="295"/>
      <c r="P13" s="295"/>
      <c r="Q13" s="295"/>
      <c r="R13" s="295"/>
      <c r="S13" s="295"/>
    </row>
    <row r="14" spans="1:19" ht="14">
      <c r="A14" s="299"/>
      <c r="B14" s="295"/>
      <c r="C14" s="295"/>
      <c r="D14" s="295"/>
      <c r="E14" s="483" t="s">
        <v>487</v>
      </c>
      <c r="F14" s="483"/>
      <c r="G14" s="484"/>
      <c r="H14" s="484"/>
      <c r="I14" s="484"/>
      <c r="J14" s="484"/>
      <c r="K14" s="484"/>
      <c r="L14" s="295"/>
      <c r="M14" s="295"/>
      <c r="N14" s="295"/>
      <c r="O14" s="295"/>
      <c r="P14" s="295"/>
      <c r="Q14" s="295"/>
      <c r="R14" s="295"/>
      <c r="S14" s="295"/>
    </row>
    <row r="15" spans="1:19" ht="14">
      <c r="A15" s="299"/>
      <c r="B15" s="295"/>
      <c r="C15" s="295"/>
      <c r="D15" s="295"/>
      <c r="E15" s="480"/>
      <c r="F15" s="480"/>
      <c r="G15" s="333"/>
      <c r="H15" s="333"/>
      <c r="I15" s="333"/>
      <c r="J15" s="333"/>
      <c r="K15" s="333"/>
      <c r="L15" s="295"/>
      <c r="M15" s="295"/>
      <c r="N15" s="295"/>
      <c r="O15" s="295"/>
      <c r="P15" s="295"/>
      <c r="Q15" s="295"/>
      <c r="R15" s="295"/>
      <c r="S15" s="295"/>
    </row>
    <row r="16" spans="1:19" ht="14">
      <c r="A16" s="296"/>
      <c r="B16" s="295"/>
      <c r="C16" s="295"/>
      <c r="D16" s="295"/>
      <c r="E16" s="295"/>
      <c r="F16" s="295"/>
      <c r="G16" s="295"/>
      <c r="H16" s="295"/>
      <c r="I16" s="295"/>
      <c r="J16" s="295"/>
      <c r="K16" s="295"/>
      <c r="L16" s="295"/>
      <c r="M16" s="295"/>
      <c r="N16" s="295"/>
      <c r="O16" s="295"/>
      <c r="P16" s="295"/>
      <c r="Q16" s="295"/>
      <c r="R16" s="295"/>
      <c r="S16" s="295"/>
    </row>
    <row r="17" spans="1:19" ht="14">
      <c r="A17" s="296"/>
      <c r="B17" s="295"/>
      <c r="C17" s="295"/>
      <c r="D17" s="295"/>
      <c r="E17" s="295"/>
      <c r="F17" s="295"/>
      <c r="G17" s="295"/>
      <c r="H17" s="295"/>
      <c r="I17" s="295"/>
      <c r="J17" s="295"/>
      <c r="K17" s="295"/>
      <c r="L17" s="295"/>
      <c r="M17" s="295"/>
      <c r="N17" s="295"/>
      <c r="O17" s="295"/>
      <c r="P17" s="295"/>
      <c r="Q17" s="295"/>
      <c r="R17" s="295"/>
      <c r="S17" s="295"/>
    </row>
    <row r="18" spans="1:19" ht="14">
      <c r="A18" s="479" t="s">
        <v>488</v>
      </c>
      <c r="B18" s="479"/>
      <c r="C18" s="479"/>
      <c r="D18" s="479"/>
      <c r="E18" s="479"/>
      <c r="F18" s="479"/>
      <c r="G18" s="479"/>
      <c r="H18" s="479"/>
      <c r="I18" s="479"/>
      <c r="J18" s="479"/>
      <c r="K18" s="479"/>
      <c r="L18" s="295"/>
      <c r="M18" s="295"/>
      <c r="N18" s="295"/>
      <c r="O18" s="295"/>
      <c r="P18" s="295"/>
      <c r="Q18" s="295"/>
      <c r="R18" s="295"/>
      <c r="S18" s="295"/>
    </row>
    <row r="19" spans="1:19" ht="14">
      <c r="A19" s="481" t="s">
        <v>489</v>
      </c>
      <c r="B19" s="481"/>
      <c r="C19" s="481"/>
      <c r="D19" s="481"/>
      <c r="E19" s="481"/>
      <c r="F19" s="481"/>
      <c r="G19" s="481"/>
      <c r="H19" s="481"/>
      <c r="I19" s="481"/>
      <c r="J19" s="481"/>
      <c r="K19" s="481"/>
      <c r="L19" s="295"/>
      <c r="M19" s="295"/>
      <c r="N19" s="295"/>
      <c r="O19" s="295"/>
      <c r="P19" s="295"/>
      <c r="Q19" s="295"/>
      <c r="R19" s="295"/>
      <c r="S19" s="295"/>
    </row>
    <row r="20" spans="1:19" ht="14">
      <c r="A20" s="479" t="s">
        <v>490</v>
      </c>
      <c r="B20" s="479"/>
      <c r="C20" s="479"/>
      <c r="D20" s="479"/>
      <c r="E20" s="479"/>
      <c r="F20" s="479"/>
      <c r="G20" s="479"/>
      <c r="H20" s="479"/>
      <c r="I20" s="479"/>
      <c r="J20" s="479"/>
      <c r="K20" s="479"/>
      <c r="L20" s="295"/>
      <c r="M20" s="295"/>
      <c r="N20" s="295"/>
      <c r="O20" s="295"/>
      <c r="P20" s="295"/>
      <c r="Q20" s="295"/>
      <c r="R20" s="295"/>
      <c r="S20" s="295"/>
    </row>
    <row r="21" spans="1:19" ht="14">
      <c r="A21" s="479" t="s">
        <v>491</v>
      </c>
      <c r="B21" s="479"/>
      <c r="C21" s="479"/>
      <c r="D21" s="479"/>
      <c r="E21" s="479"/>
      <c r="F21" s="479"/>
      <c r="G21" s="479"/>
      <c r="H21" s="479"/>
      <c r="I21" s="479"/>
      <c r="J21" s="479"/>
      <c r="K21" s="479"/>
      <c r="L21" s="295"/>
      <c r="M21" s="295"/>
      <c r="N21" s="295"/>
      <c r="O21" s="295"/>
      <c r="P21" s="295"/>
      <c r="Q21" s="295"/>
      <c r="R21" s="295"/>
      <c r="S21" s="295"/>
    </row>
    <row r="22" spans="1:19" ht="14">
      <c r="A22" s="479" t="s">
        <v>492</v>
      </c>
      <c r="B22" s="479"/>
      <c r="C22" s="479"/>
      <c r="D22" s="479"/>
      <c r="E22" s="479"/>
      <c r="F22" s="479"/>
      <c r="G22" s="479"/>
      <c r="H22" s="479"/>
      <c r="I22" s="479"/>
      <c r="J22" s="479"/>
      <c r="K22" s="479"/>
      <c r="L22" s="295"/>
      <c r="M22" s="295"/>
      <c r="N22" s="295"/>
      <c r="O22" s="295"/>
      <c r="P22" s="295"/>
      <c r="Q22" s="295"/>
      <c r="R22" s="295"/>
      <c r="S22" s="295"/>
    </row>
    <row r="23" spans="1:19" ht="14">
      <c r="A23" s="479" t="s">
        <v>493</v>
      </c>
      <c r="B23" s="479"/>
      <c r="C23" s="479"/>
      <c r="D23" s="479"/>
      <c r="E23" s="479"/>
      <c r="F23" s="479"/>
      <c r="G23" s="479"/>
      <c r="H23" s="479"/>
      <c r="I23" s="479"/>
      <c r="J23" s="479"/>
      <c r="K23" s="479"/>
      <c r="L23" s="295"/>
      <c r="M23" s="295"/>
      <c r="N23" s="295"/>
      <c r="O23" s="295"/>
      <c r="P23" s="295"/>
      <c r="Q23" s="295"/>
      <c r="R23" s="295"/>
      <c r="S23" s="295"/>
    </row>
    <row r="24" spans="1:19" ht="14">
      <c r="A24" s="300"/>
      <c r="B24" s="300"/>
      <c r="C24" s="300"/>
      <c r="D24" s="300"/>
      <c r="E24" s="300"/>
      <c r="F24" s="300"/>
      <c r="G24" s="300"/>
      <c r="H24" s="300"/>
      <c r="I24" s="300"/>
      <c r="J24" s="300"/>
      <c r="K24" s="300"/>
      <c r="L24" s="295"/>
      <c r="M24" s="295"/>
      <c r="N24" s="295"/>
      <c r="O24" s="295"/>
      <c r="P24" s="295"/>
      <c r="Q24" s="295"/>
      <c r="R24" s="295"/>
      <c r="S24" s="295"/>
    </row>
    <row r="25" spans="1:19" ht="14">
      <c r="A25" s="482" t="s">
        <v>494</v>
      </c>
      <c r="B25" s="482"/>
      <c r="C25" s="482"/>
      <c r="D25" s="482"/>
      <c r="E25" s="482"/>
      <c r="F25" s="482"/>
      <c r="G25" s="482"/>
      <c r="H25" s="482"/>
      <c r="I25" s="482"/>
      <c r="J25" s="482"/>
      <c r="K25" s="482"/>
      <c r="L25" s="295"/>
      <c r="M25" s="295"/>
      <c r="N25" s="295"/>
      <c r="O25" s="295"/>
      <c r="P25" s="295"/>
      <c r="Q25" s="295"/>
      <c r="R25" s="295"/>
      <c r="S25" s="295"/>
    </row>
    <row r="26" spans="1:19" ht="14">
      <c r="A26" s="479" t="s">
        <v>495</v>
      </c>
      <c r="B26" s="479"/>
      <c r="C26" s="479"/>
      <c r="D26" s="479"/>
      <c r="E26" s="479"/>
      <c r="F26" s="479"/>
      <c r="G26" s="479"/>
      <c r="H26" s="479"/>
      <c r="I26" s="479"/>
      <c r="J26" s="479"/>
      <c r="K26" s="479"/>
      <c r="L26" s="295"/>
      <c r="M26" s="295"/>
      <c r="N26" s="295"/>
      <c r="O26" s="295"/>
      <c r="P26" s="295"/>
      <c r="Q26" s="295"/>
      <c r="R26" s="295"/>
      <c r="S26" s="295"/>
    </row>
    <row r="27" spans="1:19" ht="14">
      <c r="A27" s="481" t="s">
        <v>496</v>
      </c>
      <c r="B27" s="481"/>
      <c r="C27" s="481"/>
      <c r="D27" s="481"/>
      <c r="E27" s="481"/>
      <c r="F27" s="481"/>
      <c r="G27" s="481"/>
      <c r="H27" s="481"/>
      <c r="I27" s="481"/>
      <c r="J27" s="481"/>
      <c r="K27" s="481"/>
      <c r="L27" s="295"/>
      <c r="M27" s="295"/>
      <c r="N27" s="295"/>
      <c r="O27" s="295"/>
      <c r="P27" s="295"/>
      <c r="Q27" s="295"/>
      <c r="R27" s="295"/>
      <c r="S27" s="295"/>
    </row>
    <row r="28" spans="1:19" ht="14">
      <c r="A28" s="479" t="s">
        <v>497</v>
      </c>
      <c r="B28" s="479"/>
      <c r="C28" s="479"/>
      <c r="D28" s="479"/>
      <c r="E28" s="479"/>
      <c r="F28" s="479"/>
      <c r="G28" s="479"/>
      <c r="H28" s="479"/>
      <c r="I28" s="479"/>
      <c r="J28" s="479"/>
      <c r="K28" s="479"/>
      <c r="L28" s="295"/>
      <c r="M28" s="295"/>
      <c r="N28" s="295"/>
      <c r="O28" s="295"/>
      <c r="P28" s="295"/>
      <c r="Q28" s="295"/>
      <c r="R28" s="295"/>
      <c r="S28" s="295"/>
    </row>
    <row r="29" spans="1:19" ht="14">
      <c r="A29" s="479" t="s">
        <v>498</v>
      </c>
      <c r="B29" s="479"/>
      <c r="C29" s="479"/>
      <c r="D29" s="479"/>
      <c r="E29" s="479"/>
      <c r="F29" s="479"/>
      <c r="G29" s="479"/>
      <c r="H29" s="479"/>
      <c r="I29" s="479"/>
      <c r="J29" s="479"/>
      <c r="K29" s="479"/>
      <c r="L29" s="295"/>
      <c r="M29" s="295"/>
      <c r="N29" s="295"/>
      <c r="O29" s="295"/>
      <c r="P29" s="295"/>
      <c r="Q29" s="295"/>
      <c r="R29" s="295"/>
      <c r="S29" s="295"/>
    </row>
    <row r="30" spans="1:19" ht="14">
      <c r="A30" s="479" t="s">
        <v>499</v>
      </c>
      <c r="B30" s="479"/>
      <c r="C30" s="479"/>
      <c r="D30" s="479"/>
      <c r="E30" s="479"/>
      <c r="F30" s="479"/>
      <c r="G30" s="479"/>
      <c r="H30" s="479"/>
      <c r="I30" s="479"/>
      <c r="J30" s="479"/>
      <c r="K30" s="479"/>
      <c r="L30" s="295"/>
      <c r="M30" s="295"/>
      <c r="N30" s="295"/>
      <c r="O30" s="295"/>
      <c r="P30" s="295"/>
      <c r="Q30" s="295"/>
      <c r="R30" s="295"/>
      <c r="S30" s="295"/>
    </row>
    <row r="31" spans="1:19" ht="14">
      <c r="A31" s="479" t="s">
        <v>500</v>
      </c>
      <c r="B31" s="479"/>
      <c r="C31" s="479"/>
      <c r="D31" s="479"/>
      <c r="E31" s="479"/>
      <c r="F31" s="479"/>
      <c r="G31" s="479"/>
      <c r="H31" s="479"/>
      <c r="I31" s="479"/>
      <c r="J31" s="479"/>
      <c r="K31" s="479"/>
      <c r="L31" s="295"/>
      <c r="M31" s="295"/>
      <c r="N31" s="295"/>
      <c r="O31" s="295"/>
      <c r="P31" s="295"/>
      <c r="Q31" s="295"/>
      <c r="R31" s="295"/>
      <c r="S31" s="295"/>
    </row>
    <row r="32" spans="1:19" ht="14">
      <c r="A32" s="479" t="s">
        <v>501</v>
      </c>
      <c r="B32" s="479"/>
      <c r="C32" s="479"/>
      <c r="D32" s="479"/>
      <c r="E32" s="479"/>
      <c r="F32" s="479"/>
      <c r="G32" s="479"/>
      <c r="H32" s="479"/>
      <c r="I32" s="479"/>
      <c r="J32" s="479"/>
      <c r="K32" s="479"/>
      <c r="L32" s="295"/>
      <c r="M32" s="295"/>
      <c r="N32" s="295"/>
      <c r="O32" s="295"/>
      <c r="P32" s="295"/>
      <c r="Q32" s="295"/>
      <c r="R32" s="295"/>
      <c r="S32" s="295"/>
    </row>
    <row r="33" spans="1:19" ht="14">
      <c r="A33" s="479" t="s">
        <v>502</v>
      </c>
      <c r="B33" s="479"/>
      <c r="C33" s="479"/>
      <c r="D33" s="479"/>
      <c r="E33" s="479"/>
      <c r="F33" s="479"/>
      <c r="G33" s="479"/>
      <c r="H33" s="479"/>
      <c r="I33" s="479"/>
      <c r="J33" s="479"/>
      <c r="K33" s="479"/>
      <c r="L33" s="295"/>
      <c r="M33" s="295"/>
      <c r="N33" s="295"/>
      <c r="O33" s="295"/>
      <c r="P33" s="295"/>
      <c r="Q33" s="295"/>
      <c r="R33" s="295"/>
      <c r="S33" s="295"/>
    </row>
    <row r="34" spans="1:19" ht="14">
      <c r="A34" s="479" t="s">
        <v>503</v>
      </c>
      <c r="B34" s="479"/>
      <c r="C34" s="479"/>
      <c r="D34" s="479"/>
      <c r="E34" s="479"/>
      <c r="F34" s="479"/>
      <c r="G34" s="479"/>
      <c r="H34" s="479"/>
      <c r="I34" s="479"/>
      <c r="J34" s="479"/>
      <c r="K34" s="479"/>
      <c r="L34" s="295"/>
      <c r="M34" s="295"/>
      <c r="N34" s="295"/>
      <c r="O34" s="295"/>
      <c r="P34" s="295"/>
      <c r="Q34" s="295"/>
      <c r="R34" s="295"/>
      <c r="S34" s="295"/>
    </row>
    <row r="35" spans="1:19" ht="14">
      <c r="A35" s="479" t="s">
        <v>504</v>
      </c>
      <c r="B35" s="479"/>
      <c r="C35" s="479"/>
      <c r="D35" s="479"/>
      <c r="E35" s="479"/>
      <c r="F35" s="479"/>
      <c r="G35" s="479"/>
      <c r="H35" s="479"/>
      <c r="I35" s="479"/>
      <c r="J35" s="479"/>
      <c r="K35" s="479"/>
      <c r="L35" s="295"/>
      <c r="M35" s="295"/>
      <c r="N35" s="295"/>
      <c r="O35" s="295"/>
      <c r="P35" s="295"/>
      <c r="Q35" s="295"/>
      <c r="R35" s="295"/>
      <c r="S35" s="295"/>
    </row>
    <row r="36" spans="1:19" ht="14">
      <c r="A36" s="479" t="s">
        <v>505</v>
      </c>
      <c r="B36" s="479"/>
      <c r="C36" s="479"/>
      <c r="D36" s="479"/>
      <c r="E36" s="479"/>
      <c r="F36" s="479"/>
      <c r="G36" s="479"/>
      <c r="H36" s="479"/>
      <c r="I36" s="479"/>
      <c r="J36" s="479"/>
      <c r="K36" s="479"/>
      <c r="L36" s="295"/>
      <c r="M36" s="295"/>
      <c r="N36" s="295"/>
      <c r="O36" s="295"/>
      <c r="P36" s="295"/>
      <c r="Q36" s="295"/>
      <c r="R36" s="295"/>
      <c r="S36" s="295"/>
    </row>
    <row r="37" spans="1:19" ht="14">
      <c r="A37" s="301"/>
      <c r="B37" s="301"/>
      <c r="C37" s="301"/>
      <c r="D37" s="301"/>
      <c r="E37" s="301"/>
      <c r="F37" s="301"/>
      <c r="G37" s="301"/>
      <c r="H37" s="301"/>
      <c r="I37" s="301"/>
      <c r="J37" s="301"/>
      <c r="K37" s="301"/>
      <c r="L37" s="295"/>
      <c r="M37" s="295"/>
      <c r="N37" s="295"/>
      <c r="O37" s="295"/>
      <c r="P37" s="295"/>
      <c r="Q37" s="295"/>
      <c r="R37" s="295"/>
      <c r="S37" s="295"/>
    </row>
    <row r="38" spans="1:19">
      <c r="A38" s="295"/>
      <c r="B38" s="295"/>
      <c r="C38" s="295"/>
      <c r="D38" s="295"/>
      <c r="E38" s="295"/>
      <c r="F38" s="295"/>
      <c r="G38" s="295"/>
      <c r="H38" s="295"/>
      <c r="I38" s="295"/>
      <c r="J38" s="295"/>
      <c r="K38" s="295"/>
      <c r="L38" s="295"/>
      <c r="M38" s="295"/>
      <c r="N38" s="295"/>
      <c r="O38" s="295"/>
      <c r="P38" s="295"/>
      <c r="Q38" s="295"/>
      <c r="R38" s="295"/>
      <c r="S38" s="295"/>
    </row>
    <row r="39" spans="1:19">
      <c r="A39" s="295"/>
      <c r="B39" s="295"/>
      <c r="C39" s="295"/>
      <c r="D39" s="295"/>
      <c r="E39" s="295"/>
      <c r="F39" s="295"/>
      <c r="G39" s="295"/>
      <c r="H39" s="295"/>
      <c r="I39" s="295"/>
      <c r="J39" s="295"/>
      <c r="K39" s="295"/>
      <c r="L39" s="295"/>
      <c r="M39" s="295"/>
      <c r="N39" s="295"/>
      <c r="O39" s="295"/>
      <c r="P39" s="295"/>
      <c r="Q39" s="295"/>
      <c r="R39" s="295"/>
      <c r="S39" s="295"/>
    </row>
    <row r="40" spans="1:19">
      <c r="A40" s="295"/>
      <c r="B40" s="295"/>
      <c r="C40" s="295"/>
      <c r="D40" s="295"/>
      <c r="E40" s="295"/>
      <c r="F40" s="295"/>
      <c r="G40" s="295"/>
      <c r="H40" s="295"/>
      <c r="I40" s="295"/>
      <c r="J40" s="295"/>
      <c r="K40" s="295"/>
      <c r="L40" s="295"/>
      <c r="M40" s="295"/>
      <c r="N40" s="295"/>
      <c r="O40" s="295"/>
      <c r="P40" s="295"/>
      <c r="Q40" s="295"/>
      <c r="R40" s="295"/>
      <c r="S40" s="295"/>
    </row>
    <row r="41" spans="1:19">
      <c r="A41" s="295"/>
      <c r="B41" s="295"/>
      <c r="C41" s="295"/>
      <c r="D41" s="295"/>
      <c r="E41" s="295"/>
      <c r="F41" s="295"/>
      <c r="G41" s="295"/>
      <c r="H41" s="295"/>
      <c r="I41" s="295"/>
      <c r="J41" s="295"/>
      <c r="K41" s="295"/>
      <c r="L41" s="295"/>
      <c r="M41" s="295"/>
      <c r="N41" s="295"/>
      <c r="O41" s="295"/>
      <c r="P41" s="295"/>
      <c r="Q41" s="295"/>
      <c r="R41" s="295"/>
      <c r="S41" s="295"/>
    </row>
    <row r="42" spans="1:19">
      <c r="A42" s="295"/>
      <c r="B42" s="295"/>
      <c r="C42" s="295"/>
      <c r="D42" s="295"/>
      <c r="E42" s="295"/>
      <c r="F42" s="295"/>
      <c r="G42" s="295"/>
      <c r="H42" s="295"/>
      <c r="I42" s="295"/>
      <c r="J42" s="295"/>
      <c r="K42" s="295"/>
      <c r="L42" s="295"/>
      <c r="M42" s="295"/>
      <c r="N42" s="295"/>
      <c r="O42" s="295"/>
      <c r="P42" s="295"/>
      <c r="Q42" s="295"/>
      <c r="R42" s="295"/>
      <c r="S42" s="295"/>
    </row>
    <row r="43" spans="1:19">
      <c r="A43" s="295"/>
      <c r="B43" s="295"/>
      <c r="C43" s="295"/>
      <c r="D43" s="295"/>
      <c r="E43" s="295"/>
      <c r="F43" s="295"/>
      <c r="G43" s="295"/>
      <c r="H43" s="295"/>
      <c r="I43" s="295"/>
      <c r="J43" s="295"/>
      <c r="K43" s="295"/>
      <c r="L43" s="295"/>
      <c r="M43" s="295"/>
      <c r="N43" s="295"/>
      <c r="O43" s="295"/>
      <c r="P43" s="295"/>
      <c r="Q43" s="295"/>
      <c r="R43" s="295"/>
      <c r="S43" s="295"/>
    </row>
    <row r="44" spans="1:19">
      <c r="A44" s="295"/>
      <c r="B44" s="295"/>
      <c r="C44" s="295"/>
      <c r="D44" s="295"/>
      <c r="E44" s="295"/>
      <c r="F44" s="295"/>
      <c r="G44" s="295"/>
      <c r="H44" s="295"/>
      <c r="I44" s="295"/>
      <c r="J44" s="295"/>
      <c r="K44" s="295"/>
      <c r="L44" s="295"/>
      <c r="M44" s="295"/>
      <c r="N44" s="295"/>
      <c r="O44" s="295"/>
      <c r="P44" s="295"/>
      <c r="Q44" s="295"/>
      <c r="R44" s="295"/>
      <c r="S44" s="295"/>
    </row>
    <row r="45" spans="1:19">
      <c r="A45" s="295"/>
      <c r="B45" s="295"/>
      <c r="C45" s="295"/>
      <c r="D45" s="295"/>
      <c r="E45" s="295"/>
      <c r="F45" s="295"/>
      <c r="G45" s="295"/>
      <c r="H45" s="295"/>
      <c r="I45" s="295"/>
      <c r="J45" s="295"/>
      <c r="K45" s="295"/>
      <c r="L45" s="295"/>
      <c r="M45" s="295"/>
      <c r="N45" s="295"/>
      <c r="O45" s="295"/>
      <c r="P45" s="295"/>
      <c r="Q45" s="295"/>
      <c r="R45" s="295"/>
      <c r="S45" s="295"/>
    </row>
    <row r="46" spans="1:19">
      <c r="A46" s="295"/>
      <c r="B46" s="295"/>
      <c r="C46" s="295"/>
      <c r="D46" s="295"/>
      <c r="E46" s="295"/>
      <c r="F46" s="295"/>
      <c r="G46" s="295"/>
      <c r="H46" s="295"/>
      <c r="I46" s="295"/>
      <c r="J46" s="295"/>
      <c r="K46" s="295"/>
      <c r="L46" s="295"/>
      <c r="M46" s="295"/>
      <c r="N46" s="295"/>
      <c r="O46" s="295"/>
      <c r="P46" s="295"/>
      <c r="Q46" s="295"/>
      <c r="R46" s="295"/>
      <c r="S46" s="295"/>
    </row>
    <row r="47" spans="1:19">
      <c r="A47" s="295"/>
      <c r="B47" s="295"/>
      <c r="C47" s="295"/>
      <c r="D47" s="295"/>
      <c r="E47" s="295"/>
      <c r="F47" s="295"/>
      <c r="G47" s="295"/>
      <c r="H47" s="295"/>
      <c r="I47" s="295"/>
      <c r="J47" s="295"/>
      <c r="K47" s="295"/>
      <c r="L47" s="295"/>
      <c r="M47" s="295"/>
      <c r="N47" s="295"/>
      <c r="O47" s="295"/>
      <c r="P47" s="295"/>
      <c r="Q47" s="295"/>
      <c r="R47" s="295"/>
      <c r="S47" s="295"/>
    </row>
    <row r="48" spans="1:19">
      <c r="A48" s="295"/>
      <c r="B48" s="295"/>
      <c r="C48" s="295"/>
      <c r="D48" s="295"/>
      <c r="E48" s="295"/>
      <c r="F48" s="295"/>
      <c r="G48" s="295"/>
      <c r="H48" s="295"/>
      <c r="I48" s="295"/>
      <c r="J48" s="295"/>
      <c r="K48" s="295"/>
      <c r="L48" s="295"/>
      <c r="M48" s="295"/>
      <c r="N48" s="295"/>
      <c r="O48" s="295"/>
      <c r="P48" s="295"/>
      <c r="Q48" s="295"/>
      <c r="R48" s="295"/>
      <c r="S48" s="295"/>
    </row>
    <row r="49" spans="1:19">
      <c r="A49" s="295"/>
      <c r="B49" s="295"/>
      <c r="C49" s="295"/>
      <c r="D49" s="295"/>
      <c r="E49" s="295"/>
      <c r="F49" s="295"/>
      <c r="G49" s="295"/>
      <c r="H49" s="295"/>
      <c r="I49" s="295"/>
      <c r="J49" s="295"/>
      <c r="K49" s="295"/>
      <c r="L49" s="295"/>
      <c r="M49" s="295"/>
      <c r="N49" s="295"/>
      <c r="O49" s="295"/>
      <c r="P49" s="295"/>
      <c r="Q49" s="295"/>
      <c r="R49" s="295"/>
      <c r="S49" s="295"/>
    </row>
    <row r="50" spans="1:19">
      <c r="A50" s="295"/>
      <c r="B50" s="295"/>
      <c r="C50" s="295"/>
      <c r="D50" s="295"/>
      <c r="E50" s="295"/>
      <c r="F50" s="295"/>
      <c r="G50" s="295"/>
      <c r="H50" s="295"/>
      <c r="I50" s="295"/>
      <c r="J50" s="295"/>
      <c r="K50" s="295"/>
      <c r="L50" s="295"/>
      <c r="M50" s="295"/>
      <c r="N50" s="295"/>
      <c r="O50" s="295"/>
      <c r="P50" s="295"/>
      <c r="Q50" s="295"/>
      <c r="R50" s="295"/>
      <c r="S50" s="295"/>
    </row>
    <row r="51" spans="1:19">
      <c r="A51" s="295"/>
      <c r="B51" s="295"/>
      <c r="C51" s="295"/>
      <c r="D51" s="295"/>
      <c r="E51" s="295"/>
      <c r="F51" s="295"/>
      <c r="G51" s="295"/>
      <c r="H51" s="295"/>
      <c r="I51" s="295"/>
      <c r="J51" s="295"/>
      <c r="K51" s="295"/>
      <c r="L51" s="295"/>
      <c r="M51" s="295"/>
      <c r="N51" s="295"/>
      <c r="O51" s="295"/>
      <c r="P51" s="295"/>
      <c r="Q51" s="295"/>
      <c r="R51" s="295"/>
      <c r="S51" s="295"/>
    </row>
    <row r="52" spans="1:19">
      <c r="A52" s="295"/>
      <c r="B52" s="295"/>
      <c r="C52" s="295"/>
      <c r="D52" s="295"/>
      <c r="E52" s="295"/>
      <c r="F52" s="295"/>
      <c r="G52" s="295"/>
      <c r="H52" s="295"/>
      <c r="I52" s="295"/>
      <c r="J52" s="295"/>
      <c r="K52" s="295"/>
      <c r="L52" s="295"/>
      <c r="M52" s="295"/>
      <c r="N52" s="295"/>
      <c r="O52" s="295"/>
      <c r="P52" s="295"/>
      <c r="Q52" s="295"/>
      <c r="R52" s="295"/>
      <c r="S52" s="295"/>
    </row>
    <row r="53" spans="1:19">
      <c r="A53" s="295"/>
      <c r="B53" s="295"/>
      <c r="C53" s="295"/>
      <c r="D53" s="295"/>
      <c r="E53" s="295"/>
      <c r="F53" s="295"/>
      <c r="G53" s="295"/>
      <c r="H53" s="295"/>
      <c r="I53" s="295"/>
      <c r="J53" s="295"/>
      <c r="K53" s="295"/>
      <c r="L53" s="295"/>
      <c r="M53" s="295"/>
      <c r="N53" s="295"/>
      <c r="O53" s="295"/>
      <c r="P53" s="295"/>
      <c r="Q53" s="295"/>
      <c r="R53" s="295"/>
      <c r="S53" s="295"/>
    </row>
    <row r="54" spans="1:19">
      <c r="A54" s="295"/>
      <c r="B54" s="295"/>
      <c r="C54" s="295"/>
      <c r="D54" s="295"/>
      <c r="E54" s="295"/>
      <c r="F54" s="295"/>
      <c r="G54" s="295"/>
      <c r="H54" s="295"/>
      <c r="I54" s="295"/>
      <c r="J54" s="295"/>
      <c r="K54" s="295"/>
      <c r="L54" s="295"/>
      <c r="M54" s="295"/>
      <c r="N54" s="295"/>
      <c r="O54" s="295"/>
      <c r="P54" s="295"/>
      <c r="Q54" s="295"/>
      <c r="R54" s="295"/>
      <c r="S54" s="295"/>
    </row>
    <row r="55" spans="1:19">
      <c r="A55" s="295"/>
      <c r="B55" s="295"/>
      <c r="C55" s="295"/>
      <c r="D55" s="295"/>
      <c r="E55" s="295"/>
      <c r="F55" s="295"/>
      <c r="G55" s="295"/>
      <c r="H55" s="295"/>
      <c r="I55" s="295"/>
      <c r="J55" s="295"/>
      <c r="K55" s="295"/>
      <c r="L55" s="295"/>
      <c r="M55" s="295"/>
      <c r="N55" s="295"/>
      <c r="O55" s="295"/>
      <c r="P55" s="295"/>
      <c r="Q55" s="295"/>
      <c r="R55" s="295"/>
      <c r="S55" s="295"/>
    </row>
    <row r="56" spans="1:19">
      <c r="A56" s="295"/>
      <c r="B56" s="295"/>
      <c r="C56" s="295"/>
      <c r="D56" s="295"/>
      <c r="E56" s="295"/>
      <c r="F56" s="295"/>
      <c r="G56" s="295"/>
      <c r="H56" s="295"/>
      <c r="I56" s="295"/>
      <c r="J56" s="295"/>
      <c r="K56" s="295"/>
      <c r="L56" s="295"/>
      <c r="M56" s="295"/>
      <c r="N56" s="295"/>
      <c r="O56" s="295"/>
      <c r="P56" s="295"/>
      <c r="Q56" s="295"/>
      <c r="R56" s="295"/>
      <c r="S56" s="295"/>
    </row>
  </sheetData>
  <sheetProtection sheet="1" objects="1" scenarios="1"/>
  <mergeCells count="30">
    <mergeCell ref="E14:F14"/>
    <mergeCell ref="G14:K14"/>
    <mergeCell ref="A1:M1"/>
    <mergeCell ref="A3:K3"/>
    <mergeCell ref="H5:K5"/>
    <mergeCell ref="A8:M8"/>
    <mergeCell ref="A9:M9"/>
    <mergeCell ref="G11:K11"/>
    <mergeCell ref="C12:D12"/>
    <mergeCell ref="G12:K12"/>
    <mergeCell ref="G13:K13"/>
    <mergeCell ref="A28:K28"/>
    <mergeCell ref="E15:F15"/>
    <mergeCell ref="A18:K18"/>
    <mergeCell ref="A19:K19"/>
    <mergeCell ref="A20:K20"/>
    <mergeCell ref="A21:K21"/>
    <mergeCell ref="A22:K22"/>
    <mergeCell ref="A23:K23"/>
    <mergeCell ref="A25:K25"/>
    <mergeCell ref="A26:K26"/>
    <mergeCell ref="A27:K27"/>
    <mergeCell ref="A35:K35"/>
    <mergeCell ref="A36:K36"/>
    <mergeCell ref="A29:K29"/>
    <mergeCell ref="A30:K30"/>
    <mergeCell ref="A31:K31"/>
    <mergeCell ref="A32:K32"/>
    <mergeCell ref="A33:K33"/>
    <mergeCell ref="A34:K34"/>
  </mergeCells>
  <phoneticPr fontId="5"/>
  <conditionalFormatting sqref="H5:K5">
    <cfRule type="containsBlanks" dxfId="22" priority="6">
      <formula>LEN(TRIM(H5))=0</formula>
    </cfRule>
    <cfRule type="expression" priority="7">
      <formula>$H$5=""</formula>
    </cfRule>
    <cfRule type="expression" dxfId="21" priority="8">
      <formula>H5=""</formula>
    </cfRule>
  </conditionalFormatting>
  <conditionalFormatting sqref="G11:K11">
    <cfRule type="containsBlanks" dxfId="20" priority="5">
      <formula>LEN(TRIM(G11))=0</formula>
    </cfRule>
  </conditionalFormatting>
  <conditionalFormatting sqref="G12:K12">
    <cfRule type="containsBlanks" dxfId="19" priority="4">
      <formula>LEN(TRIM(G12))=0</formula>
    </cfRule>
  </conditionalFormatting>
  <conditionalFormatting sqref="G13:K13">
    <cfRule type="containsBlanks" dxfId="18" priority="2">
      <formula>LEN(TRIM(G13))=0</formula>
    </cfRule>
  </conditionalFormatting>
  <conditionalFormatting sqref="G14:K14">
    <cfRule type="containsBlanks" dxfId="17" priority="1">
      <formula>LEN(TRIM(G14))=0</formula>
    </cfRule>
  </conditionalFormatting>
  <pageMargins left="0.70866141732283472" right="0.70866141732283472" top="0.74803149606299213" bottom="0.74803149606299213" header="0.31496062992125984" footer="0.31496062992125984"/>
  <pageSetup paperSize="9" scale="92" fitToHeight="0" orientation="portrait" r:id="rId1"/>
  <colBreaks count="1" manualBreakCount="1">
    <brk id="1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1110-895F-40BB-B9C7-230A857A1C0D}">
  <sheetPr codeName="Sheet10">
    <tabColor theme="6" tint="0.39997558519241921"/>
    <pageSetUpPr fitToPage="1"/>
  </sheetPr>
  <dimension ref="B1:AB58"/>
  <sheetViews>
    <sheetView workbookViewId="0">
      <selection activeCell="F5" sqref="F5:L5"/>
    </sheetView>
  </sheetViews>
  <sheetFormatPr defaultColWidth="5.6328125" defaultRowHeight="12"/>
  <cols>
    <col min="1" max="1" width="5.6328125" style="155"/>
    <col min="2" max="2" width="16.6328125" style="155" customWidth="1"/>
    <col min="3" max="3" width="7" style="155" bestFit="1" customWidth="1"/>
    <col min="4" max="5" width="5.6328125" style="155" customWidth="1"/>
    <col min="6" max="16" width="5.6328125" style="155"/>
    <col min="17" max="18" width="7.90625" style="155" customWidth="1"/>
    <col min="19" max="19" width="7.54296875" style="155" customWidth="1"/>
    <col min="20" max="16384" width="5.6328125" style="155"/>
  </cols>
  <sheetData>
    <row r="1" spans="2:21">
      <c r="B1" s="155" t="s">
        <v>403</v>
      </c>
      <c r="P1" s="490"/>
      <c r="Q1" s="490"/>
      <c r="R1" s="302"/>
      <c r="S1" s="302"/>
      <c r="T1" s="526"/>
      <c r="U1" s="526"/>
    </row>
    <row r="2" spans="2:21" ht="23.5">
      <c r="B2" s="527" t="s">
        <v>386</v>
      </c>
      <c r="C2" s="527"/>
      <c r="D2" s="527"/>
      <c r="E2" s="527"/>
      <c r="F2" s="527"/>
      <c r="G2" s="527"/>
      <c r="H2" s="527"/>
      <c r="I2" s="527"/>
      <c r="J2" s="527"/>
      <c r="K2" s="527"/>
      <c r="L2" s="527"/>
      <c r="M2" s="527"/>
      <c r="N2" s="527"/>
      <c r="O2" s="527"/>
      <c r="P2" s="527"/>
      <c r="Q2" s="527"/>
      <c r="R2" s="527"/>
      <c r="S2" s="527"/>
      <c r="T2" s="527"/>
      <c r="U2" s="527"/>
    </row>
    <row r="4" spans="2:21" ht="20.149999999999999" customHeight="1">
      <c r="B4" s="530" t="s">
        <v>383</v>
      </c>
      <c r="C4" s="530"/>
      <c r="D4" s="530"/>
      <c r="E4" s="530"/>
      <c r="F4" s="531" t="s">
        <v>303</v>
      </c>
      <c r="G4" s="532"/>
      <c r="H4" s="532"/>
      <c r="I4" s="532"/>
      <c r="J4" s="532"/>
      <c r="K4" s="532"/>
      <c r="L4" s="533"/>
      <c r="M4" s="531" t="s">
        <v>377</v>
      </c>
      <c r="N4" s="532"/>
      <c r="O4" s="532"/>
      <c r="P4" s="532"/>
      <c r="Q4" s="532"/>
      <c r="R4" s="532"/>
      <c r="S4" s="532"/>
      <c r="T4" s="532"/>
      <c r="U4" s="533"/>
    </row>
    <row r="5" spans="2:21" ht="30" customHeight="1">
      <c r="B5" s="534" t="str">
        <f>IF(基本情報入力シート!C6="","",基本情報入力シート!C6)</f>
        <v/>
      </c>
      <c r="C5" s="534"/>
      <c r="D5" s="534"/>
      <c r="E5" s="534"/>
      <c r="F5" s="534" t="str">
        <f>IF(基本情報入力シート!C8="","",基本情報入力シート!C8)</f>
        <v/>
      </c>
      <c r="G5" s="534"/>
      <c r="H5" s="534"/>
      <c r="I5" s="534"/>
      <c r="J5" s="534"/>
      <c r="K5" s="534"/>
      <c r="L5" s="534"/>
      <c r="M5" s="534" t="str">
        <f>IF(基本情報入力シート!C5="","",基本情報入力シート!C5)</f>
        <v/>
      </c>
      <c r="N5" s="534"/>
      <c r="O5" s="534"/>
      <c r="P5" s="534"/>
      <c r="Q5" s="534"/>
      <c r="R5" s="534"/>
      <c r="S5" s="534"/>
      <c r="T5" s="534"/>
      <c r="U5" s="534"/>
    </row>
    <row r="7" spans="2:21" ht="30" customHeight="1" thickBot="1">
      <c r="B7" s="156" t="s">
        <v>390</v>
      </c>
      <c r="C7" s="157"/>
      <c r="D7" s="157"/>
      <c r="E7" s="157"/>
      <c r="F7" s="157"/>
      <c r="G7" s="157"/>
      <c r="H7" s="157"/>
      <c r="I7" s="157"/>
      <c r="J7" s="157"/>
      <c r="K7" s="157"/>
      <c r="L7" s="157"/>
      <c r="M7" s="157"/>
      <c r="N7" s="157"/>
      <c r="O7" s="159" t="s">
        <v>387</v>
      </c>
      <c r="P7" s="157"/>
    </row>
    <row r="8" spans="2:21" ht="30" customHeight="1">
      <c r="B8" s="165" t="s">
        <v>384</v>
      </c>
      <c r="C8" s="537" t="s">
        <v>433</v>
      </c>
      <c r="D8" s="537"/>
      <c r="E8" s="508"/>
      <c r="F8" s="507" t="s">
        <v>428</v>
      </c>
      <c r="G8" s="508"/>
      <c r="H8" s="507" t="s">
        <v>378</v>
      </c>
      <c r="I8" s="508"/>
      <c r="J8" s="166" t="s">
        <v>398</v>
      </c>
      <c r="K8" s="167" t="s">
        <v>507</v>
      </c>
      <c r="L8" s="513" t="s">
        <v>379</v>
      </c>
      <c r="M8" s="514"/>
      <c r="N8" s="513" t="s">
        <v>380</v>
      </c>
      <c r="O8" s="514"/>
      <c r="P8" s="507" t="s">
        <v>396</v>
      </c>
      <c r="Q8" s="508"/>
      <c r="R8" s="503" t="s">
        <v>532</v>
      </c>
      <c r="S8" s="504"/>
      <c r="T8" s="507" t="s">
        <v>381</v>
      </c>
      <c r="U8" s="535"/>
    </row>
    <row r="9" spans="2:21" s="158" customFormat="1" ht="27" customHeight="1">
      <c r="B9" s="168" t="s">
        <v>477</v>
      </c>
      <c r="C9" s="501"/>
      <c r="D9" s="501"/>
      <c r="E9" s="502"/>
      <c r="F9" s="515"/>
      <c r="G9" s="502"/>
      <c r="H9" s="515"/>
      <c r="I9" s="502"/>
      <c r="J9" s="208"/>
      <c r="K9" s="305"/>
      <c r="L9" s="516" t="str">
        <f>IF(N9="","",N9/J9)</f>
        <v/>
      </c>
      <c r="M9" s="517"/>
      <c r="N9" s="518"/>
      <c r="O9" s="519"/>
      <c r="P9" s="505">
        <f>J9*4320000</f>
        <v>0</v>
      </c>
      <c r="Q9" s="506"/>
      <c r="R9" s="505">
        <f>MIN(N9,P9)</f>
        <v>0</v>
      </c>
      <c r="S9" s="506"/>
      <c r="T9" s="515"/>
      <c r="U9" s="536"/>
    </row>
    <row r="10" spans="2:21" s="158" customFormat="1" ht="27" customHeight="1">
      <c r="B10" s="168" t="s">
        <v>477</v>
      </c>
      <c r="C10" s="501"/>
      <c r="D10" s="501"/>
      <c r="E10" s="502"/>
      <c r="F10" s="515"/>
      <c r="G10" s="502"/>
      <c r="H10" s="515"/>
      <c r="I10" s="502"/>
      <c r="J10" s="208"/>
      <c r="K10" s="305"/>
      <c r="L10" s="516" t="str">
        <f t="shared" ref="L10:L13" si="0">IF(N10="","",N10/J10)</f>
        <v/>
      </c>
      <c r="M10" s="517"/>
      <c r="N10" s="518"/>
      <c r="O10" s="519"/>
      <c r="P10" s="505">
        <f t="shared" ref="P10:P13" si="1">J10*4320000</f>
        <v>0</v>
      </c>
      <c r="Q10" s="506"/>
      <c r="R10" s="505">
        <f t="shared" ref="R10:R13" si="2">MIN(N10,P10)</f>
        <v>0</v>
      </c>
      <c r="S10" s="506"/>
      <c r="T10" s="509"/>
      <c r="U10" s="528"/>
    </row>
    <row r="11" spans="2:21" s="158" customFormat="1" ht="27" customHeight="1">
      <c r="B11" s="168" t="s">
        <v>477</v>
      </c>
      <c r="C11" s="529"/>
      <c r="D11" s="529"/>
      <c r="E11" s="510"/>
      <c r="F11" s="509"/>
      <c r="G11" s="510"/>
      <c r="H11" s="509"/>
      <c r="I11" s="510"/>
      <c r="J11" s="208"/>
      <c r="K11" s="211"/>
      <c r="L11" s="516" t="str">
        <f t="shared" si="0"/>
        <v/>
      </c>
      <c r="M11" s="517"/>
      <c r="N11" s="518"/>
      <c r="O11" s="519"/>
      <c r="P11" s="505">
        <f t="shared" si="1"/>
        <v>0</v>
      </c>
      <c r="Q11" s="506"/>
      <c r="R11" s="505">
        <f t="shared" si="2"/>
        <v>0</v>
      </c>
      <c r="S11" s="506"/>
      <c r="T11" s="509"/>
      <c r="U11" s="528"/>
    </row>
    <row r="12" spans="2:21" s="158" customFormat="1" ht="27" customHeight="1">
      <c r="B12" s="168" t="s">
        <v>477</v>
      </c>
      <c r="C12" s="529"/>
      <c r="D12" s="529"/>
      <c r="E12" s="510"/>
      <c r="F12" s="509"/>
      <c r="G12" s="510"/>
      <c r="H12" s="509"/>
      <c r="I12" s="510"/>
      <c r="J12" s="208"/>
      <c r="K12" s="211"/>
      <c r="L12" s="516" t="str">
        <f t="shared" si="0"/>
        <v/>
      </c>
      <c r="M12" s="517"/>
      <c r="N12" s="518"/>
      <c r="O12" s="519"/>
      <c r="P12" s="505">
        <f t="shared" si="1"/>
        <v>0</v>
      </c>
      <c r="Q12" s="506"/>
      <c r="R12" s="505">
        <f t="shared" si="2"/>
        <v>0</v>
      </c>
      <c r="S12" s="506"/>
      <c r="T12" s="509"/>
      <c r="U12" s="528"/>
    </row>
    <row r="13" spans="2:21" s="158" customFormat="1" ht="27" customHeight="1" thickBot="1">
      <c r="B13" s="168" t="s">
        <v>477</v>
      </c>
      <c r="C13" s="549"/>
      <c r="D13" s="549"/>
      <c r="E13" s="521"/>
      <c r="F13" s="520"/>
      <c r="G13" s="521"/>
      <c r="H13" s="520"/>
      <c r="I13" s="521"/>
      <c r="J13" s="208"/>
      <c r="K13" s="213"/>
      <c r="L13" s="522" t="str">
        <f t="shared" si="0"/>
        <v/>
      </c>
      <c r="M13" s="523"/>
      <c r="N13" s="524"/>
      <c r="O13" s="525"/>
      <c r="P13" s="505">
        <f t="shared" si="1"/>
        <v>0</v>
      </c>
      <c r="Q13" s="506"/>
      <c r="R13" s="544">
        <f t="shared" si="2"/>
        <v>0</v>
      </c>
      <c r="S13" s="545"/>
      <c r="T13" s="566"/>
      <c r="U13" s="567"/>
    </row>
    <row r="14" spans="2:21" s="158" customFormat="1" ht="39" customHeight="1" thickTop="1" thickBot="1">
      <c r="B14" s="546"/>
      <c r="C14" s="547"/>
      <c r="D14" s="547"/>
      <c r="E14" s="547"/>
      <c r="F14" s="547"/>
      <c r="G14" s="547"/>
      <c r="H14" s="547"/>
      <c r="I14" s="547"/>
      <c r="J14" s="547"/>
      <c r="K14" s="548"/>
      <c r="L14" s="555" t="s">
        <v>382</v>
      </c>
      <c r="M14" s="556"/>
      <c r="N14" s="557" t="str">
        <f>IF(SUBTOTAL(9,N9:O13)=0,"",SUBTOTAL(9,N9:O13))</f>
        <v/>
      </c>
      <c r="O14" s="558"/>
      <c r="P14" s="542"/>
      <c r="Q14" s="559"/>
      <c r="R14" s="565" t="str">
        <f>IF(SUBTOTAL(9,R9:S13)=0,"",SUBTOTAL(9,R9:S13))</f>
        <v/>
      </c>
      <c r="S14" s="558"/>
      <c r="T14" s="542"/>
      <c r="U14" s="543"/>
    </row>
    <row r="15" spans="2:21" ht="30" customHeight="1">
      <c r="B15" s="323" t="s">
        <v>517</v>
      </c>
      <c r="C15" s="537" t="s">
        <v>515</v>
      </c>
      <c r="D15" s="537"/>
      <c r="E15" s="508"/>
      <c r="F15" s="507" t="s">
        <v>428</v>
      </c>
      <c r="G15" s="508"/>
      <c r="H15" s="507" t="s">
        <v>378</v>
      </c>
      <c r="I15" s="508"/>
      <c r="J15" s="507" t="s">
        <v>397</v>
      </c>
      <c r="K15" s="508"/>
      <c r="L15" s="513" t="s">
        <v>379</v>
      </c>
      <c r="M15" s="514"/>
      <c r="N15" s="513" t="s">
        <v>380</v>
      </c>
      <c r="O15" s="514"/>
      <c r="P15" s="492" t="s">
        <v>396</v>
      </c>
      <c r="Q15" s="493"/>
      <c r="R15" s="503" t="s">
        <v>532</v>
      </c>
      <c r="S15" s="504"/>
      <c r="T15" s="492" t="s">
        <v>381</v>
      </c>
      <c r="U15" s="569"/>
    </row>
    <row r="16" spans="2:21" s="158" customFormat="1" ht="27" customHeight="1">
      <c r="B16" s="215"/>
      <c r="C16" s="570"/>
      <c r="D16" s="571"/>
      <c r="E16" s="571"/>
      <c r="F16" s="509"/>
      <c r="G16" s="510"/>
      <c r="H16" s="509"/>
      <c r="I16" s="510"/>
      <c r="J16" s="511"/>
      <c r="K16" s="511"/>
      <c r="L16" s="512" t="str">
        <f t="shared" ref="L16:L23" si="3">IF(N16="","",N16/J16)</f>
        <v/>
      </c>
      <c r="M16" s="512"/>
      <c r="N16" s="560"/>
      <c r="O16" s="560"/>
      <c r="P16" s="561">
        <f>IF(C16="",0,1*9350000)</f>
        <v>0</v>
      </c>
      <c r="Q16" s="562"/>
      <c r="R16" s="505">
        <f>MIN(N25,P16)</f>
        <v>0</v>
      </c>
      <c r="S16" s="506"/>
      <c r="T16" s="563"/>
      <c r="U16" s="564"/>
    </row>
    <row r="17" spans="2:28" s="158" customFormat="1" ht="27" customHeight="1">
      <c r="B17" s="321"/>
      <c r="C17" s="500" t="s">
        <v>516</v>
      </c>
      <c r="D17" s="500"/>
      <c r="E17" s="493"/>
      <c r="F17" s="492" t="s">
        <v>428</v>
      </c>
      <c r="G17" s="493"/>
      <c r="H17" s="492" t="s">
        <v>378</v>
      </c>
      <c r="I17" s="493"/>
      <c r="J17" s="492" t="s">
        <v>397</v>
      </c>
      <c r="K17" s="493"/>
      <c r="L17" s="494" t="s">
        <v>379</v>
      </c>
      <c r="M17" s="495"/>
      <c r="N17" s="494" t="s">
        <v>380</v>
      </c>
      <c r="O17" s="495"/>
      <c r="P17" s="496"/>
      <c r="Q17" s="497"/>
      <c r="R17" s="496"/>
      <c r="S17" s="497"/>
      <c r="T17" s="498"/>
      <c r="U17" s="499"/>
      <c r="V17" s="490"/>
      <c r="W17" s="491"/>
      <c r="AB17" s="322"/>
    </row>
    <row r="18" spans="2:28" s="158" customFormat="1" ht="27" customHeight="1">
      <c r="B18" s="321"/>
      <c r="C18" s="501"/>
      <c r="D18" s="501"/>
      <c r="E18" s="502"/>
      <c r="F18" s="509"/>
      <c r="G18" s="510"/>
      <c r="H18" s="515"/>
      <c r="I18" s="502"/>
      <c r="J18" s="511"/>
      <c r="K18" s="511"/>
      <c r="L18" s="516" t="str">
        <f t="shared" si="3"/>
        <v/>
      </c>
      <c r="M18" s="517"/>
      <c r="N18" s="538"/>
      <c r="O18" s="539"/>
      <c r="P18" s="496"/>
      <c r="Q18" s="497"/>
      <c r="R18" s="496"/>
      <c r="S18" s="497"/>
      <c r="T18" s="496"/>
      <c r="U18" s="540"/>
      <c r="V18" s="272"/>
      <c r="AB18" s="322"/>
    </row>
    <row r="19" spans="2:28" s="158" customFormat="1" ht="27" customHeight="1">
      <c r="B19" s="321"/>
      <c r="C19" s="529"/>
      <c r="D19" s="529"/>
      <c r="E19" s="510"/>
      <c r="F19" s="509"/>
      <c r="G19" s="510"/>
      <c r="H19" s="509"/>
      <c r="I19" s="510"/>
      <c r="J19" s="511"/>
      <c r="K19" s="511"/>
      <c r="L19" s="516" t="str">
        <f t="shared" si="3"/>
        <v/>
      </c>
      <c r="M19" s="517"/>
      <c r="N19" s="538"/>
      <c r="O19" s="539"/>
      <c r="P19" s="498"/>
      <c r="Q19" s="541"/>
      <c r="R19" s="498"/>
      <c r="S19" s="541"/>
      <c r="T19" s="496"/>
      <c r="U19" s="540"/>
      <c r="V19" s="272"/>
    </row>
    <row r="20" spans="2:28" s="158" customFormat="1" ht="27" customHeight="1">
      <c r="B20" s="321"/>
      <c r="C20" s="529"/>
      <c r="D20" s="529"/>
      <c r="E20" s="510"/>
      <c r="F20" s="509"/>
      <c r="G20" s="510"/>
      <c r="H20" s="509"/>
      <c r="I20" s="510"/>
      <c r="J20" s="511"/>
      <c r="K20" s="511"/>
      <c r="L20" s="516" t="str">
        <f t="shared" si="3"/>
        <v/>
      </c>
      <c r="M20" s="517"/>
      <c r="N20" s="538"/>
      <c r="O20" s="539"/>
      <c r="P20" s="498"/>
      <c r="Q20" s="541"/>
      <c r="R20" s="498"/>
      <c r="S20" s="541"/>
      <c r="T20" s="496"/>
      <c r="U20" s="540"/>
      <c r="V20" s="272"/>
    </row>
    <row r="21" spans="2:28" s="158" customFormat="1" ht="27" customHeight="1">
      <c r="B21" s="321"/>
      <c r="C21" s="509"/>
      <c r="D21" s="529"/>
      <c r="E21" s="510"/>
      <c r="F21" s="509"/>
      <c r="G21" s="510"/>
      <c r="H21" s="509"/>
      <c r="I21" s="510"/>
      <c r="J21" s="511"/>
      <c r="K21" s="511"/>
      <c r="L21" s="516" t="str">
        <f t="shared" si="3"/>
        <v/>
      </c>
      <c r="M21" s="517"/>
      <c r="N21" s="538"/>
      <c r="O21" s="539"/>
      <c r="P21" s="498"/>
      <c r="Q21" s="541"/>
      <c r="R21" s="498"/>
      <c r="S21" s="541"/>
      <c r="T21" s="496"/>
      <c r="U21" s="540"/>
      <c r="V21" s="272"/>
    </row>
    <row r="22" spans="2:28" s="158" customFormat="1" ht="27" customHeight="1">
      <c r="B22" s="321"/>
      <c r="C22" s="529"/>
      <c r="D22" s="529"/>
      <c r="E22" s="510"/>
      <c r="F22" s="509"/>
      <c r="G22" s="510"/>
      <c r="H22" s="509"/>
      <c r="I22" s="510"/>
      <c r="J22" s="511"/>
      <c r="K22" s="511"/>
      <c r="L22" s="516" t="str">
        <f t="shared" si="3"/>
        <v/>
      </c>
      <c r="M22" s="517"/>
      <c r="N22" s="538"/>
      <c r="O22" s="539"/>
      <c r="P22" s="498"/>
      <c r="Q22" s="541"/>
      <c r="R22" s="498"/>
      <c r="S22" s="541"/>
      <c r="T22" s="496"/>
      <c r="U22" s="540"/>
      <c r="V22" s="272"/>
    </row>
    <row r="23" spans="2:28" s="158" customFormat="1" ht="27" customHeight="1">
      <c r="B23" s="321"/>
      <c r="C23" s="529"/>
      <c r="D23" s="529"/>
      <c r="E23" s="510"/>
      <c r="F23" s="509"/>
      <c r="G23" s="510"/>
      <c r="H23" s="509"/>
      <c r="I23" s="510"/>
      <c r="J23" s="511"/>
      <c r="K23" s="511"/>
      <c r="L23" s="516" t="str">
        <f t="shared" si="3"/>
        <v/>
      </c>
      <c r="M23" s="517"/>
      <c r="N23" s="538"/>
      <c r="O23" s="539"/>
      <c r="P23" s="498"/>
      <c r="Q23" s="541"/>
      <c r="R23" s="498"/>
      <c r="S23" s="541"/>
      <c r="T23" s="496"/>
      <c r="U23" s="540"/>
      <c r="V23" s="272"/>
    </row>
    <row r="24" spans="2:28" s="158" customFormat="1" ht="27" customHeight="1" thickBot="1">
      <c r="B24" s="321"/>
      <c r="C24" s="520"/>
      <c r="D24" s="549"/>
      <c r="E24" s="521"/>
      <c r="F24" s="520"/>
      <c r="G24" s="521"/>
      <c r="H24" s="520"/>
      <c r="I24" s="521"/>
      <c r="J24" s="576"/>
      <c r="K24" s="576"/>
      <c r="L24" s="522" t="str">
        <f t="shared" ref="L24" si="4">IF(N24="","",N24/J24)</f>
        <v/>
      </c>
      <c r="M24" s="523"/>
      <c r="N24" s="577"/>
      <c r="O24" s="525"/>
      <c r="P24" s="498"/>
      <c r="Q24" s="541"/>
      <c r="R24" s="585"/>
      <c r="S24" s="586"/>
      <c r="T24" s="574"/>
      <c r="U24" s="575"/>
      <c r="V24" s="272"/>
    </row>
    <row r="25" spans="2:28" s="158" customFormat="1" ht="30" customHeight="1" thickTop="1" thickBot="1">
      <c r="B25" s="550"/>
      <c r="C25" s="551"/>
      <c r="D25" s="551"/>
      <c r="E25" s="551"/>
      <c r="F25" s="551"/>
      <c r="G25" s="551"/>
      <c r="H25" s="551"/>
      <c r="I25" s="551"/>
      <c r="J25" s="551"/>
      <c r="K25" s="552"/>
      <c r="L25" s="555" t="s">
        <v>382</v>
      </c>
      <c r="M25" s="556"/>
      <c r="N25" s="557" t="str">
        <f>IF(SUBTOTAL(9,N16:O24)=0,"",SUBTOTAL(9,N16:O24))</f>
        <v/>
      </c>
      <c r="O25" s="558"/>
      <c r="P25" s="542"/>
      <c r="Q25" s="559"/>
      <c r="R25" s="557" t="str">
        <f>IF(P16=0,"",R16)</f>
        <v/>
      </c>
      <c r="S25" s="558"/>
      <c r="T25" s="542"/>
      <c r="U25" s="543"/>
    </row>
    <row r="26" spans="2:28" ht="30" customHeight="1">
      <c r="B26" s="171" t="s">
        <v>385</v>
      </c>
      <c r="C26" s="537" t="s">
        <v>433</v>
      </c>
      <c r="D26" s="537"/>
      <c r="E26" s="508"/>
      <c r="F26" s="507" t="s">
        <v>428</v>
      </c>
      <c r="G26" s="508"/>
      <c r="H26" s="507" t="s">
        <v>378</v>
      </c>
      <c r="I26" s="508"/>
      <c r="J26" s="507" t="s">
        <v>397</v>
      </c>
      <c r="K26" s="508"/>
      <c r="L26" s="513" t="s">
        <v>379</v>
      </c>
      <c r="M26" s="514"/>
      <c r="N26" s="513" t="s">
        <v>380</v>
      </c>
      <c r="O26" s="514"/>
      <c r="P26" s="507" t="s">
        <v>396</v>
      </c>
      <c r="Q26" s="508"/>
      <c r="R26" s="503" t="s">
        <v>532</v>
      </c>
      <c r="S26" s="504"/>
      <c r="T26" s="492" t="s">
        <v>381</v>
      </c>
      <c r="U26" s="569"/>
    </row>
    <row r="27" spans="2:28" s="158" customFormat="1" ht="27" customHeight="1">
      <c r="B27" s="215"/>
      <c r="C27" s="501"/>
      <c r="D27" s="501"/>
      <c r="E27" s="502"/>
      <c r="F27" s="515"/>
      <c r="G27" s="502"/>
      <c r="H27" s="515"/>
      <c r="I27" s="502"/>
      <c r="J27" s="511"/>
      <c r="K27" s="511"/>
      <c r="L27" s="516" t="str">
        <f>IF(N27="","",N27/J27)</f>
        <v/>
      </c>
      <c r="M27" s="517"/>
      <c r="N27" s="518"/>
      <c r="O27" s="519"/>
      <c r="P27" s="572">
        <f>J27*51400</f>
        <v>0</v>
      </c>
      <c r="Q27" s="573"/>
      <c r="R27" s="505">
        <f t="shared" ref="R27:R30" si="5">MIN(N27,P27)</f>
        <v>0</v>
      </c>
      <c r="S27" s="506"/>
      <c r="T27" s="553"/>
      <c r="U27" s="554"/>
    </row>
    <row r="28" spans="2:28" s="158" customFormat="1" ht="27" customHeight="1">
      <c r="B28" s="215"/>
      <c r="C28" s="529"/>
      <c r="D28" s="529"/>
      <c r="E28" s="510"/>
      <c r="F28" s="509"/>
      <c r="G28" s="510"/>
      <c r="H28" s="509"/>
      <c r="I28" s="510"/>
      <c r="J28" s="511"/>
      <c r="K28" s="511"/>
      <c r="L28" s="516" t="str">
        <f>IF(N28="","",N28/J28)</f>
        <v/>
      </c>
      <c r="M28" s="517"/>
      <c r="N28" s="518"/>
      <c r="O28" s="519"/>
      <c r="P28" s="572">
        <f t="shared" ref="P28:P31" si="6">J28*51400</f>
        <v>0</v>
      </c>
      <c r="Q28" s="573"/>
      <c r="R28" s="505">
        <f t="shared" si="5"/>
        <v>0</v>
      </c>
      <c r="S28" s="506"/>
      <c r="T28" s="563"/>
      <c r="U28" s="564"/>
    </row>
    <row r="29" spans="2:28" s="158" customFormat="1" ht="27" customHeight="1">
      <c r="B29" s="215"/>
      <c r="C29" s="529"/>
      <c r="D29" s="529"/>
      <c r="E29" s="510"/>
      <c r="F29" s="509"/>
      <c r="G29" s="510"/>
      <c r="H29" s="509"/>
      <c r="I29" s="510"/>
      <c r="J29" s="511"/>
      <c r="K29" s="511"/>
      <c r="L29" s="516" t="str">
        <f t="shared" ref="L29:L31" si="7">IF(N29="","",N29/J29)</f>
        <v/>
      </c>
      <c r="M29" s="517"/>
      <c r="N29" s="518"/>
      <c r="O29" s="519"/>
      <c r="P29" s="572">
        <f t="shared" si="6"/>
        <v>0</v>
      </c>
      <c r="Q29" s="573"/>
      <c r="R29" s="505">
        <f t="shared" si="5"/>
        <v>0</v>
      </c>
      <c r="S29" s="506"/>
      <c r="T29" s="563"/>
      <c r="U29" s="564"/>
    </row>
    <row r="30" spans="2:28" s="158" customFormat="1" ht="27" customHeight="1">
      <c r="B30" s="215"/>
      <c r="C30" s="529"/>
      <c r="D30" s="529"/>
      <c r="E30" s="510"/>
      <c r="F30" s="509"/>
      <c r="G30" s="510"/>
      <c r="H30" s="509"/>
      <c r="I30" s="510"/>
      <c r="J30" s="511"/>
      <c r="K30" s="511"/>
      <c r="L30" s="516" t="str">
        <f t="shared" si="7"/>
        <v/>
      </c>
      <c r="M30" s="517"/>
      <c r="N30" s="518"/>
      <c r="O30" s="519"/>
      <c r="P30" s="572">
        <f t="shared" si="6"/>
        <v>0</v>
      </c>
      <c r="Q30" s="573"/>
      <c r="R30" s="505">
        <f t="shared" si="5"/>
        <v>0</v>
      </c>
      <c r="S30" s="506"/>
      <c r="T30" s="563"/>
      <c r="U30" s="564"/>
    </row>
    <row r="31" spans="2:28" s="158" customFormat="1" ht="27" customHeight="1" thickBot="1">
      <c r="B31" s="214"/>
      <c r="C31" s="549"/>
      <c r="D31" s="549"/>
      <c r="E31" s="521"/>
      <c r="F31" s="520"/>
      <c r="G31" s="521"/>
      <c r="H31" s="520"/>
      <c r="I31" s="521"/>
      <c r="J31" s="511"/>
      <c r="K31" s="511"/>
      <c r="L31" s="522" t="str">
        <f t="shared" si="7"/>
        <v/>
      </c>
      <c r="M31" s="523"/>
      <c r="N31" s="578"/>
      <c r="O31" s="579"/>
      <c r="P31" s="572">
        <f t="shared" si="6"/>
        <v>0</v>
      </c>
      <c r="Q31" s="573"/>
      <c r="R31" s="544">
        <f t="shared" ref="R31" si="8">MIN(N31,P31)</f>
        <v>0</v>
      </c>
      <c r="S31" s="545"/>
      <c r="T31" s="580"/>
      <c r="U31" s="581"/>
    </row>
    <row r="32" spans="2:28" s="158" customFormat="1" ht="30" customHeight="1" thickTop="1" thickBot="1">
      <c r="B32" s="546"/>
      <c r="C32" s="547"/>
      <c r="D32" s="547"/>
      <c r="E32" s="547"/>
      <c r="F32" s="547"/>
      <c r="G32" s="547"/>
      <c r="H32" s="547"/>
      <c r="I32" s="547"/>
      <c r="J32" s="547"/>
      <c r="K32" s="548"/>
      <c r="L32" s="555" t="s">
        <v>382</v>
      </c>
      <c r="M32" s="556"/>
      <c r="N32" s="583" t="str">
        <f>IF(SUBTOTAL(9,N27:O31)=0,"",SUBTOTAL(9,N27:O31))</f>
        <v/>
      </c>
      <c r="O32" s="584"/>
      <c r="P32" s="542"/>
      <c r="Q32" s="559"/>
      <c r="R32" s="583" t="str">
        <f>IF(SUBTOTAL(9,R27:S31)=0,"",SUBTOTAL(9,R27:S31))</f>
        <v/>
      </c>
      <c r="S32" s="584"/>
      <c r="T32" s="542"/>
      <c r="U32" s="543"/>
    </row>
    <row r="33" spans="2:21" ht="30" customHeight="1">
      <c r="B33" s="172" t="s">
        <v>388</v>
      </c>
      <c r="C33" s="537" t="s">
        <v>433</v>
      </c>
      <c r="D33" s="537"/>
      <c r="E33" s="508"/>
      <c r="F33" s="507" t="s">
        <v>428</v>
      </c>
      <c r="G33" s="508"/>
      <c r="H33" s="507" t="s">
        <v>378</v>
      </c>
      <c r="I33" s="508"/>
      <c r="J33" s="507" t="s">
        <v>397</v>
      </c>
      <c r="K33" s="508"/>
      <c r="L33" s="513" t="s">
        <v>379</v>
      </c>
      <c r="M33" s="514"/>
      <c r="N33" s="513" t="s">
        <v>380</v>
      </c>
      <c r="O33" s="514"/>
      <c r="P33" s="507" t="s">
        <v>396</v>
      </c>
      <c r="Q33" s="508"/>
      <c r="R33" s="503" t="s">
        <v>532</v>
      </c>
      <c r="S33" s="504"/>
      <c r="T33" s="492" t="s">
        <v>381</v>
      </c>
      <c r="U33" s="569"/>
    </row>
    <row r="34" spans="2:21" s="158" customFormat="1" ht="27" customHeight="1">
      <c r="B34" s="168" t="s">
        <v>478</v>
      </c>
      <c r="C34" s="501"/>
      <c r="D34" s="501"/>
      <c r="E34" s="502"/>
      <c r="F34" s="553"/>
      <c r="G34" s="589"/>
      <c r="H34" s="553"/>
      <c r="I34" s="589"/>
      <c r="J34" s="511"/>
      <c r="K34" s="511"/>
      <c r="L34" s="516" t="str">
        <f>IF(N34="","",N34/J34)</f>
        <v/>
      </c>
      <c r="M34" s="517"/>
      <c r="N34" s="518"/>
      <c r="O34" s="519"/>
      <c r="P34" s="572">
        <f>IF(C34="",0,1*905000)</f>
        <v>0</v>
      </c>
      <c r="Q34" s="573"/>
      <c r="R34" s="505">
        <f>MIN(N39,P34)</f>
        <v>0</v>
      </c>
      <c r="S34" s="506"/>
      <c r="T34" s="553"/>
      <c r="U34" s="554"/>
    </row>
    <row r="35" spans="2:21" s="158" customFormat="1" ht="27" customHeight="1">
      <c r="B35" s="168" t="s">
        <v>478</v>
      </c>
      <c r="C35" s="529"/>
      <c r="D35" s="529"/>
      <c r="E35" s="510"/>
      <c r="F35" s="563"/>
      <c r="G35" s="582"/>
      <c r="H35" s="563"/>
      <c r="I35" s="582"/>
      <c r="J35" s="511"/>
      <c r="K35" s="511"/>
      <c r="L35" s="516" t="str">
        <f t="shared" ref="L35:L38" si="9">IF(N35="","",N35/J35)</f>
        <v/>
      </c>
      <c r="M35" s="517"/>
      <c r="N35" s="518"/>
      <c r="O35" s="519"/>
      <c r="P35" s="498"/>
      <c r="Q35" s="541"/>
      <c r="R35" s="498"/>
      <c r="S35" s="541"/>
      <c r="T35" s="563"/>
      <c r="U35" s="564"/>
    </row>
    <row r="36" spans="2:21" s="158" customFormat="1" ht="27" customHeight="1">
      <c r="B36" s="168" t="s">
        <v>478</v>
      </c>
      <c r="C36" s="529"/>
      <c r="D36" s="529"/>
      <c r="E36" s="510"/>
      <c r="F36" s="563"/>
      <c r="G36" s="582"/>
      <c r="H36" s="563"/>
      <c r="I36" s="582"/>
      <c r="J36" s="511"/>
      <c r="K36" s="511"/>
      <c r="L36" s="516" t="str">
        <f t="shared" si="9"/>
        <v/>
      </c>
      <c r="M36" s="517"/>
      <c r="N36" s="518"/>
      <c r="O36" s="519"/>
      <c r="P36" s="498"/>
      <c r="Q36" s="541"/>
      <c r="R36" s="498"/>
      <c r="S36" s="541"/>
      <c r="T36" s="563"/>
      <c r="U36" s="564"/>
    </row>
    <row r="37" spans="2:21" s="158" customFormat="1" ht="27" customHeight="1">
      <c r="B37" s="168" t="s">
        <v>478</v>
      </c>
      <c r="C37" s="529"/>
      <c r="D37" s="529"/>
      <c r="E37" s="510"/>
      <c r="F37" s="563"/>
      <c r="G37" s="582"/>
      <c r="H37" s="563"/>
      <c r="I37" s="582"/>
      <c r="J37" s="511"/>
      <c r="K37" s="511"/>
      <c r="L37" s="516" t="str">
        <f t="shared" si="9"/>
        <v/>
      </c>
      <c r="M37" s="517"/>
      <c r="N37" s="518"/>
      <c r="O37" s="519"/>
      <c r="P37" s="498"/>
      <c r="Q37" s="541"/>
      <c r="R37" s="498"/>
      <c r="S37" s="541"/>
      <c r="T37" s="563"/>
      <c r="U37" s="564"/>
    </row>
    <row r="38" spans="2:21" s="158" customFormat="1" ht="27" customHeight="1" thickBot="1">
      <c r="B38" s="168" t="s">
        <v>478</v>
      </c>
      <c r="C38" s="549"/>
      <c r="D38" s="549"/>
      <c r="E38" s="521"/>
      <c r="F38" s="587"/>
      <c r="G38" s="588"/>
      <c r="H38" s="587"/>
      <c r="I38" s="588"/>
      <c r="J38" s="511"/>
      <c r="K38" s="511"/>
      <c r="L38" s="522" t="str">
        <f t="shared" si="9"/>
        <v/>
      </c>
      <c r="M38" s="523"/>
      <c r="N38" s="524"/>
      <c r="O38" s="525"/>
      <c r="P38" s="585"/>
      <c r="Q38" s="586"/>
      <c r="R38" s="585"/>
      <c r="S38" s="586"/>
      <c r="T38" s="580"/>
      <c r="U38" s="581"/>
    </row>
    <row r="39" spans="2:21" s="158" customFormat="1" ht="30" customHeight="1" thickTop="1" thickBot="1">
      <c r="B39" s="546"/>
      <c r="C39" s="547"/>
      <c r="D39" s="547"/>
      <c r="E39" s="547"/>
      <c r="F39" s="547"/>
      <c r="G39" s="547"/>
      <c r="H39" s="547"/>
      <c r="I39" s="547"/>
      <c r="J39" s="547"/>
      <c r="K39" s="548"/>
      <c r="L39" s="555" t="s">
        <v>382</v>
      </c>
      <c r="M39" s="556"/>
      <c r="N39" s="557" t="str">
        <f>IF(SUBTOTAL(9,N34:O38)=0,"",SUBTOTAL(9,N34:O38))</f>
        <v/>
      </c>
      <c r="O39" s="558"/>
      <c r="P39" s="542"/>
      <c r="Q39" s="559"/>
      <c r="R39" s="557" t="str">
        <f>IF(SUBTOTAL(9,R34:S38)=0,"",SUBTOTAL(9,R34:S38))</f>
        <v/>
      </c>
      <c r="S39" s="558"/>
      <c r="T39" s="542"/>
      <c r="U39" s="543"/>
    </row>
    <row r="41" spans="2:21" ht="30" customHeight="1">
      <c r="B41" s="156" t="s">
        <v>391</v>
      </c>
    </row>
    <row r="42" spans="2:21">
      <c r="B42" s="568"/>
      <c r="C42" s="568"/>
      <c r="D42" s="568"/>
      <c r="E42" s="568"/>
      <c r="F42" s="568"/>
      <c r="G42" s="568"/>
      <c r="H42" s="568"/>
      <c r="I42" s="568"/>
      <c r="J42" s="568"/>
      <c r="K42" s="568"/>
      <c r="L42" s="568"/>
      <c r="M42" s="568"/>
      <c r="N42" s="568"/>
      <c r="O42" s="568"/>
      <c r="P42" s="568"/>
      <c r="Q42" s="568"/>
      <c r="R42" s="568"/>
      <c r="S42" s="568"/>
      <c r="T42" s="568"/>
      <c r="U42" s="568"/>
    </row>
    <row r="43" spans="2:21">
      <c r="B43" s="568"/>
      <c r="C43" s="568"/>
      <c r="D43" s="568"/>
      <c r="E43" s="568"/>
      <c r="F43" s="568"/>
      <c r="G43" s="568"/>
      <c r="H43" s="568"/>
      <c r="I43" s="568"/>
      <c r="J43" s="568"/>
      <c r="K43" s="568"/>
      <c r="L43" s="568"/>
      <c r="M43" s="568"/>
      <c r="N43" s="568"/>
      <c r="O43" s="568"/>
      <c r="P43" s="568"/>
      <c r="Q43" s="568"/>
      <c r="R43" s="568"/>
      <c r="S43" s="568"/>
      <c r="T43" s="568"/>
      <c r="U43" s="568"/>
    </row>
    <row r="44" spans="2:21">
      <c r="B44" s="568"/>
      <c r="C44" s="568"/>
      <c r="D44" s="568"/>
      <c r="E44" s="568"/>
      <c r="F44" s="568"/>
      <c r="G44" s="568"/>
      <c r="H44" s="568"/>
      <c r="I44" s="568"/>
      <c r="J44" s="568"/>
      <c r="K44" s="568"/>
      <c r="L44" s="568"/>
      <c r="M44" s="568"/>
      <c r="N44" s="568"/>
      <c r="O44" s="568"/>
      <c r="P44" s="568"/>
      <c r="Q44" s="568"/>
      <c r="R44" s="568"/>
      <c r="S44" s="568"/>
      <c r="T44" s="568"/>
      <c r="U44" s="568"/>
    </row>
    <row r="45" spans="2:21">
      <c r="B45" s="568"/>
      <c r="C45" s="568"/>
      <c r="D45" s="568"/>
      <c r="E45" s="568"/>
      <c r="F45" s="568"/>
      <c r="G45" s="568"/>
      <c r="H45" s="568"/>
      <c r="I45" s="568"/>
      <c r="J45" s="568"/>
      <c r="K45" s="568"/>
      <c r="L45" s="568"/>
      <c r="M45" s="568"/>
      <c r="N45" s="568"/>
      <c r="O45" s="568"/>
      <c r="P45" s="568"/>
      <c r="Q45" s="568"/>
      <c r="R45" s="568"/>
      <c r="S45" s="568"/>
      <c r="T45" s="568"/>
      <c r="U45" s="568"/>
    </row>
    <row r="46" spans="2:21">
      <c r="B46" s="568"/>
      <c r="C46" s="568"/>
      <c r="D46" s="568"/>
      <c r="E46" s="568"/>
      <c r="F46" s="568"/>
      <c r="G46" s="568"/>
      <c r="H46" s="568"/>
      <c r="I46" s="568"/>
      <c r="J46" s="568"/>
      <c r="K46" s="568"/>
      <c r="L46" s="568"/>
      <c r="M46" s="568"/>
      <c r="N46" s="568"/>
      <c r="O46" s="568"/>
      <c r="P46" s="568"/>
      <c r="Q46" s="568"/>
      <c r="R46" s="568"/>
      <c r="S46" s="568"/>
      <c r="T46" s="568"/>
      <c r="U46" s="568"/>
    </row>
    <row r="47" spans="2:21">
      <c r="B47" s="568"/>
      <c r="C47" s="568"/>
      <c r="D47" s="568"/>
      <c r="E47" s="568"/>
      <c r="F47" s="568"/>
      <c r="G47" s="568"/>
      <c r="H47" s="568"/>
      <c r="I47" s="568"/>
      <c r="J47" s="568"/>
      <c r="K47" s="568"/>
      <c r="L47" s="568"/>
      <c r="M47" s="568"/>
      <c r="N47" s="568"/>
      <c r="O47" s="568"/>
      <c r="P47" s="568"/>
      <c r="Q47" s="568"/>
      <c r="R47" s="568"/>
      <c r="S47" s="568"/>
      <c r="T47" s="568"/>
      <c r="U47" s="568"/>
    </row>
    <row r="48" spans="2:21">
      <c r="B48" s="568"/>
      <c r="C48" s="568"/>
      <c r="D48" s="568"/>
      <c r="E48" s="568"/>
      <c r="F48" s="568"/>
      <c r="G48" s="568"/>
      <c r="H48" s="568"/>
      <c r="I48" s="568"/>
      <c r="J48" s="568"/>
      <c r="K48" s="568"/>
      <c r="L48" s="568"/>
      <c r="M48" s="568"/>
      <c r="N48" s="568"/>
      <c r="O48" s="568"/>
      <c r="P48" s="568"/>
      <c r="Q48" s="568"/>
      <c r="R48" s="568"/>
      <c r="S48" s="568"/>
      <c r="T48" s="568"/>
      <c r="U48" s="568"/>
    </row>
    <row r="49" spans="2:21">
      <c r="B49" s="568"/>
      <c r="C49" s="568"/>
      <c r="D49" s="568"/>
      <c r="E49" s="568"/>
      <c r="F49" s="568"/>
      <c r="G49" s="568"/>
      <c r="H49" s="568"/>
      <c r="I49" s="568"/>
      <c r="J49" s="568"/>
      <c r="K49" s="568"/>
      <c r="L49" s="568"/>
      <c r="M49" s="568"/>
      <c r="N49" s="568"/>
      <c r="O49" s="568"/>
      <c r="P49" s="568"/>
      <c r="Q49" s="568"/>
      <c r="R49" s="568"/>
      <c r="S49" s="568"/>
      <c r="T49" s="568"/>
      <c r="U49" s="568"/>
    </row>
    <row r="50" spans="2:21">
      <c r="B50" s="568"/>
      <c r="C50" s="568"/>
      <c r="D50" s="568"/>
      <c r="E50" s="568"/>
      <c r="F50" s="568"/>
      <c r="G50" s="568"/>
      <c r="H50" s="568"/>
      <c r="I50" s="568"/>
      <c r="J50" s="568"/>
      <c r="K50" s="568"/>
      <c r="L50" s="568"/>
      <c r="M50" s="568"/>
      <c r="N50" s="568"/>
      <c r="O50" s="568"/>
      <c r="P50" s="568"/>
      <c r="Q50" s="568"/>
      <c r="R50" s="568"/>
      <c r="S50" s="568"/>
      <c r="T50" s="568"/>
      <c r="U50" s="568"/>
    </row>
    <row r="52" spans="2:21">
      <c r="U52" s="158"/>
    </row>
    <row r="53" spans="2:21">
      <c r="U53" s="158"/>
    </row>
    <row r="55" spans="2:21">
      <c r="B55" s="155" t="s">
        <v>463</v>
      </c>
    </row>
    <row r="56" spans="2:21">
      <c r="B56" s="155" t="s">
        <v>467</v>
      </c>
      <c r="C56" s="155" t="s">
        <v>468</v>
      </c>
    </row>
    <row r="57" spans="2:21">
      <c r="B57" s="155" t="s">
        <v>465</v>
      </c>
      <c r="C57" s="155" t="s">
        <v>466</v>
      </c>
    </row>
    <row r="58" spans="2:21">
      <c r="B58" s="155" t="s">
        <v>464</v>
      </c>
      <c r="C58" s="155">
        <v>51400</v>
      </c>
    </row>
  </sheetData>
  <sheetProtection sheet="1" objects="1" scenarios="1"/>
  <mergeCells count="281">
    <mergeCell ref="F36:G36"/>
    <mergeCell ref="H36:I36"/>
    <mergeCell ref="J36:K36"/>
    <mergeCell ref="L36:M36"/>
    <mergeCell ref="N36:O36"/>
    <mergeCell ref="F28:G28"/>
    <mergeCell ref="H28:I28"/>
    <mergeCell ref="J28:K28"/>
    <mergeCell ref="H21:I21"/>
    <mergeCell ref="H22:I22"/>
    <mergeCell ref="H23:I23"/>
    <mergeCell ref="H27:I27"/>
    <mergeCell ref="J27:K27"/>
    <mergeCell ref="N32:O32"/>
    <mergeCell ref="P32:Q32"/>
    <mergeCell ref="P25:Q25"/>
    <mergeCell ref="L28:M28"/>
    <mergeCell ref="N28:O28"/>
    <mergeCell ref="P29:Q29"/>
    <mergeCell ref="L25:M25"/>
    <mergeCell ref="N25:O25"/>
    <mergeCell ref="L26:M26"/>
    <mergeCell ref="L27:M27"/>
    <mergeCell ref="C34:E34"/>
    <mergeCell ref="F34:G34"/>
    <mergeCell ref="H34:I34"/>
    <mergeCell ref="J34:K34"/>
    <mergeCell ref="L34:M34"/>
    <mergeCell ref="N34:O34"/>
    <mergeCell ref="C36:E36"/>
    <mergeCell ref="R16:S16"/>
    <mergeCell ref="R18:S18"/>
    <mergeCell ref="R19:S19"/>
    <mergeCell ref="R24:S24"/>
    <mergeCell ref="R25:S25"/>
    <mergeCell ref="R27:S27"/>
    <mergeCell ref="R28:S28"/>
    <mergeCell ref="R29:S29"/>
    <mergeCell ref="R30:S30"/>
    <mergeCell ref="R20:S20"/>
    <mergeCell ref="R21:S21"/>
    <mergeCell ref="R22:S22"/>
    <mergeCell ref="R23:S23"/>
    <mergeCell ref="F21:G21"/>
    <mergeCell ref="F22:G22"/>
    <mergeCell ref="F23:G23"/>
    <mergeCell ref="H20:I20"/>
    <mergeCell ref="H37:I37"/>
    <mergeCell ref="J37:K37"/>
    <mergeCell ref="L37:M37"/>
    <mergeCell ref="T33:U33"/>
    <mergeCell ref="P34:Q34"/>
    <mergeCell ref="R38:S38"/>
    <mergeCell ref="R33:S33"/>
    <mergeCell ref="R34:S34"/>
    <mergeCell ref="T34:U34"/>
    <mergeCell ref="P35:Q35"/>
    <mergeCell ref="T35:U35"/>
    <mergeCell ref="R35:S35"/>
    <mergeCell ref="R36:S36"/>
    <mergeCell ref="R37:S37"/>
    <mergeCell ref="N37:O37"/>
    <mergeCell ref="P37:Q37"/>
    <mergeCell ref="N33:O33"/>
    <mergeCell ref="P33:Q33"/>
    <mergeCell ref="L35:M35"/>
    <mergeCell ref="N35:O35"/>
    <mergeCell ref="B39:K39"/>
    <mergeCell ref="P38:Q38"/>
    <mergeCell ref="T38:U38"/>
    <mergeCell ref="L39:M39"/>
    <mergeCell ref="N39:O39"/>
    <mergeCell ref="P39:Q39"/>
    <mergeCell ref="T39:U39"/>
    <mergeCell ref="C38:E38"/>
    <mergeCell ref="F38:G38"/>
    <mergeCell ref="H38:I38"/>
    <mergeCell ref="J38:K38"/>
    <mergeCell ref="L38:M38"/>
    <mergeCell ref="N38:O38"/>
    <mergeCell ref="R39:S39"/>
    <mergeCell ref="C35:E35"/>
    <mergeCell ref="F35:G35"/>
    <mergeCell ref="H35:I35"/>
    <mergeCell ref="J35:K35"/>
    <mergeCell ref="T37:U37"/>
    <mergeCell ref="P36:Q36"/>
    <mergeCell ref="C30:E30"/>
    <mergeCell ref="C31:E31"/>
    <mergeCell ref="F31:G31"/>
    <mergeCell ref="H31:I31"/>
    <mergeCell ref="J31:K31"/>
    <mergeCell ref="L31:M31"/>
    <mergeCell ref="C33:E33"/>
    <mergeCell ref="F33:G33"/>
    <mergeCell ref="H33:I33"/>
    <mergeCell ref="J33:K33"/>
    <mergeCell ref="L33:M33"/>
    <mergeCell ref="L32:M32"/>
    <mergeCell ref="B32:K32"/>
    <mergeCell ref="T32:U32"/>
    <mergeCell ref="R32:S32"/>
    <mergeCell ref="T36:U36"/>
    <mergeCell ref="C37:E37"/>
    <mergeCell ref="F37:G37"/>
    <mergeCell ref="T29:U29"/>
    <mergeCell ref="T28:U28"/>
    <mergeCell ref="N31:O31"/>
    <mergeCell ref="P31:Q31"/>
    <mergeCell ref="T31:U31"/>
    <mergeCell ref="N29:O29"/>
    <mergeCell ref="R31:S31"/>
    <mergeCell ref="P26:Q26"/>
    <mergeCell ref="T26:U26"/>
    <mergeCell ref="N27:O27"/>
    <mergeCell ref="P27:Q27"/>
    <mergeCell ref="T20:U20"/>
    <mergeCell ref="T21:U21"/>
    <mergeCell ref="T22:U22"/>
    <mergeCell ref="T23:U23"/>
    <mergeCell ref="N24:O24"/>
    <mergeCell ref="P20:Q20"/>
    <mergeCell ref="P21:Q21"/>
    <mergeCell ref="P22:Q22"/>
    <mergeCell ref="P23:Q23"/>
    <mergeCell ref="N20:O20"/>
    <mergeCell ref="N22:O22"/>
    <mergeCell ref="N23:O23"/>
    <mergeCell ref="L20:M20"/>
    <mergeCell ref="L21:M21"/>
    <mergeCell ref="L22:M22"/>
    <mergeCell ref="L23:M23"/>
    <mergeCell ref="T24:U24"/>
    <mergeCell ref="R26:S26"/>
    <mergeCell ref="J19:K19"/>
    <mergeCell ref="C29:E29"/>
    <mergeCell ref="F29:G29"/>
    <mergeCell ref="H29:I29"/>
    <mergeCell ref="J29:K29"/>
    <mergeCell ref="L29:M29"/>
    <mergeCell ref="C24:E24"/>
    <mergeCell ref="F24:G24"/>
    <mergeCell ref="H24:I24"/>
    <mergeCell ref="J24:K24"/>
    <mergeCell ref="L24:M24"/>
    <mergeCell ref="C28:E28"/>
    <mergeCell ref="C27:E27"/>
    <mergeCell ref="F27:G27"/>
    <mergeCell ref="C26:E26"/>
    <mergeCell ref="F26:G26"/>
    <mergeCell ref="H26:I26"/>
    <mergeCell ref="J26:K26"/>
    <mergeCell ref="C20:E20"/>
    <mergeCell ref="C21:E21"/>
    <mergeCell ref="C22:E22"/>
    <mergeCell ref="C23:E23"/>
    <mergeCell ref="F20:G20"/>
    <mergeCell ref="B42:U50"/>
    <mergeCell ref="C15:E15"/>
    <mergeCell ref="F15:G15"/>
    <mergeCell ref="H15:I15"/>
    <mergeCell ref="J15:K15"/>
    <mergeCell ref="L15:M15"/>
    <mergeCell ref="N15:O15"/>
    <mergeCell ref="P15:Q15"/>
    <mergeCell ref="T15:U15"/>
    <mergeCell ref="C16:E16"/>
    <mergeCell ref="T30:U30"/>
    <mergeCell ref="F30:G30"/>
    <mergeCell ref="H30:I30"/>
    <mergeCell ref="J30:K30"/>
    <mergeCell ref="L30:M30"/>
    <mergeCell ref="N30:O30"/>
    <mergeCell ref="P30:Q30"/>
    <mergeCell ref="P28:Q28"/>
    <mergeCell ref="P18:Q18"/>
    <mergeCell ref="T18:U18"/>
    <mergeCell ref="C19:E19"/>
    <mergeCell ref="F19:G19"/>
    <mergeCell ref="H19:I19"/>
    <mergeCell ref="N21:O21"/>
    <mergeCell ref="T27:U27"/>
    <mergeCell ref="P12:Q12"/>
    <mergeCell ref="T12:U12"/>
    <mergeCell ref="L14:M14"/>
    <mergeCell ref="N14:O14"/>
    <mergeCell ref="P14:Q14"/>
    <mergeCell ref="T14:U14"/>
    <mergeCell ref="N16:O16"/>
    <mergeCell ref="P16:Q16"/>
    <mergeCell ref="T16:U16"/>
    <mergeCell ref="R14:S14"/>
    <mergeCell ref="R15:S15"/>
    <mergeCell ref="L19:M19"/>
    <mergeCell ref="N19:O19"/>
    <mergeCell ref="P19:Q19"/>
    <mergeCell ref="T13:U13"/>
    <mergeCell ref="L12:M12"/>
    <mergeCell ref="N12:O12"/>
    <mergeCell ref="L18:M18"/>
    <mergeCell ref="N18:O18"/>
    <mergeCell ref="T19:U19"/>
    <mergeCell ref="N26:O26"/>
    <mergeCell ref="P24:Q24"/>
    <mergeCell ref="T25:U25"/>
    <mergeCell ref="F8:G8"/>
    <mergeCell ref="H8:I8"/>
    <mergeCell ref="L8:M8"/>
    <mergeCell ref="R12:S12"/>
    <mergeCell ref="R13:S13"/>
    <mergeCell ref="B14:K14"/>
    <mergeCell ref="C13:E13"/>
    <mergeCell ref="C12:E12"/>
    <mergeCell ref="F12:G12"/>
    <mergeCell ref="H12:I12"/>
    <mergeCell ref="C18:E18"/>
    <mergeCell ref="F18:G18"/>
    <mergeCell ref="H18:I18"/>
    <mergeCell ref="J18:K18"/>
    <mergeCell ref="B25:K25"/>
    <mergeCell ref="J20:K20"/>
    <mergeCell ref="J21:K21"/>
    <mergeCell ref="J22:K22"/>
    <mergeCell ref="J23:K23"/>
    <mergeCell ref="T1:U1"/>
    <mergeCell ref="B2:U2"/>
    <mergeCell ref="T10:U10"/>
    <mergeCell ref="C11:E11"/>
    <mergeCell ref="F11:G11"/>
    <mergeCell ref="B4:E4"/>
    <mergeCell ref="F4:L4"/>
    <mergeCell ref="M4:U4"/>
    <mergeCell ref="B5:E5"/>
    <mergeCell ref="F5:L5"/>
    <mergeCell ref="M5:U5"/>
    <mergeCell ref="T8:U8"/>
    <mergeCell ref="C9:E9"/>
    <mergeCell ref="F9:G9"/>
    <mergeCell ref="H9:I9"/>
    <mergeCell ref="L9:M9"/>
    <mergeCell ref="N9:O9"/>
    <mergeCell ref="T11:U11"/>
    <mergeCell ref="T9:U9"/>
    <mergeCell ref="C8:E8"/>
    <mergeCell ref="H11:I11"/>
    <mergeCell ref="L11:M11"/>
    <mergeCell ref="N11:O11"/>
    <mergeCell ref="P11:Q11"/>
    <mergeCell ref="C17:E17"/>
    <mergeCell ref="C10:E10"/>
    <mergeCell ref="R8:S8"/>
    <mergeCell ref="R9:S9"/>
    <mergeCell ref="R10:S10"/>
    <mergeCell ref="P1:Q1"/>
    <mergeCell ref="R11:S11"/>
    <mergeCell ref="P8:Q8"/>
    <mergeCell ref="P10:Q10"/>
    <mergeCell ref="F16:G16"/>
    <mergeCell ref="H16:I16"/>
    <mergeCell ref="J16:K16"/>
    <mergeCell ref="L16:M16"/>
    <mergeCell ref="N8:O8"/>
    <mergeCell ref="F10:G10"/>
    <mergeCell ref="H10:I10"/>
    <mergeCell ref="L10:M10"/>
    <mergeCell ref="N10:O10"/>
    <mergeCell ref="P9:Q9"/>
    <mergeCell ref="F13:G13"/>
    <mergeCell ref="H13:I13"/>
    <mergeCell ref="L13:M13"/>
    <mergeCell ref="N13:O13"/>
    <mergeCell ref="P13:Q13"/>
    <mergeCell ref="V17:W17"/>
    <mergeCell ref="F17:G17"/>
    <mergeCell ref="H17:I17"/>
    <mergeCell ref="J17:K17"/>
    <mergeCell ref="L17:M17"/>
    <mergeCell ref="N17:O17"/>
    <mergeCell ref="P17:Q17"/>
    <mergeCell ref="R17:S17"/>
    <mergeCell ref="T17:U17"/>
  </mergeCells>
  <phoneticPr fontId="5"/>
  <conditionalFormatting sqref="T9:U13 T27:U31 T34:U38 H11:I11 B9:K9 C12:I13 C11:F11 B42:U50 C10:I10 N9:O13 K10:K13 N27:O31 N34:O38 N16:O16 T16:U16 B16:K16 B27:K31 C18:K24 B34:K38 N18:O24">
    <cfRule type="containsBlanks" dxfId="16" priority="10">
      <formula>LEN(TRIM(B9))=0</formula>
    </cfRule>
  </conditionalFormatting>
  <conditionalFormatting sqref="B10:B13">
    <cfRule type="containsBlanks" dxfId="15" priority="4">
      <formula>LEN(TRIM(B10))=0</formula>
    </cfRule>
  </conditionalFormatting>
  <conditionalFormatting sqref="J10:J13">
    <cfRule type="containsBlanks" dxfId="14" priority="1">
      <formula>LEN(TRIM(J10))=0</formula>
    </cfRule>
  </conditionalFormatting>
  <dataValidations count="2">
    <dataValidation type="list" allowBlank="1" showInputMessage="1" showErrorMessage="1" sqref="B27:B31 B16" xr:uid="{8001C805-2C6E-4282-ACD6-38404FEF8285}">
      <formula1>"病床確保,発熱外来"</formula1>
    </dataValidation>
    <dataValidation type="whole" allowBlank="1" showInputMessage="1" showErrorMessage="1" errorTitle="入力" error="数字以外の値を入力しないでください。" sqref="J9:J13 J16:K16 J18:K24 J27:K31 J34:K38" xr:uid="{4FE2D297-439D-4E3D-A8CE-D54DC1951187}">
      <formula1>0</formula1>
      <formula2>100</formula2>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53" min="1" max="18"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2741-4326-468A-8850-E17077F6E88E}">
  <sheetPr codeName="Sheet9">
    <tabColor theme="6" tint="0.39997558519241921"/>
    <pageSetUpPr fitToPage="1"/>
  </sheetPr>
  <dimension ref="A1:S16"/>
  <sheetViews>
    <sheetView topLeftCell="D1" workbookViewId="0">
      <selection activeCell="F10" sqref="F10"/>
    </sheetView>
  </sheetViews>
  <sheetFormatPr defaultColWidth="9" defaultRowHeight="12"/>
  <cols>
    <col min="1" max="1" width="0" style="152" hidden="1" customWidth="1"/>
    <col min="2" max="2" width="13.6328125" style="152" hidden="1" customWidth="1"/>
    <col min="3" max="3" width="11.26953125" style="152" hidden="1" customWidth="1"/>
    <col min="4" max="4" width="16.453125" style="153" customWidth="1"/>
    <col min="5" max="5" width="14.7265625" style="153" customWidth="1"/>
    <col min="6" max="6" width="16.6328125" style="152" customWidth="1"/>
    <col min="7" max="7" width="12.08984375" style="152" customWidth="1"/>
    <col min="8" max="8" width="12.6328125" style="152" customWidth="1"/>
    <col min="9" max="9" width="8.6328125" style="152" customWidth="1"/>
    <col min="10" max="15" width="12.6328125" style="152" customWidth="1"/>
    <col min="16" max="16" width="10.6328125" style="152" hidden="1" customWidth="1"/>
    <col min="17" max="18" width="12.6328125" style="152" customWidth="1"/>
    <col min="19" max="19" width="20.6328125" style="152" customWidth="1"/>
    <col min="20" max="16384" width="9" style="152"/>
  </cols>
  <sheetData>
    <row r="1" spans="1:19">
      <c r="D1" s="153" t="s">
        <v>346</v>
      </c>
    </row>
    <row r="2" spans="1:19" s="115" customFormat="1" ht="23.5">
      <c r="A2" s="173"/>
      <c r="B2" s="173"/>
      <c r="C2" s="173"/>
      <c r="D2" s="174" t="s">
        <v>417</v>
      </c>
      <c r="F2" s="175"/>
      <c r="G2" s="175"/>
      <c r="H2" s="114"/>
      <c r="I2" s="114"/>
      <c r="J2" s="114"/>
      <c r="K2" s="114"/>
      <c r="L2" s="114"/>
      <c r="M2" s="114"/>
      <c r="N2" s="114"/>
      <c r="O2" s="114"/>
      <c r="P2" s="114"/>
      <c r="Q2" s="114"/>
      <c r="R2" s="285"/>
    </row>
    <row r="3" spans="1:19" s="121" customFormat="1">
      <c r="A3" s="117"/>
      <c r="B3" s="117"/>
      <c r="C3" s="117"/>
      <c r="D3" s="118"/>
      <c r="E3" s="118"/>
      <c r="F3" s="116"/>
      <c r="G3" s="119"/>
      <c r="H3" s="120" t="s">
        <v>0</v>
      </c>
      <c r="I3" s="120" t="s">
        <v>1</v>
      </c>
      <c r="J3" s="120" t="s">
        <v>334</v>
      </c>
      <c r="K3" s="120" t="s">
        <v>3</v>
      </c>
      <c r="L3" s="120" t="s">
        <v>4</v>
      </c>
      <c r="M3" s="120" t="s">
        <v>5</v>
      </c>
      <c r="N3" s="120" t="s">
        <v>533</v>
      </c>
      <c r="O3" s="120" t="s">
        <v>534</v>
      </c>
      <c r="P3" s="120"/>
      <c r="Q3" s="120" t="s">
        <v>508</v>
      </c>
      <c r="R3" s="116"/>
      <c r="S3" s="116"/>
    </row>
    <row r="4" spans="1:19" s="121" customFormat="1" ht="60.5" customHeight="1">
      <c r="A4" s="123" t="s">
        <v>316</v>
      </c>
      <c r="B4" s="124" t="s">
        <v>365</v>
      </c>
      <c r="C4" s="124" t="s">
        <v>366</v>
      </c>
      <c r="D4" s="125" t="s">
        <v>367</v>
      </c>
      <c r="E4" s="122" t="s">
        <v>368</v>
      </c>
      <c r="F4" s="125" t="s">
        <v>313</v>
      </c>
      <c r="G4" s="126" t="s">
        <v>369</v>
      </c>
      <c r="H4" s="126" t="s">
        <v>9</v>
      </c>
      <c r="I4" s="127" t="s">
        <v>370</v>
      </c>
      <c r="J4" s="126" t="s">
        <v>11</v>
      </c>
      <c r="K4" s="128" t="s">
        <v>75</v>
      </c>
      <c r="L4" s="129" t="s">
        <v>371</v>
      </c>
      <c r="M4" s="126" t="s">
        <v>372</v>
      </c>
      <c r="N4" s="126" t="s">
        <v>315</v>
      </c>
      <c r="O4" s="127" t="s">
        <v>399</v>
      </c>
      <c r="P4" s="127" t="s">
        <v>373</v>
      </c>
      <c r="Q4" s="127" t="s">
        <v>374</v>
      </c>
      <c r="R4" s="125" t="s">
        <v>459</v>
      </c>
      <c r="S4" s="125" t="s">
        <v>375</v>
      </c>
    </row>
    <row r="5" spans="1:19" s="136" customFormat="1">
      <c r="A5" s="131"/>
      <c r="B5" s="132"/>
      <c r="C5" s="132"/>
      <c r="D5" s="130"/>
      <c r="E5" s="133"/>
      <c r="F5" s="134"/>
      <c r="G5" s="133"/>
      <c r="H5" s="134"/>
      <c r="I5" s="134"/>
      <c r="J5" s="135"/>
      <c r="K5" s="135"/>
      <c r="L5" s="134"/>
      <c r="M5" s="134"/>
      <c r="N5" s="134"/>
      <c r="O5" s="134"/>
      <c r="P5" s="134"/>
      <c r="Q5" s="134"/>
      <c r="R5" s="130"/>
      <c r="S5" s="130"/>
    </row>
    <row r="6" spans="1:19" s="144" customFormat="1">
      <c r="A6" s="138"/>
      <c r="B6" s="139"/>
      <c r="C6" s="139"/>
      <c r="D6" s="140"/>
      <c r="E6" s="140"/>
      <c r="F6" s="141"/>
      <c r="G6" s="142"/>
      <c r="H6" s="143" t="s">
        <v>16</v>
      </c>
      <c r="I6" s="143" t="s">
        <v>16</v>
      </c>
      <c r="J6" s="143" t="s">
        <v>16</v>
      </c>
      <c r="K6" s="143" t="s">
        <v>16</v>
      </c>
      <c r="L6" s="143" t="s">
        <v>16</v>
      </c>
      <c r="M6" s="143" t="s">
        <v>16</v>
      </c>
      <c r="N6" s="143" t="s">
        <v>16</v>
      </c>
      <c r="O6" s="143" t="s">
        <v>16</v>
      </c>
      <c r="P6" s="143" t="s">
        <v>16</v>
      </c>
      <c r="Q6" s="143" t="s">
        <v>16</v>
      </c>
      <c r="R6" s="137"/>
      <c r="S6" s="137"/>
    </row>
    <row r="7" spans="1:19" s="149" customFormat="1" ht="45" customHeight="1">
      <c r="A7" s="161" t="s">
        <v>317</v>
      </c>
      <c r="B7" s="161" t="s">
        <v>317</v>
      </c>
      <c r="C7" s="161" t="s">
        <v>376</v>
      </c>
      <c r="D7" s="145" t="s">
        <v>395</v>
      </c>
      <c r="E7" s="160" t="s">
        <v>392</v>
      </c>
      <c r="F7" s="160" t="str">
        <f>IF(基本情報入力シート!$C$8="","",基本情報入力シート!$C$8)</f>
        <v/>
      </c>
      <c r="G7" s="161" t="str">
        <f>IF(基本情報入力シート!$C$6="","",基本情報入力シート!$C$6)</f>
        <v/>
      </c>
      <c r="H7" s="146" t="str">
        <f>IF(【申請】事業計画書!$N$14="","",【申請】事業計画書!$N$14)</f>
        <v/>
      </c>
      <c r="I7" s="287"/>
      <c r="J7" s="146" t="str">
        <f>IF(H7="","",IF(I7="",H7,(H7-I7)))</f>
        <v/>
      </c>
      <c r="K7" s="146" t="str">
        <f>IF(【申請】事業計画書!$N$14="","",【申請】事業計画書!$N$14)</f>
        <v/>
      </c>
      <c r="L7" s="146" t="str">
        <f>IF(K7="","",SUM(【申請】事業計画書!P9:Q13))</f>
        <v/>
      </c>
      <c r="M7" s="147" t="str">
        <f>IF(K7="","",MIN(K7,L7,【申請】事業計画書!R14))</f>
        <v/>
      </c>
      <c r="N7" s="287"/>
      <c r="O7" s="330" t="str">
        <f>IF(K7="","",ROUNDDOWN(MIN(J7,M7,N7),-3))</f>
        <v/>
      </c>
      <c r="P7" s="148"/>
      <c r="Q7" s="146" t="str">
        <f>IF(K7="","",ROUNDDOWN(MIN(M7,O7,N7)/2,-3))</f>
        <v/>
      </c>
      <c r="R7" s="284" t="s">
        <v>460</v>
      </c>
      <c r="S7" s="160" t="str">
        <f>集計シート!A12</f>
        <v/>
      </c>
    </row>
    <row r="8" spans="1:19" s="149" customFormat="1" ht="45" customHeight="1">
      <c r="A8" s="162" t="s">
        <v>317</v>
      </c>
      <c r="B8" s="162" t="s">
        <v>317</v>
      </c>
      <c r="C8" s="161" t="s">
        <v>376</v>
      </c>
      <c r="D8" s="145" t="s">
        <v>395</v>
      </c>
      <c r="E8" s="160" t="s">
        <v>519</v>
      </c>
      <c r="F8" s="160" t="str">
        <f>IF(基本情報入力シート!$C$8="","",基本情報入力シート!$C$8)</f>
        <v/>
      </c>
      <c r="G8" s="161" t="str">
        <f>IF(基本情報入力シート!$C$6="","",基本情報入力シート!$C$6)</f>
        <v/>
      </c>
      <c r="H8" s="164" t="str">
        <f>IF(【申請】事業計画書!$N$25="","",【申請】事業計画書!$N$25)</f>
        <v/>
      </c>
      <c r="I8" s="331"/>
      <c r="J8" s="146" t="str">
        <f t="shared" ref="J8:J10" si="0">IF(H8="","",IF(I8="",H8,(H8-I8)))</f>
        <v/>
      </c>
      <c r="K8" s="164" t="str">
        <f>IF(【申請】事業計画書!$N$25="","",【申請】事業計画書!$N$25)</f>
        <v/>
      </c>
      <c r="L8" s="164" t="str">
        <f>IF(K8="","",9350000)</f>
        <v/>
      </c>
      <c r="M8" s="147" t="str">
        <f>IF(K8="","",MIN(K8,L8,【申請】事業計画書!R16,4620000))</f>
        <v/>
      </c>
      <c r="N8" s="287"/>
      <c r="O8" s="330" t="str">
        <f>IF(K8="","",ROUNDDOWN(MIN(J8,M8,N8),-3))</f>
        <v/>
      </c>
      <c r="P8" s="148"/>
      <c r="Q8" s="146" t="str">
        <f>IF(K8="","",ROUNDDOWN(MIN(M8,O8,N8)/2,-3))</f>
        <v/>
      </c>
      <c r="R8" s="284" t="s">
        <v>460</v>
      </c>
      <c r="S8" s="163" t="str">
        <f>集計シート!B12</f>
        <v/>
      </c>
    </row>
    <row r="9" spans="1:19" s="149" customFormat="1" ht="45" customHeight="1">
      <c r="A9" s="162" t="s">
        <v>317</v>
      </c>
      <c r="B9" s="162" t="s">
        <v>317</v>
      </c>
      <c r="C9" s="161" t="s">
        <v>376</v>
      </c>
      <c r="D9" s="145" t="s">
        <v>395</v>
      </c>
      <c r="E9" s="160" t="s">
        <v>393</v>
      </c>
      <c r="F9" s="160" t="str">
        <f>IF(基本情報入力シート!$C$8="","",基本情報入力シート!$C$8)</f>
        <v/>
      </c>
      <c r="G9" s="161" t="str">
        <f>IF(基本情報入力シート!$C$6="","",基本情報入力シート!$C$6)</f>
        <v/>
      </c>
      <c r="H9" s="164" t="str">
        <f>IF(【申請】事業計画書!$N$32="","",【申請】事業計画書!$N$32)</f>
        <v/>
      </c>
      <c r="I9" s="331"/>
      <c r="J9" s="146" t="str">
        <f t="shared" si="0"/>
        <v/>
      </c>
      <c r="K9" s="164" t="str">
        <f>IF(【申請】事業計画書!$N$32="","",【申請】事業計画書!$N$32)</f>
        <v/>
      </c>
      <c r="L9" s="164" t="str">
        <f>IF(K9="","",SUM(【申請】事業計画書!P27:Q31))</f>
        <v/>
      </c>
      <c r="M9" s="147" t="str">
        <f>IF(K9="","",MIN(K9,L9,【申請】事業計画書!R32))</f>
        <v/>
      </c>
      <c r="N9" s="287"/>
      <c r="O9" s="330" t="str">
        <f>IF(K9="","",ROUNDDOWN(MIN(J9,M9,N9),-3))</f>
        <v/>
      </c>
      <c r="P9" s="148"/>
      <c r="Q9" s="146" t="str">
        <f>IF(K9="","",ROUNDDOWN(MIN(M9,O9,N9)/2,-3))</f>
        <v/>
      </c>
      <c r="R9" s="284" t="s">
        <v>460</v>
      </c>
      <c r="S9" s="160" t="str">
        <f>集計シート!C12</f>
        <v/>
      </c>
    </row>
    <row r="10" spans="1:19" s="149" customFormat="1" ht="45" customHeight="1">
      <c r="A10" s="162" t="s">
        <v>317</v>
      </c>
      <c r="B10" s="162" t="s">
        <v>317</v>
      </c>
      <c r="C10" s="161" t="s">
        <v>376</v>
      </c>
      <c r="D10" s="145" t="s">
        <v>395</v>
      </c>
      <c r="E10" s="180" t="s">
        <v>394</v>
      </c>
      <c r="F10" s="160" t="str">
        <f>IF(基本情報入力シート!$C$8="","",基本情報入力シート!$C$8)</f>
        <v/>
      </c>
      <c r="G10" s="161" t="str">
        <f>IF(基本情報入力シート!$C$6="","",基本情報入力シート!$C$6)</f>
        <v/>
      </c>
      <c r="H10" s="164" t="str">
        <f>IF(【申請】事業計画書!$N$39="","",【申請】事業計画書!$N$39)</f>
        <v/>
      </c>
      <c r="I10" s="331"/>
      <c r="J10" s="146" t="str">
        <f t="shared" si="0"/>
        <v/>
      </c>
      <c r="K10" s="164" t="str">
        <f>IF(【申請】事業計画書!$N$39="","",【申請】事業計画書!$N$39)</f>
        <v/>
      </c>
      <c r="L10" s="164" t="str">
        <f>IF(K10="","",905000)</f>
        <v/>
      </c>
      <c r="M10" s="147" t="str">
        <f>IF(K10="","",MIN(K10,L10,【申請】事業計画書!R34))</f>
        <v/>
      </c>
      <c r="N10" s="287"/>
      <c r="O10" s="330" t="str">
        <f>IF(K10="","",ROUNDDOWN(MIN(J10,M10,N10),-3))</f>
        <v/>
      </c>
      <c r="P10" s="148"/>
      <c r="Q10" s="146" t="str">
        <f>IF(K10="","",ROUNDDOWN(MIN(M10,O10,N10)/2,-3))</f>
        <v/>
      </c>
      <c r="R10" s="284" t="s">
        <v>460</v>
      </c>
      <c r="S10" s="160" t="str">
        <f>集計シート!D12</f>
        <v/>
      </c>
    </row>
    <row r="11" spans="1:19" s="149" customFormat="1" ht="30" customHeight="1">
      <c r="A11" s="162"/>
      <c r="B11" s="162"/>
      <c r="C11" s="161"/>
      <c r="D11" s="145"/>
      <c r="E11" s="160" t="s">
        <v>168</v>
      </c>
      <c r="F11" s="176"/>
      <c r="G11" s="177"/>
      <c r="H11" s="178"/>
      <c r="I11" s="178"/>
      <c r="J11" s="178"/>
      <c r="K11" s="178"/>
      <c r="L11" s="178"/>
      <c r="M11" s="179"/>
      <c r="N11" s="179"/>
      <c r="O11" s="164" t="str">
        <f>IF(SUM(O7:O10)=0,"",SUM(O7:O10))</f>
        <v/>
      </c>
      <c r="P11" s="164" t="str">
        <f t="shared" ref="P11:Q11" si="1">IF(SUM(P7:P10)=0,"",SUM(P7:P10))</f>
        <v/>
      </c>
      <c r="Q11" s="164" t="str">
        <f t="shared" si="1"/>
        <v/>
      </c>
      <c r="R11" s="176"/>
      <c r="S11" s="176"/>
    </row>
    <row r="12" spans="1:19" s="150" customFormat="1" ht="21">
      <c r="D12" s="151"/>
      <c r="E12" s="151"/>
      <c r="P12" s="152"/>
      <c r="Q12" s="152"/>
      <c r="R12" s="152"/>
    </row>
    <row r="13" spans="1:19" ht="21">
      <c r="A13" s="150"/>
      <c r="E13" t="s">
        <v>553</v>
      </c>
      <c r="Q13" s="154"/>
      <c r="R13" s="154"/>
    </row>
    <row r="14" spans="1:19" ht="13">
      <c r="E14" t="s">
        <v>549</v>
      </c>
      <c r="Q14" s="154"/>
      <c r="R14" s="154"/>
    </row>
    <row r="15" spans="1:19" ht="13">
      <c r="E15" t="s">
        <v>550</v>
      </c>
      <c r="Q15" s="154"/>
      <c r="R15" s="154"/>
    </row>
    <row r="16" spans="1:19" ht="13">
      <c r="E16"/>
      <c r="Q16" s="154"/>
      <c r="R16" s="154"/>
    </row>
  </sheetData>
  <sheetProtection sheet="1" objects="1" scenarios="1"/>
  <phoneticPr fontId="5"/>
  <conditionalFormatting sqref="N7:N10">
    <cfRule type="expression" dxfId="13" priority="10">
      <formula>N7&lt;&gt;""</formula>
    </cfRule>
    <cfRule type="expression" dxfId="12" priority="11">
      <formula>N7&lt;&gt;""</formula>
    </cfRule>
  </conditionalFormatting>
  <conditionalFormatting sqref="N7">
    <cfRule type="expression" dxfId="11" priority="7">
      <formula>N7&lt;&gt;""</formula>
    </cfRule>
  </conditionalFormatting>
  <conditionalFormatting sqref="N8:N10">
    <cfRule type="expression" dxfId="10" priority="5">
      <formula>N8&lt;&gt;""</formula>
    </cfRule>
    <cfRule type="expression" priority="6">
      <formula>N8&lt;&gt;""</formula>
    </cfRule>
  </conditionalFormatting>
  <pageMargins left="0.70866141732283472" right="0.70866141732283472" top="0.74803149606299213" bottom="0.74803149606299213" header="0.31496062992125984" footer="0.31496062992125984"/>
  <pageSetup paperSize="9" scale="43"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28</vt:i4>
      </vt:variant>
    </vt:vector>
  </HeadingPairs>
  <TitlesOfParts>
    <vt:vector size="44" baseType="lpstr">
      <vt:lpstr>申請書の入力方法</vt:lpstr>
      <vt:lpstr>基本情報入力シート</vt:lpstr>
      <vt:lpstr>【申請】交付申請書</vt:lpstr>
      <vt:lpstr>【変更申請】変更申請書</vt:lpstr>
      <vt:lpstr>12-1 スプリンクラー（総括表）見直し前</vt:lpstr>
      <vt:lpstr>12-2スプリンクラー（個別計画書）見直し前</vt:lpstr>
      <vt:lpstr>【申請】誓約書</vt:lpstr>
      <vt:lpstr>【申請】事業計画書</vt:lpstr>
      <vt:lpstr>【申請】所要調書</vt:lpstr>
      <vt:lpstr>【申請】予算書</vt:lpstr>
      <vt:lpstr>【実績】実績報告書</vt:lpstr>
      <vt:lpstr>【実績】事業実績</vt:lpstr>
      <vt:lpstr>【実績】所要調書</vt:lpstr>
      <vt:lpstr>【実績】決算書</vt:lpstr>
      <vt:lpstr>集計シート</vt:lpstr>
      <vt:lpstr>管理用（このシートは削除しないでください）</vt:lpstr>
      <vt:lpstr>【実績】決算書!Print_Area</vt:lpstr>
      <vt:lpstr>【実績】事業実績!Print_Area</vt:lpstr>
      <vt:lpstr>【実績】実績報告書!Print_Area</vt:lpstr>
      <vt:lpstr>【実績】所要調書!Print_Area</vt:lpstr>
      <vt:lpstr>【申請】交付申請書!Print_Area</vt:lpstr>
      <vt:lpstr>【申請】事業計画書!Print_Area</vt:lpstr>
      <vt:lpstr>【申請】所要調書!Print_Area</vt:lpstr>
      <vt:lpstr>【申請】誓約書!Print_Area</vt:lpstr>
      <vt:lpstr>【申請】予算書!Print_Area</vt:lpstr>
      <vt:lpstr>【変更申請】変更申請書!Print_Area</vt:lpstr>
      <vt:lpstr>'12-1 スプリンクラー（総括表）見直し前'!Print_Area</vt:lpstr>
      <vt:lpstr>'12-2スプリンクラー（個別計画書）見直し前'!Print_Area</vt:lpstr>
      <vt:lpstr>'管理用（このシートは削除しないでください）'!Print_Area</vt:lpstr>
      <vt:lpstr>基本情報入力シート!Print_Area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根本 真侑（感染症対策課）</cp:lastModifiedBy>
  <cp:lastPrinted>2025-09-11T04:35:14Z</cp:lastPrinted>
  <dcterms:created xsi:type="dcterms:W3CDTF">2000-07-04T04:40:42Z</dcterms:created>
  <dcterms:modified xsi:type="dcterms:W3CDTF">2025-09-11T04:42:06Z</dcterms:modified>
</cp:coreProperties>
</file>