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113201\Box\【02_課所共有】07_02_感染症対策課\R08年度\002_補助金・検査担当\08_補助金\01_補助金全般\010_例規\協定施設・設備補助\03_R08\R8.9.14要綱改正・交付申請受付\"/>
    </mc:Choice>
  </mc:AlternateContent>
  <xr:revisionPtr revIDLastSave="0" documentId="13_ncr:1_{0E798514-166B-4B74-8E02-542B06F85043}" xr6:coauthVersionLast="47" xr6:coauthVersionMax="47" xr10:uidLastSave="{00000000-0000-0000-0000-000000000000}"/>
  <workbookProtection workbookAlgorithmName="SHA-512" workbookHashValue="Mb9UhkWwt8DXLVzMEsj+AWKkRxH4/2/P+pP0NwX8+AFO3wGbMbnAJHj2CIBOFj7Bg3WvnsFSgQJhplqlFiE2Zw==" workbookSaltValue="IzKvB8n9DFkfoCeDRayfcw==" workbookSpinCount="100000" lockStructure="1"/>
  <bookViews>
    <workbookView xWindow="60" yWindow="-16320" windowWidth="29040" windowHeight="15720" tabRatio="927" firstSheet="1" activeTab="1" xr2:uid="{00000000-000D-0000-FFFF-FFFF00000000}"/>
  </bookViews>
  <sheets>
    <sheet name="内示通知書" sheetId="54" state="hidden" r:id="rId1"/>
    <sheet name="基本情報入力シート" sheetId="53" r:id="rId2"/>
    <sheet name="【申請】交付申請書" sheetId="55" r:id="rId3"/>
    <sheet name="【変更申請】変更申請書" sheetId="62" r:id="rId4"/>
    <sheet name="【申請】予算書" sheetId="68" r:id="rId5"/>
    <sheet name="【申請】所要額調書" sheetId="57" r:id="rId6"/>
    <sheet name="12-1 スプリンクラー（総括表）見直し前" sheetId="25" state="hidden" r:id="rId7"/>
    <sheet name="12-2スプリンクラー（個別計画書）見直し前" sheetId="26" state="hidden" r:id="rId8"/>
    <sheet name="【申請】事業計画書" sheetId="80" r:id="rId9"/>
    <sheet name="【申請】誓約書" sheetId="78" r:id="rId10"/>
    <sheet name="【実績】実績報告書" sheetId="63" r:id="rId11"/>
    <sheet name="【実績】決算書（見込）" sheetId="83" r:id="rId12"/>
    <sheet name="【実績】所要額精算書" sheetId="87" r:id="rId13"/>
    <sheet name="【実績】事業実績報告書" sheetId="86" r:id="rId14"/>
    <sheet name="集計シート" sheetId="64" state="hidden" r:id="rId15"/>
    <sheet name="国第２号様式（別紙２）" sheetId="84" r:id="rId16"/>
    <sheet name="国第３号様式（別紙２）" sheetId="85" r:id="rId17"/>
    <sheet name="管理用（このシートは削除しないでください）" sheetId="9" state="hidden" r:id="rId18"/>
  </sheets>
  <externalReferences>
    <externalReference r:id="rId19"/>
    <externalReference r:id="rId20"/>
    <externalReference r:id="rId21"/>
    <externalReference r:id="rId22"/>
  </externalReferences>
  <definedNames>
    <definedName name="_xlnm._FilterDatabase" localSheetId="12" hidden="1">【実績】所要額精算書!$A$7:$U$12</definedName>
    <definedName name="_xlnm._FilterDatabase" localSheetId="5" hidden="1">【申請】所要額調書!$A$7:$S$12</definedName>
    <definedName name="HCU" localSheetId="13">#REF!</definedName>
    <definedName name="HCU" localSheetId="8">#REF!</definedName>
    <definedName name="HCU">#REF!</definedName>
    <definedName name="HCU管理料">#REF!</definedName>
    <definedName name="ICU" localSheetId="11">#REF!</definedName>
    <definedName name="ICU" localSheetId="4">#REF!</definedName>
    <definedName name="ICU">#REF!</definedName>
    <definedName name="ICU管理" localSheetId="11">#REF!</definedName>
    <definedName name="ICU管理" localSheetId="4">#REF!</definedName>
    <definedName name="ICU管理">#REF!</definedName>
    <definedName name="_xlnm.Print_Area" localSheetId="11">'【実績】決算書（見込）'!$A$1:$E$22</definedName>
    <definedName name="_xlnm.Print_Area" localSheetId="13">【実績】事業実績報告書!$B$1:$K$46</definedName>
    <definedName name="_xlnm.Print_Area" localSheetId="10">【実績】実績報告書!$A$1:$I$36</definedName>
    <definedName name="_xlnm.Print_Area" localSheetId="12">【実績】所要額精算書!$A$1:$Y$16</definedName>
    <definedName name="_xlnm.Print_Area" localSheetId="2">【申請】交付申請書!$A$1:$I$36</definedName>
    <definedName name="_xlnm.Print_Area" localSheetId="8">【申請】事業計画書!$B$1:$K$46</definedName>
    <definedName name="_xlnm.Print_Area" localSheetId="5">【申請】所要額調書!$A$1:$W$16</definedName>
    <definedName name="_xlnm.Print_Area" localSheetId="9">【申請】誓約書!$A$1:$K$36</definedName>
    <definedName name="_xlnm.Print_Area" localSheetId="4">【申請】予算書!$A$1:$E$22</definedName>
    <definedName name="_xlnm.Print_Area" localSheetId="3">【変更申請】変更申請書!$A$1:$I$38</definedName>
    <definedName name="_xlnm.Print_Area" localSheetId="6">'12-1 スプリンクラー（総括表）見直し前'!$A$1:$AI$43</definedName>
    <definedName name="_xlnm.Print_Area" localSheetId="7">'12-2スプリンクラー（個別計画書）見直し前'!$B$1:$BQ$41</definedName>
    <definedName name="_xlnm.Print_Area" localSheetId="17">'管理用（このシートは削除しないでください）'!$A$1:$W$72</definedName>
    <definedName name="_xlnm.Print_Area" localSheetId="1">基本情報入力シート!$A$1:$C$14</definedName>
    <definedName name="_xlnm.Print_Area" localSheetId="15">'国第２号様式（別紙２）'!$B$1:$I$30</definedName>
    <definedName name="_xlnm.Print_Area" localSheetId="16">'国第３号様式（別紙２）'!$B$1:$I$30</definedName>
    <definedName name="_xlnm.Print_Area" localSheetId="0">内示通知書!$A$1:$I$50</definedName>
    <definedName name="_xlnm.Print_Titles" localSheetId="12">【実績】所要額精算書!$1:$7</definedName>
    <definedName name="_xlnm.Print_Titles" localSheetId="5">【申請】所要額調書!$1:$7</definedName>
    <definedName name="Z_9C794F8B_61A0_437A_BDE0_C61D914A8E6F_.wvu.PrintArea" localSheetId="9" hidden="1">【申請】誓約書!$A$1:$K$36</definedName>
    <definedName name="へき地医療拠点病院施設整備事業">'管理用（このシートは削除しないでください）'!$M$4:$M$5</definedName>
    <definedName name="へき地診療所施設整備事業">'管理用（このシートは削除しないでください）'!$H$4:$H$8</definedName>
    <definedName name="へき地保健指導所施設整備事業">'管理用（このシートは削除しないでください）'!$J$4:$J$6</definedName>
    <definedName name="医師臨床研修病院研修医環境整備事業">'管理用（このシートは削除しないでください）'!$N$4</definedName>
    <definedName name="院内感染対策施設整備事業">'管理用（このシートは削除しないでください）'!$V$4</definedName>
    <definedName name="過疎地域等特定診療所施設整備事業">'管理用（このシートは削除しないでください）'!$I$4:$I$7</definedName>
    <definedName name="該当なし">[1]!テーブル6[該当なし]</definedName>
    <definedName name="研修医のための研修施設整備事業">'管理用（このシートは削除しないでください）'!$K$4</definedName>
    <definedName name="産科医療機関施設整備事業">'管理用（このシートは削除しないでください）'!$P$4:$P$5</definedName>
    <definedName name="死亡時画像診断システム施設整備事業">'管理用（このシートは削除しないでください）'!$R$4</definedName>
    <definedName name="事業分類">[2]事業分類・区分!$B$2:$H$2</definedName>
    <definedName name="種別選択" localSheetId="13">#REF!</definedName>
    <definedName name="種別選択" localSheetId="8">#REF!</definedName>
    <definedName name="種別選択">#REF!</definedName>
    <definedName name="南海トラフ地震に係る津波避難対策緊急事業">'管理用（このシートは削除しないでください）'!$S$4:$S$5</definedName>
    <definedName name="発熱外来">[1]!テーブル2[発熱外来]</definedName>
    <definedName name="病床確保">[1]!テーブル1[病床確保]</definedName>
    <definedName name="分娩取扱施設施設整備事業">'管理用（このシートは削除しないでください）'!$Q$4:$Q$5</definedName>
    <definedName name="補助事業名" localSheetId="12">'[3]管理用（このシートは削除しないでください）'!$H$3:$V$3</definedName>
    <definedName name="補助事業名" localSheetId="5">'[3]管理用（このシートは削除しないでください）'!$H$3:$V$3</definedName>
    <definedName name="補助事業名">'管理用（このシートは削除しないでください）'!$H$3:$V$3</definedName>
    <definedName name="有床診療所等スプリンクラー等施設整備事業" localSheetId="13">'[4]管理用（このシートは削除しないでください）'!#REF!</definedName>
    <definedName name="有床診療所等スプリンクラー等施設整備事業" localSheetId="10">'管理用（このシートは削除しないでください）'!#REF!</definedName>
    <definedName name="有床診療所等スプリンクラー等施設整備事業" localSheetId="12">'[3]管理用（このシートは削除しないでください）'!#REF!</definedName>
    <definedName name="有床診療所等スプリンクラー等施設整備事業" localSheetId="2">'管理用（このシートは削除しないでください）'!#REF!</definedName>
    <definedName name="有床診療所等スプリンクラー等施設整備事業" localSheetId="8">'[4]管理用（このシートは削除しないでください）'!#REF!</definedName>
    <definedName name="有床診療所等スプリンクラー等施設整備事業" localSheetId="5">'[3]管理用（このシートは削除しないでください）'!#REF!</definedName>
    <definedName name="有床診療所等スプリンクラー等施設整備事業" localSheetId="3">'管理用（このシートは削除しないでください）'!#REF!</definedName>
    <definedName name="有床診療所等スプリンクラー等施設整備事業" localSheetId="0">'管理用（このシートは削除しないでください）'!#REF!</definedName>
    <definedName name="有床診療所等スプリンクラー等施設整備事業">'管理用（このシートは削除しないでください）'!#REF!</definedName>
    <definedName name="離島等患者宿泊施設施設整備事業">'管理用（このシートは削除しないでください）'!$O$4</definedName>
    <definedName name="両方">[1]!テーブル5[両方]</definedName>
    <definedName name="臨床研修病院施設整備事業">'管理用（このシートは削除しないでください）'!$L$4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2" i="87" l="1"/>
  <c r="T12" i="57"/>
  <c r="H15" i="85"/>
  <c r="G15" i="85"/>
  <c r="E15" i="85"/>
  <c r="D15" i="85"/>
  <c r="C15" i="85"/>
  <c r="H14" i="85"/>
  <c r="G14" i="85"/>
  <c r="E14" i="85"/>
  <c r="D14" i="85"/>
  <c r="C14" i="85"/>
  <c r="H13" i="85"/>
  <c r="G13" i="85"/>
  <c r="E13" i="85"/>
  <c r="D13" i="85"/>
  <c r="C13" i="85"/>
  <c r="H12" i="85"/>
  <c r="G12" i="85"/>
  <c r="E12" i="85"/>
  <c r="D12" i="85"/>
  <c r="C12" i="85"/>
  <c r="G16" i="85"/>
  <c r="H15" i="84"/>
  <c r="H14" i="84"/>
  <c r="H13" i="84"/>
  <c r="H12" i="84"/>
  <c r="G15" i="84"/>
  <c r="G14" i="84"/>
  <c r="G13" i="84"/>
  <c r="G12" i="84"/>
  <c r="E15" i="84"/>
  <c r="E14" i="84"/>
  <c r="E13" i="84"/>
  <c r="D15" i="84"/>
  <c r="D14" i="84"/>
  <c r="D13" i="84"/>
  <c r="D12" i="84"/>
  <c r="C15" i="84"/>
  <c r="C14" i="84"/>
  <c r="C13" i="84"/>
  <c r="C12" i="84"/>
  <c r="E12" i="84"/>
  <c r="F15" i="84" l="1"/>
  <c r="F14" i="84"/>
  <c r="F13" i="84"/>
  <c r="F12" i="84"/>
  <c r="DN3" i="64"/>
  <c r="DM3" i="64"/>
  <c r="DL3" i="64"/>
  <c r="DK3" i="64"/>
  <c r="DE3" i="64"/>
  <c r="DD3" i="64"/>
  <c r="DC3" i="64"/>
  <c r="CW3" i="64"/>
  <c r="CV3" i="64"/>
  <c r="CU3" i="64"/>
  <c r="CO3" i="64"/>
  <c r="CN3" i="64"/>
  <c r="CM3" i="64"/>
  <c r="CJ3" i="64"/>
  <c r="CF3" i="64"/>
  <c r="DJ3" i="64"/>
  <c r="DI3" i="64"/>
  <c r="DH3" i="64"/>
  <c r="DG3" i="64"/>
  <c r="DF3" i="64"/>
  <c r="DB3" i="64"/>
  <c r="DA3" i="64"/>
  <c r="CZ3" i="64"/>
  <c r="CY3" i="64"/>
  <c r="CX3" i="64"/>
  <c r="CT3" i="64"/>
  <c r="CS3" i="64"/>
  <c r="CR3" i="64"/>
  <c r="CQ3" i="64"/>
  <c r="CP3" i="64"/>
  <c r="CL3" i="64"/>
  <c r="CK3" i="64"/>
  <c r="CI3" i="64"/>
  <c r="CH3" i="64"/>
  <c r="CG3" i="64"/>
  <c r="CE3" i="64"/>
  <c r="CD3" i="64"/>
  <c r="CC3" i="64"/>
  <c r="CB3" i="64"/>
  <c r="CA3" i="64"/>
  <c r="BZ3" i="64"/>
  <c r="BY3" i="64"/>
  <c r="BX3" i="64"/>
  <c r="BW3" i="64"/>
  <c r="BV3" i="64"/>
  <c r="BU3" i="64"/>
  <c r="BT3" i="64"/>
  <c r="BS3" i="64"/>
  <c r="BR3" i="64"/>
  <c r="BQ3" i="64"/>
  <c r="BP3" i="64"/>
  <c r="BO3" i="64"/>
  <c r="BN3" i="64"/>
  <c r="BM3" i="64"/>
  <c r="BL3" i="64"/>
  <c r="BK3" i="64"/>
  <c r="BJ3" i="64"/>
  <c r="BI3" i="64"/>
  <c r="BH3" i="64"/>
  <c r="BG3" i="64"/>
  <c r="BF3" i="64"/>
  <c r="BE3" i="64"/>
  <c r="BD3" i="64"/>
  <c r="BC3" i="64"/>
  <c r="BB3" i="64"/>
  <c r="BA3" i="64"/>
  <c r="AZ3" i="64"/>
  <c r="AY3" i="64"/>
  <c r="AX3" i="64"/>
  <c r="AW3" i="64"/>
  <c r="AV3" i="64"/>
  <c r="AU3" i="64"/>
  <c r="AT3" i="64"/>
  <c r="AS3" i="64"/>
  <c r="AR3" i="64"/>
  <c r="AQ3" i="64"/>
  <c r="AP3" i="64"/>
  <c r="AO3" i="64"/>
  <c r="AN3" i="64"/>
  <c r="AM3" i="64"/>
  <c r="AL3" i="64"/>
  <c r="AK3" i="64"/>
  <c r="AJ3" i="64"/>
  <c r="AI3" i="64"/>
  <c r="AH3" i="64"/>
  <c r="AG3" i="64"/>
  <c r="AF3" i="64"/>
  <c r="AE3" i="64"/>
  <c r="AD3" i="64"/>
  <c r="AC3" i="64"/>
  <c r="AB3" i="64"/>
  <c r="AA3" i="64"/>
  <c r="Z3" i="64"/>
  <c r="Y3" i="64"/>
  <c r="X3" i="64"/>
  <c r="W3" i="64"/>
  <c r="V3" i="64"/>
  <c r="U3" i="64"/>
  <c r="T3" i="64"/>
  <c r="S3" i="64"/>
  <c r="R3" i="64"/>
  <c r="Q3" i="64"/>
  <c r="P3" i="64"/>
  <c r="O3" i="64"/>
  <c r="N3" i="64"/>
  <c r="M3" i="64"/>
  <c r="L3" i="64"/>
  <c r="K3" i="64"/>
  <c r="A3" i="64"/>
  <c r="D29" i="63"/>
  <c r="D8" i="83"/>
  <c r="R12" i="87"/>
  <c r="G12" i="87" l="1"/>
  <c r="J11" i="87"/>
  <c r="E11" i="87"/>
  <c r="D11" i="87"/>
  <c r="J10" i="87"/>
  <c r="E10" i="87"/>
  <c r="D10" i="87"/>
  <c r="J9" i="87"/>
  <c r="E9" i="87"/>
  <c r="D9" i="87"/>
  <c r="J8" i="87"/>
  <c r="E8" i="87"/>
  <c r="D8" i="87"/>
  <c r="U3" i="87"/>
  <c r="J34" i="86"/>
  <c r="I34" i="86"/>
  <c r="F11" i="87" s="1"/>
  <c r="F34" i="86"/>
  <c r="H33" i="86"/>
  <c r="H32" i="86"/>
  <c r="H31" i="86"/>
  <c r="I29" i="86"/>
  <c r="F10" i="87" s="1"/>
  <c r="F29" i="86"/>
  <c r="J28" i="86"/>
  <c r="H28" i="86"/>
  <c r="J27" i="86"/>
  <c r="H27" i="86"/>
  <c r="J26" i="86"/>
  <c r="H26" i="86"/>
  <c r="F24" i="86"/>
  <c r="H23" i="86"/>
  <c r="H22" i="86"/>
  <c r="H21" i="86"/>
  <c r="H20" i="86"/>
  <c r="H19" i="86"/>
  <c r="H18" i="86"/>
  <c r="H17" i="86"/>
  <c r="H16" i="86"/>
  <c r="F16" i="86"/>
  <c r="I14" i="86"/>
  <c r="J14" i="86" s="1"/>
  <c r="J24" i="86" s="1"/>
  <c r="H14" i="86"/>
  <c r="H24" i="86" s="1"/>
  <c r="I12" i="86"/>
  <c r="F8" i="87" s="1"/>
  <c r="G12" i="86"/>
  <c r="F12" i="86"/>
  <c r="J11" i="86"/>
  <c r="H11" i="86"/>
  <c r="J10" i="86"/>
  <c r="H10" i="86"/>
  <c r="J9" i="86"/>
  <c r="H9" i="86"/>
  <c r="G5" i="86"/>
  <c r="D5" i="86"/>
  <c r="B5" i="86"/>
  <c r="J3" i="64"/>
  <c r="I3" i="64"/>
  <c r="H3" i="64"/>
  <c r="G3" i="64"/>
  <c r="F3" i="64"/>
  <c r="E3" i="64"/>
  <c r="D3" i="64"/>
  <c r="C3" i="64"/>
  <c r="B3" i="64"/>
  <c r="M11" i="87" l="1"/>
  <c r="W11" i="87"/>
  <c r="L11" i="87"/>
  <c r="H11" i="87"/>
  <c r="H34" i="86"/>
  <c r="W10" i="87"/>
  <c r="Q10" i="87"/>
  <c r="S10" i="87" s="1"/>
  <c r="H29" i="86"/>
  <c r="J29" i="86"/>
  <c r="I24" i="86"/>
  <c r="F9" i="87" s="1"/>
  <c r="Q9" i="87" s="1"/>
  <c r="S9" i="87" s="1"/>
  <c r="I8" i="87"/>
  <c r="L8" i="87"/>
  <c r="J12" i="86"/>
  <c r="H12" i="86"/>
  <c r="O8" i="87"/>
  <c r="T8" i="87" s="1"/>
  <c r="U8" i="87"/>
  <c r="L10" i="87"/>
  <c r="I10" i="87"/>
  <c r="V8" i="87"/>
  <c r="O10" i="87"/>
  <c r="T10" i="87" s="1"/>
  <c r="K8" i="87"/>
  <c r="K10" i="87"/>
  <c r="W8" i="87"/>
  <c r="U10" i="87"/>
  <c r="O11" i="87"/>
  <c r="T11" i="87" s="1"/>
  <c r="M8" i="87"/>
  <c r="M10" i="87"/>
  <c r="Q8" i="87"/>
  <c r="S8" i="87" s="1"/>
  <c r="V10" i="87"/>
  <c r="P11" i="87"/>
  <c r="U11" i="87"/>
  <c r="I11" i="87"/>
  <c r="V11" i="87"/>
  <c r="P10" i="87"/>
  <c r="P8" i="87"/>
  <c r="Q11" i="87"/>
  <c r="S11" i="87" s="1"/>
  <c r="H8" i="87"/>
  <c r="H10" i="87"/>
  <c r="I34" i="80"/>
  <c r="F34" i="80"/>
  <c r="I29" i="80"/>
  <c r="F29" i="80"/>
  <c r="F24" i="80"/>
  <c r="I12" i="80"/>
  <c r="G12" i="80"/>
  <c r="F12" i="80"/>
  <c r="H23" i="80"/>
  <c r="H22" i="80"/>
  <c r="H21" i="80"/>
  <c r="H20" i="80"/>
  <c r="H19" i="80"/>
  <c r="H18" i="80"/>
  <c r="H17" i="80"/>
  <c r="H16" i="80"/>
  <c r="M9" i="87" l="1"/>
  <c r="M12" i="87" s="1"/>
  <c r="W9" i="87"/>
  <c r="W12" i="87" s="1"/>
  <c r="F12" i="87"/>
  <c r="V9" i="87"/>
  <c r="P9" i="87"/>
  <c r="H9" i="87"/>
  <c r="H12" i="87" s="1"/>
  <c r="I9" i="87"/>
  <c r="I12" i="87" s="1"/>
  <c r="K9" i="87"/>
  <c r="O9" i="87"/>
  <c r="T9" i="87" s="1"/>
  <c r="T12" i="87" s="1"/>
  <c r="L9" i="87"/>
  <c r="U9" i="87"/>
  <c r="U12" i="87" s="1"/>
  <c r="L12" i="87"/>
  <c r="S12" i="87"/>
  <c r="Q12" i="87"/>
  <c r="F16" i="80"/>
  <c r="I14" i="80"/>
  <c r="O12" i="87" l="1"/>
  <c r="E8" i="57"/>
  <c r="G5" i="80"/>
  <c r="D5" i="80"/>
  <c r="B5" i="80"/>
  <c r="C6" i="85" l="1"/>
  <c r="C5" i="85"/>
  <c r="C6" i="84"/>
  <c r="C5" i="84"/>
  <c r="G26" i="85" l="1"/>
  <c r="G25" i="85"/>
  <c r="G27" i="85" s="1"/>
  <c r="G24" i="85"/>
  <c r="G23" i="85"/>
  <c r="G22" i="85"/>
  <c r="G18" i="85"/>
  <c r="G17" i="85"/>
  <c r="G26" i="84"/>
  <c r="G27" i="84" s="1"/>
  <c r="G25" i="84"/>
  <c r="G24" i="84"/>
  <c r="G23" i="84"/>
  <c r="G22" i="84"/>
  <c r="G18" i="84"/>
  <c r="G17" i="84"/>
  <c r="G16" i="84"/>
  <c r="G19" i="84" l="1"/>
  <c r="G29" i="84" s="1"/>
  <c r="D4" i="83" l="1"/>
  <c r="D4" i="68"/>
  <c r="D21" i="83"/>
  <c r="D11" i="83"/>
  <c r="E9" i="57"/>
  <c r="E10" i="57"/>
  <c r="E11" i="57"/>
  <c r="D9" i="57"/>
  <c r="D10" i="57"/>
  <c r="D11" i="57"/>
  <c r="D8" i="57"/>
  <c r="J34" i="80"/>
  <c r="J27" i="80"/>
  <c r="J28" i="80"/>
  <c r="J26" i="80"/>
  <c r="J14" i="80"/>
  <c r="J24" i="80" s="1"/>
  <c r="J10" i="80"/>
  <c r="J11" i="80"/>
  <c r="J9" i="80"/>
  <c r="J11" i="57"/>
  <c r="J10" i="57"/>
  <c r="J9" i="57"/>
  <c r="J8" i="57"/>
  <c r="N12" i="57"/>
  <c r="G12" i="57"/>
  <c r="F11" i="57"/>
  <c r="M11" i="57" s="1"/>
  <c r="F10" i="57"/>
  <c r="M10" i="57" s="1"/>
  <c r="I24" i="80"/>
  <c r="F9" i="57" s="1"/>
  <c r="M9" i="57" s="1"/>
  <c r="F8" i="57"/>
  <c r="M8" i="57" s="1"/>
  <c r="H33" i="80"/>
  <c r="H32" i="80"/>
  <c r="H31" i="80"/>
  <c r="H28" i="80"/>
  <c r="H27" i="80"/>
  <c r="H26" i="80"/>
  <c r="H29" i="80" s="1"/>
  <c r="H14" i="80"/>
  <c r="H24" i="80" s="1"/>
  <c r="H11" i="80"/>
  <c r="H10" i="80"/>
  <c r="H9" i="80"/>
  <c r="H12" i="80" s="1"/>
  <c r="D22" i="83" l="1"/>
  <c r="H34" i="80"/>
  <c r="J29" i="80"/>
  <c r="J12" i="80"/>
  <c r="M12" i="57"/>
  <c r="H10" i="57"/>
  <c r="K10" i="57"/>
  <c r="U10" i="57"/>
  <c r="S10" i="57"/>
  <c r="P10" i="57"/>
  <c r="L10" i="57"/>
  <c r="T10" i="57"/>
  <c r="I10" i="57"/>
  <c r="Q10" i="57"/>
  <c r="N10" i="87" s="1"/>
  <c r="O10" i="57"/>
  <c r="O11" i="57"/>
  <c r="R11" i="57" s="1"/>
  <c r="L11" i="57"/>
  <c r="I11" i="57"/>
  <c r="H11" i="57"/>
  <c r="U11" i="57"/>
  <c r="S11" i="57"/>
  <c r="P11" i="57"/>
  <c r="T11" i="57"/>
  <c r="Q11" i="57"/>
  <c r="N11" i="87" s="1"/>
  <c r="I8" i="57"/>
  <c r="T8" i="57"/>
  <c r="Q8" i="57"/>
  <c r="N8" i="87" s="1"/>
  <c r="O8" i="57"/>
  <c r="H8" i="57"/>
  <c r="K8" i="57"/>
  <c r="U8" i="57"/>
  <c r="S8" i="57"/>
  <c r="P8" i="57"/>
  <c r="L8" i="57"/>
  <c r="U9" i="57"/>
  <c r="S9" i="57"/>
  <c r="P9" i="57"/>
  <c r="O9" i="57"/>
  <c r="R9" i="57" s="1"/>
  <c r="Q9" i="57"/>
  <c r="N9" i="87" s="1"/>
  <c r="K9" i="57"/>
  <c r="L9" i="57"/>
  <c r="T9" i="57"/>
  <c r="I9" i="57"/>
  <c r="H9" i="57"/>
  <c r="D8" i="68"/>
  <c r="N12" i="87" l="1"/>
  <c r="I12" i="57"/>
  <c r="L12" i="57"/>
  <c r="R8" i="57"/>
  <c r="F12" i="57"/>
  <c r="S3" i="57"/>
  <c r="H12" i="57" l="1"/>
  <c r="R10" i="57" l="1"/>
  <c r="O12" i="57"/>
  <c r="S12" i="57" l="1"/>
  <c r="U12" i="57" s="1"/>
  <c r="R12" i="57"/>
  <c r="Q12" i="57"/>
  <c r="F8" i="63" l="1"/>
  <c r="F8" i="62"/>
  <c r="F8" i="55"/>
  <c r="A7" i="54" l="1"/>
  <c r="A6" i="54" l="1"/>
  <c r="D21" i="68" l="1"/>
  <c r="F20" i="63" l="1"/>
  <c r="F19" i="63"/>
  <c r="F18" i="63"/>
  <c r="F16" i="63"/>
  <c r="F20" i="62" l="1"/>
  <c r="F19" i="62"/>
  <c r="F18" i="62"/>
  <c r="F16" i="62"/>
  <c r="D28" i="55" l="1"/>
  <c r="D29" i="62"/>
  <c r="D11" i="68" l="1"/>
  <c r="D22" i="68" s="1"/>
  <c r="F20" i="55"/>
  <c r="F19" i="55"/>
  <c r="F18" i="55"/>
  <c r="F16" i="55"/>
  <c r="AF39" i="26" l="1"/>
  <c r="AF38" i="26"/>
  <c r="M28" i="26"/>
  <c r="AA28" i="26" s="1"/>
  <c r="D28" i="26"/>
  <c r="M27" i="26"/>
  <c r="AA27" i="26" s="1"/>
  <c r="D27" i="26"/>
  <c r="M26" i="26"/>
  <c r="AA26" i="26" s="1"/>
  <c r="D26" i="26"/>
  <c r="R42" i="25"/>
  <c r="S42" i="25" s="1"/>
  <c r="U42" i="25" s="1"/>
  <c r="V42" i="25" s="1"/>
  <c r="Q42" i="25"/>
  <c r="R41" i="25"/>
  <c r="S41" i="25" s="1"/>
  <c r="U41" i="25" s="1"/>
  <c r="V41" i="25" s="1"/>
  <c r="Q41" i="25"/>
  <c r="R40" i="25"/>
  <c r="S40" i="25" s="1"/>
  <c r="U40" i="25" s="1"/>
  <c r="V40" i="25" s="1"/>
  <c r="Q40" i="25"/>
  <c r="R39" i="25"/>
  <c r="S39" i="25" s="1"/>
  <c r="U39" i="25" s="1"/>
  <c r="V39" i="25" s="1"/>
  <c r="Q39" i="25"/>
  <c r="R38" i="25"/>
  <c r="S38" i="25" s="1"/>
  <c r="U38" i="25" s="1"/>
  <c r="V38" i="25" s="1"/>
  <c r="Q38" i="25"/>
  <c r="R37" i="25"/>
  <c r="S37" i="25" s="1"/>
  <c r="U37" i="25" s="1"/>
  <c r="V37" i="25" s="1"/>
  <c r="Q37" i="25"/>
  <c r="R36" i="25"/>
  <c r="S36" i="25" s="1"/>
  <c r="U36" i="25" s="1"/>
  <c r="V36" i="25" s="1"/>
  <c r="Q36" i="25"/>
  <c r="R35" i="25"/>
  <c r="S35" i="25" s="1"/>
  <c r="U35" i="25" s="1"/>
  <c r="V35" i="25" s="1"/>
  <c r="Q35" i="25"/>
  <c r="R34" i="25"/>
  <c r="S34" i="25" s="1"/>
  <c r="U34" i="25" s="1"/>
  <c r="V34" i="25" s="1"/>
  <c r="Q34" i="25"/>
  <c r="R33" i="25"/>
  <c r="S33" i="25" s="1"/>
  <c r="U33" i="25" s="1"/>
  <c r="V33" i="25" s="1"/>
  <c r="Q33" i="25"/>
  <c r="R32" i="25"/>
  <c r="S32" i="25" s="1"/>
  <c r="U32" i="25" s="1"/>
  <c r="V32" i="25" s="1"/>
  <c r="Q32" i="25"/>
  <c r="R31" i="25"/>
  <c r="S31" i="25" s="1"/>
  <c r="U31" i="25" s="1"/>
  <c r="V31" i="25" s="1"/>
  <c r="Q31" i="25"/>
  <c r="R30" i="25"/>
  <c r="S30" i="25" s="1"/>
  <c r="U30" i="25" s="1"/>
  <c r="V30" i="25" s="1"/>
  <c r="Q30" i="25"/>
  <c r="R29" i="25"/>
  <c r="S29" i="25" s="1"/>
  <c r="U29" i="25" s="1"/>
  <c r="V29" i="25" s="1"/>
  <c r="Q29" i="25"/>
  <c r="R28" i="25"/>
  <c r="S28" i="25" s="1"/>
  <c r="U28" i="25" s="1"/>
  <c r="V28" i="25" s="1"/>
  <c r="Q28" i="25"/>
  <c r="R27" i="25"/>
  <c r="S27" i="25" s="1"/>
  <c r="U27" i="25" s="1"/>
  <c r="V27" i="25" s="1"/>
  <c r="Q27" i="25"/>
  <c r="R26" i="25"/>
  <c r="S26" i="25" s="1"/>
  <c r="U26" i="25" s="1"/>
  <c r="V26" i="25" s="1"/>
  <c r="Q26" i="25"/>
  <c r="R25" i="25"/>
  <c r="S25" i="25" s="1"/>
  <c r="U25" i="25" s="1"/>
  <c r="V25" i="25" s="1"/>
  <c r="Q25" i="25"/>
  <c r="R24" i="25"/>
  <c r="S24" i="25" s="1"/>
  <c r="U24" i="25" s="1"/>
  <c r="V24" i="25" s="1"/>
  <c r="Q24" i="25"/>
  <c r="R23" i="25"/>
  <c r="S23" i="25" s="1"/>
  <c r="U23" i="25" s="1"/>
  <c r="V23" i="25" s="1"/>
  <c r="Q23" i="25"/>
  <c r="R22" i="25"/>
  <c r="S22" i="25" s="1"/>
  <c r="U22" i="25" s="1"/>
  <c r="V22" i="25" s="1"/>
  <c r="Q22" i="25"/>
  <c r="R21" i="25"/>
  <c r="S21" i="25" s="1"/>
  <c r="U21" i="25" s="1"/>
  <c r="V21" i="25" s="1"/>
  <c r="Q21" i="25"/>
  <c r="R20" i="25"/>
  <c r="S20" i="25" s="1"/>
  <c r="U20" i="25" s="1"/>
  <c r="V20" i="25" s="1"/>
  <c r="Q20" i="25"/>
  <c r="R19" i="25"/>
  <c r="S19" i="25" s="1"/>
  <c r="U19" i="25" s="1"/>
  <c r="V19" i="25" s="1"/>
  <c r="Q19" i="25"/>
  <c r="R18" i="25"/>
  <c r="S18" i="25" s="1"/>
  <c r="U18" i="25" s="1"/>
  <c r="V18" i="25" s="1"/>
  <c r="Q18" i="25"/>
  <c r="R17" i="25"/>
  <c r="S17" i="25" s="1"/>
  <c r="U17" i="25" s="1"/>
  <c r="V17" i="25" s="1"/>
  <c r="Q17" i="25"/>
  <c r="R16" i="25"/>
  <c r="S16" i="25" s="1"/>
  <c r="U16" i="25" s="1"/>
  <c r="V16" i="25" s="1"/>
  <c r="Q16" i="25"/>
  <c r="R15" i="25"/>
  <c r="S15" i="25" s="1"/>
  <c r="U15" i="25" s="1"/>
  <c r="V15" i="25" s="1"/>
  <c r="Q15" i="25"/>
  <c r="R14" i="25"/>
  <c r="S14" i="25" s="1"/>
  <c r="U14" i="25" s="1"/>
  <c r="V14" i="25" s="1"/>
  <c r="Q14" i="25"/>
  <c r="Q13" i="25"/>
  <c r="R13" i="25" s="1"/>
  <c r="S13" i="25" s="1"/>
  <c r="U13" i="25" s="1"/>
  <c r="V13" i="25" s="1"/>
  <c r="Q12" i="25"/>
  <c r="R12" i="25" s="1"/>
  <c r="S12" i="25" s="1"/>
  <c r="U12" i="25" s="1"/>
  <c r="V12" i="25" s="1"/>
  <c r="Q11" i="25"/>
  <c r="R11" i="25" s="1"/>
  <c r="S11" i="25" s="1"/>
  <c r="U11" i="25" s="1"/>
  <c r="V11" i="25" s="1"/>
  <c r="Q10" i="25"/>
  <c r="R10" i="25" s="1"/>
  <c r="S10" i="25" s="1"/>
  <c r="U10" i="25" s="1"/>
  <c r="V10" i="25" s="1"/>
  <c r="R9" i="25"/>
  <c r="S9" i="25" s="1"/>
  <c r="U9" i="25" s="1"/>
  <c r="V9" i="25" s="1"/>
  <c r="Q9" i="25"/>
  <c r="R8" i="25"/>
  <c r="S8" i="25" s="1"/>
  <c r="U8" i="25" s="1"/>
  <c r="V8" i="25" s="1"/>
  <c r="Q8" i="25"/>
  <c r="Q7" i="25"/>
  <c r="R7" i="25" s="1"/>
  <c r="S7" i="25" s="1"/>
  <c r="U7" i="25" s="1"/>
  <c r="V7" i="25" s="1"/>
  <c r="AL26" i="26" l="1"/>
  <c r="AL27" i="26"/>
  <c r="AL28" i="26"/>
  <c r="G19" i="85" l="1"/>
  <c r="G29" i="85" s="1"/>
  <c r="F12" i="85"/>
  <c r="F13" i="85"/>
  <c r="F14" i="85"/>
  <c r="F15" i="8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H7" authorId="0" shapeId="0" xr:uid="{389A8E9C-899B-4531-A4A1-E612EE3F0685}">
      <text>
        <r>
          <rPr>
            <b/>
            <sz val="9"/>
            <color indexed="81"/>
            <rFont val="MS P ゴシック"/>
            <family val="3"/>
            <charset val="128"/>
          </rPr>
          <t>医療機関で外部に文書を発出する際に
文書番号等を付している場合には入力してください。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H7" authorId="0" shapeId="0" xr:uid="{3EECA6C0-9A72-40F9-9EFD-74474DACF0D9}">
      <text>
        <r>
          <rPr>
            <b/>
            <sz val="9"/>
            <color indexed="81"/>
            <rFont val="MS P ゴシック"/>
            <family val="3"/>
            <charset val="128"/>
          </rPr>
          <t>医療機関で外部に文書を発出する際に
文書番号等を付している場合には入力
してください。</t>
        </r>
      </text>
    </comment>
    <comment ref="E30" authorId="0" shapeId="0" xr:uid="{8895E52A-183E-4110-8E1A-97CD4B3F3A23}">
      <text>
        <r>
          <rPr>
            <b/>
            <sz val="9"/>
            <color indexed="81"/>
            <rFont val="MS P ゴシック"/>
            <family val="3"/>
            <charset val="128"/>
          </rPr>
          <t>既に受けている交付決定の金額を入力してください。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16" authorId="0" shapeId="0" xr:uid="{96E644CF-661C-4D24-8D25-A7B97F69591B}">
      <text>
        <r>
          <rPr>
            <b/>
            <sz val="10"/>
            <color indexed="81"/>
            <rFont val="MS P ゴシック"/>
            <family val="3"/>
            <charset val="128"/>
          </rPr>
          <t>１収入の額と合うように、科目及び支出額を入力してください。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N5" authorId="0" shapeId="0" xr:uid="{AB82BC24-20B4-43D1-9B49-8AF11788341C}">
      <text>
        <r>
          <rPr>
            <b/>
            <sz val="10"/>
            <color indexed="81"/>
            <rFont val="MS P ゴシック"/>
            <family val="3"/>
            <charset val="128"/>
          </rPr>
          <t>県から受けた内示額を入力してください。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H5" authorId="0" shapeId="0" xr:uid="{1419C5C0-CAEB-4797-8338-655D63AB2692}">
      <text>
        <r>
          <rPr>
            <sz val="14"/>
            <color indexed="81"/>
            <rFont val="MS P ゴシック"/>
            <family val="3"/>
            <charset val="128"/>
          </rPr>
          <t>「令和７年９月24日」又は「2025/9/24」のように記載してください。</t>
        </r>
      </text>
    </comment>
    <comment ref="G11" authorId="0" shapeId="0" xr:uid="{4488FD79-2887-497D-83BD-41AC61869914}">
      <text>
        <r>
          <rPr>
            <sz val="14"/>
            <color indexed="81"/>
            <rFont val="MS P ゴシック"/>
            <family val="3"/>
            <charset val="128"/>
          </rPr>
          <t>誓約書につき他シートから自動転記されません。
内容を確認のうえ、黄色いセルを全て入力してください。</t>
        </r>
        <r>
          <rPr>
            <b/>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7" authorId="0" shapeId="0" xr:uid="{820F2276-6DF9-42CD-96FD-5011F1CAF6EE}">
      <text>
        <r>
          <rPr>
            <b/>
            <sz val="10"/>
            <color indexed="81"/>
            <rFont val="MS P ゴシック"/>
            <family val="3"/>
            <charset val="128"/>
          </rPr>
          <t>医療機関で外部に文書を発出する際に文書番号等がつく場合には入力してください。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16" authorId="0" shapeId="0" xr:uid="{B5085EE4-40D8-40E0-B8A2-5DC76D77D5DB}">
      <text>
        <r>
          <rPr>
            <b/>
            <sz val="10"/>
            <color indexed="81"/>
            <rFont val="MS P ゴシック"/>
            <family val="3"/>
            <charset val="128"/>
          </rPr>
          <t>１収入の額と合うように、科目及び支出額を入力してください。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R5" authorId="0" shapeId="0" xr:uid="{4DFB07D5-18CE-4DB2-9706-93FF5B996398}">
      <text>
        <r>
          <rPr>
            <b/>
            <sz val="9"/>
            <color indexed="81"/>
            <rFont val="MS P ゴシック"/>
            <family val="3"/>
            <charset val="128"/>
          </rPr>
          <t>概算払いで交付を受けている場合、その額を入力してください。</t>
        </r>
      </text>
    </comment>
  </commentList>
</comments>
</file>

<file path=xl/sharedStrings.xml><?xml version="1.0" encoding="utf-8"?>
<sst xmlns="http://schemas.openxmlformats.org/spreadsheetml/2006/main" count="1165" uniqueCount="560">
  <si>
    <t>Ａ</t>
  </si>
  <si>
    <t>Ｂ</t>
  </si>
  <si>
    <t>Ａ－Ｂ＝Ｃ</t>
  </si>
  <si>
    <t>Ｄ</t>
  </si>
  <si>
    <t>Ｅ</t>
  </si>
  <si>
    <t>Ｆ</t>
  </si>
  <si>
    <t>Ｇ</t>
  </si>
  <si>
    <t>Ｈ</t>
  </si>
  <si>
    <t>Ｉ</t>
  </si>
  <si>
    <t>総事業費</t>
  </si>
  <si>
    <t>寄付金　その他の収入額</t>
  </si>
  <si>
    <t>差引事業費</t>
  </si>
  <si>
    <t>基　　　準　　　額</t>
  </si>
  <si>
    <t>都道府県　　補助額</t>
  </si>
  <si>
    <t>単価</t>
  </si>
  <si>
    <t>金額</t>
  </si>
  <si>
    <t>円</t>
  </si>
  <si>
    <t>選　定　額</t>
    <phoneticPr fontId="5"/>
  </si>
  <si>
    <t>事業区分</t>
    <rPh sb="0" eb="2">
      <t>ジギョウ</t>
    </rPh>
    <rPh sb="2" eb="4">
      <t>クブン</t>
    </rPh>
    <phoneticPr fontId="5"/>
  </si>
  <si>
    <t>施工内容</t>
    <rPh sb="0" eb="2">
      <t>セコウ</t>
    </rPh>
    <rPh sb="2" eb="4">
      <t>ナイヨウ</t>
    </rPh>
    <phoneticPr fontId="5"/>
  </si>
  <si>
    <t>構造</t>
    <rPh sb="0" eb="2">
      <t>コウゾウ</t>
    </rPh>
    <phoneticPr fontId="5"/>
  </si>
  <si>
    <t>(1) へき地診療所施設整備事業</t>
    <phoneticPr fontId="5"/>
  </si>
  <si>
    <t>鉄骨鉄筋コンクリート造</t>
    <rPh sb="0" eb="2">
      <t>テッコツ</t>
    </rPh>
    <rPh sb="2" eb="4">
      <t>テッキン</t>
    </rPh>
    <phoneticPr fontId="5"/>
  </si>
  <si>
    <t>(2) 過疎地域等特定診療所施設整備事業</t>
    <phoneticPr fontId="5"/>
  </si>
  <si>
    <t>鉄筋コンクリート造</t>
    <rPh sb="0" eb="2">
      <t>テッキン</t>
    </rPh>
    <phoneticPr fontId="5"/>
  </si>
  <si>
    <t>(3) へき地保健指導所施設整備事業</t>
    <phoneticPr fontId="5"/>
  </si>
  <si>
    <t>鉄骨造（鉄筋コンクリート造と同等の強度）</t>
    <rPh sb="0" eb="2">
      <t>テッコツ</t>
    </rPh>
    <rPh sb="4" eb="6">
      <t>テッキン</t>
    </rPh>
    <rPh sb="12" eb="13">
      <t>ヅク</t>
    </rPh>
    <rPh sb="14" eb="16">
      <t>ドウトウ</t>
    </rPh>
    <rPh sb="17" eb="19">
      <t>キョウド</t>
    </rPh>
    <phoneticPr fontId="5"/>
  </si>
  <si>
    <t>(4) 研修医のための研修施設整備事業</t>
    <phoneticPr fontId="5"/>
  </si>
  <si>
    <t>鉄骨造（ブロック造と同等の強度）</t>
    <rPh sb="0" eb="2">
      <t>テッコツ</t>
    </rPh>
    <rPh sb="8" eb="9">
      <t>ツク</t>
    </rPh>
    <rPh sb="10" eb="12">
      <t>ドウトウ</t>
    </rPh>
    <rPh sb="13" eb="15">
      <t>キョウド</t>
    </rPh>
    <phoneticPr fontId="5"/>
  </si>
  <si>
    <t>(5) 臨床研修病院施設整備事業</t>
    <phoneticPr fontId="5"/>
  </si>
  <si>
    <t>ブロック造</t>
    <rPh sb="4" eb="5">
      <t>ヅク</t>
    </rPh>
    <phoneticPr fontId="5"/>
  </si>
  <si>
    <t>(6) へき地医療拠点病院施設整備事業</t>
    <phoneticPr fontId="5"/>
  </si>
  <si>
    <t>木造</t>
    <rPh sb="0" eb="2">
      <t>モクゾウ</t>
    </rPh>
    <phoneticPr fontId="5"/>
  </si>
  <si>
    <t>(7) 医師臨床研修病院研修医環境整備事業</t>
    <phoneticPr fontId="5"/>
  </si>
  <si>
    <t>プレハブ造</t>
    <rPh sb="4" eb="5">
      <t>ツク</t>
    </rPh>
    <phoneticPr fontId="5"/>
  </si>
  <si>
    <t>(8) 離島等患者宿泊施設施設整備事業</t>
    <phoneticPr fontId="5"/>
  </si>
  <si>
    <t>(9) 産科医療機関施設整備事業</t>
    <phoneticPr fontId="5"/>
  </si>
  <si>
    <t>(10) 分娩取扱施設施設整備事業</t>
    <phoneticPr fontId="5"/>
  </si>
  <si>
    <t>(11) 死亡時画像診断システム施設整備事業</t>
    <phoneticPr fontId="5"/>
  </si>
  <si>
    <t>(12) 有床診療所等スプリンクラー等施設整備事業</t>
    <phoneticPr fontId="5"/>
  </si>
  <si>
    <t>(14)院内感染対策施設整備事業</t>
    <phoneticPr fontId="5"/>
  </si>
  <si>
    <t>計画年度</t>
  </si>
  <si>
    <t>有</t>
  </si>
  <si>
    <t>人</t>
    <rPh sb="0" eb="1">
      <t>ニン</t>
    </rPh>
    <phoneticPr fontId="11"/>
  </si>
  <si>
    <t>団　体　名　（　開　設　者　）</t>
  </si>
  <si>
    <t>所　　　　　在　　　　　地</t>
  </si>
  <si>
    <t>床</t>
    <rPh sb="0" eb="1">
      <t>ショウ</t>
    </rPh>
    <phoneticPr fontId="11"/>
  </si>
  <si>
    <t>円</t>
    <rPh sb="0" eb="1">
      <t>エン</t>
    </rPh>
    <phoneticPr fontId="11"/>
  </si>
  <si>
    <t>整 備 事 業 期 間</t>
  </si>
  <si>
    <t>様　式　１</t>
    <rPh sb="0" eb="1">
      <t>サマ</t>
    </rPh>
    <rPh sb="2" eb="3">
      <t>シキ</t>
    </rPh>
    <phoneticPr fontId="5"/>
  </si>
  <si>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phoneticPr fontId="11"/>
  </si>
  <si>
    <r>
      <t>平成２９年度　医療施設等　</t>
    </r>
    <r>
      <rPr>
        <b/>
        <sz val="24"/>
        <rFont val="ＭＳ ゴシック"/>
        <family val="3"/>
        <charset val="128"/>
      </rPr>
      <t>施設</t>
    </r>
    <r>
      <rPr>
        <sz val="24"/>
        <rFont val="ＭＳ ゴシック"/>
        <family val="3"/>
        <charset val="128"/>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5"/>
  </si>
  <si>
    <t>都道府県番号</t>
    <rPh sb="0" eb="4">
      <t>トドウフケン</t>
    </rPh>
    <rPh sb="4" eb="6">
      <t>バンゴウ</t>
    </rPh>
    <phoneticPr fontId="11"/>
  </si>
  <si>
    <t>都道府県内施設通番</t>
    <rPh sb="0" eb="4">
      <t>トドウフケン</t>
    </rPh>
    <rPh sb="4" eb="5">
      <t>ナイ</t>
    </rPh>
    <rPh sb="5" eb="7">
      <t>シセツ</t>
    </rPh>
    <rPh sb="7" eb="9">
      <t>ツウバン</t>
    </rPh>
    <phoneticPr fontId="11"/>
  </si>
  <si>
    <t>補助事業者名
（都道府県名）</t>
    <rPh sb="0" eb="2">
      <t>ホジョ</t>
    </rPh>
    <rPh sb="2" eb="5">
      <t>ジギョウシャ</t>
    </rPh>
    <rPh sb="5" eb="6">
      <t>メイ</t>
    </rPh>
    <rPh sb="8" eb="12">
      <t>トドウフケン</t>
    </rPh>
    <rPh sb="12" eb="13">
      <t>メイ</t>
    </rPh>
    <phoneticPr fontId="11"/>
  </si>
  <si>
    <t>間接補助事業者名
（施設名）</t>
    <rPh sb="0" eb="2">
      <t>カンセツ</t>
    </rPh>
    <rPh sb="2" eb="4">
      <t>ホジョ</t>
    </rPh>
    <rPh sb="4" eb="8">
      <t>ジギョウシャメイ</t>
    </rPh>
    <rPh sb="10" eb="13">
      <t>シセツメイ</t>
    </rPh>
    <phoneticPr fontId="11"/>
  </si>
  <si>
    <t>住所</t>
    <rPh sb="0" eb="2">
      <t>ジュウショ</t>
    </rPh>
    <phoneticPr fontId="11"/>
  </si>
  <si>
    <t>開設者</t>
    <rPh sb="0" eb="3">
      <t>カイセツシャ</t>
    </rPh>
    <phoneticPr fontId="11"/>
  </si>
  <si>
    <t>棟名</t>
    <rPh sb="0" eb="2">
      <t>トウメイ</t>
    </rPh>
    <phoneticPr fontId="11"/>
  </si>
  <si>
    <t>施設種別</t>
    <rPh sb="0" eb="2">
      <t>シセツ</t>
    </rPh>
    <rPh sb="2" eb="4">
      <t>シュベツ</t>
    </rPh>
    <phoneticPr fontId="11"/>
  </si>
  <si>
    <t>補助区分</t>
    <rPh sb="0" eb="2">
      <t>ホジョ</t>
    </rPh>
    <rPh sb="2" eb="4">
      <t>クブン</t>
    </rPh>
    <phoneticPr fontId="11"/>
  </si>
  <si>
    <t>整備するスプリンクラー等の種別</t>
    <rPh sb="0" eb="2">
      <t>セイビ</t>
    </rPh>
    <rPh sb="11" eb="12">
      <t>トウ</t>
    </rPh>
    <rPh sb="13" eb="15">
      <t>シュベツ</t>
    </rPh>
    <phoneticPr fontId="11"/>
  </si>
  <si>
    <t>病床数（助産所にあっては入所施設のベッド数）</t>
    <rPh sb="0" eb="3">
      <t>ビョウショウスウ</t>
    </rPh>
    <rPh sb="4" eb="7">
      <t>ジョサンジョ</t>
    </rPh>
    <rPh sb="12" eb="14">
      <t>ニュウショ</t>
    </rPh>
    <rPh sb="14" eb="16">
      <t>シセツ</t>
    </rPh>
    <rPh sb="20" eb="21">
      <t>スウ</t>
    </rPh>
    <phoneticPr fontId="11"/>
  </si>
  <si>
    <t>施設全体の病床数</t>
    <rPh sb="0" eb="2">
      <t>シセツ</t>
    </rPh>
    <rPh sb="2" eb="4">
      <t>ゼンタイ</t>
    </rPh>
    <rPh sb="5" eb="8">
      <t>ビョウショウスウ</t>
    </rPh>
    <phoneticPr fontId="11"/>
  </si>
  <si>
    <t>収容人員</t>
    <rPh sb="0" eb="2">
      <t>シュウヨウ</t>
    </rPh>
    <rPh sb="2" eb="4">
      <t>ジンイン</t>
    </rPh>
    <phoneticPr fontId="11"/>
  </si>
  <si>
    <t>延べ床面積</t>
    <rPh sb="0" eb="1">
      <t>ノ</t>
    </rPh>
    <rPh sb="2" eb="5">
      <t>ユカメンセキ</t>
    </rPh>
    <phoneticPr fontId="11"/>
  </si>
  <si>
    <t>主な診療科</t>
    <rPh sb="0" eb="1">
      <t>オモ</t>
    </rPh>
    <rPh sb="2" eb="5">
      <t>シンリョウカ</t>
    </rPh>
    <phoneticPr fontId="11"/>
  </si>
  <si>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11"/>
  </si>
  <si>
    <t>夜間の職員実配置人数</t>
    <rPh sb="0" eb="2">
      <t>ヤカン</t>
    </rPh>
    <rPh sb="3" eb="5">
      <t>ショクイン</t>
    </rPh>
    <rPh sb="5" eb="6">
      <t>ジツ</t>
    </rPh>
    <rPh sb="6" eb="8">
      <t>ハイチ</t>
    </rPh>
    <rPh sb="8" eb="10">
      <t>ニンズウ</t>
    </rPh>
    <phoneticPr fontId="11"/>
  </si>
  <si>
    <t>棟の建築構造</t>
    <rPh sb="0" eb="1">
      <t>トウ</t>
    </rPh>
    <rPh sb="2" eb="4">
      <t>ケンチク</t>
    </rPh>
    <rPh sb="4" eb="6">
      <t>コウゾウ</t>
    </rPh>
    <phoneticPr fontId="11"/>
  </si>
  <si>
    <t>内装の仕上げ</t>
    <rPh sb="0" eb="2">
      <t>ナイソウ</t>
    </rPh>
    <rPh sb="3" eb="5">
      <t>シア</t>
    </rPh>
    <phoneticPr fontId="11"/>
  </si>
  <si>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11"/>
  </si>
  <si>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11"/>
  </si>
  <si>
    <t>消火器の有無</t>
    <rPh sb="0" eb="3">
      <t>ショウカキ</t>
    </rPh>
    <rPh sb="4" eb="6">
      <t>ウム</t>
    </rPh>
    <phoneticPr fontId="11"/>
  </si>
  <si>
    <t>自動火災報知設備の設置の有無</t>
    <rPh sb="0" eb="2">
      <t>ジドウ</t>
    </rPh>
    <rPh sb="2" eb="4">
      <t>カサイ</t>
    </rPh>
    <rPh sb="4" eb="6">
      <t>ホウチ</t>
    </rPh>
    <rPh sb="6" eb="8">
      <t>セツビ</t>
    </rPh>
    <rPh sb="9" eb="11">
      <t>セッチ</t>
    </rPh>
    <rPh sb="12" eb="14">
      <t>ウム</t>
    </rPh>
    <phoneticPr fontId="11"/>
  </si>
  <si>
    <t>対象経費の
支出予定額</t>
    <phoneticPr fontId="5"/>
  </si>
  <si>
    <t>国庫補助　　　基本額</t>
    <phoneticPr fontId="11"/>
  </si>
  <si>
    <t>国庫補助　　　所要額</t>
    <phoneticPr fontId="5"/>
  </si>
  <si>
    <t>整備面積</t>
    <rPh sb="0" eb="2">
      <t>セイビ</t>
    </rPh>
    <phoneticPr fontId="11"/>
  </si>
  <si>
    <t>1：有床診療所
2：病院
3：有床歯科診療所
4：助産所</t>
    <rPh sb="2" eb="4">
      <t>ユウショウ</t>
    </rPh>
    <rPh sb="4" eb="7">
      <t>シンリョウジョ</t>
    </rPh>
    <rPh sb="10" eb="12">
      <t>ビョウイン</t>
    </rPh>
    <rPh sb="15" eb="17">
      <t>ユウショウ</t>
    </rPh>
    <rPh sb="17" eb="19">
      <t>シカ</t>
    </rPh>
    <phoneticPr fontId="11"/>
  </si>
  <si>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11"/>
  </si>
  <si>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11"/>
  </si>
  <si>
    <t>円</t>
    <phoneticPr fontId="11"/>
  </si>
  <si>
    <t>㎡</t>
    <phoneticPr fontId="11"/>
  </si>
  <si>
    <t>㎡</t>
    <phoneticPr fontId="11"/>
  </si>
  <si>
    <t>○○科</t>
    <rPh sb="2" eb="3">
      <t>カ</t>
    </rPh>
    <phoneticPr fontId="11"/>
  </si>
  <si>
    <t>人／日</t>
    <rPh sb="0" eb="1">
      <t>ニン</t>
    </rPh>
    <rPh sb="2" eb="3">
      <t>ヒ</t>
    </rPh>
    <phoneticPr fontId="11"/>
  </si>
  <si>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11"/>
  </si>
  <si>
    <t>1:不燃
2：準不燃
3：難燃
4：その他</t>
    <rPh sb="2" eb="4">
      <t>フネン</t>
    </rPh>
    <rPh sb="7" eb="8">
      <t>ジュン</t>
    </rPh>
    <rPh sb="8" eb="10">
      <t>フネン</t>
    </rPh>
    <rPh sb="13" eb="15">
      <t>ナンネン</t>
    </rPh>
    <rPh sb="20" eb="21">
      <t>タ</t>
    </rPh>
    <phoneticPr fontId="11"/>
  </si>
  <si>
    <t>回／年</t>
    <rPh sb="0" eb="1">
      <t>カイ</t>
    </rPh>
    <rPh sb="2" eb="3">
      <t>ネン</t>
    </rPh>
    <phoneticPr fontId="11"/>
  </si>
  <si>
    <t>1：有
2：無</t>
    <rPh sb="2" eb="3">
      <t>ア</t>
    </rPh>
    <rPh sb="6" eb="7">
      <t>ナ</t>
    </rPh>
    <phoneticPr fontId="11"/>
  </si>
  <si>
    <t>○○県</t>
    <rPh sb="2" eb="3">
      <t>ケン</t>
    </rPh>
    <phoneticPr fontId="11"/>
  </si>
  <si>
    <t>○○診療所</t>
    <rPh sb="2" eb="5">
      <t>シンリョウジョ</t>
    </rPh>
    <phoneticPr fontId="11"/>
  </si>
  <si>
    <t>○○県○○市</t>
    <rPh sb="2" eb="3">
      <t>ケン</t>
    </rPh>
    <rPh sb="5" eb="6">
      <t>シ</t>
    </rPh>
    <phoneticPr fontId="11"/>
  </si>
  <si>
    <t>△△</t>
    <phoneticPr fontId="11"/>
  </si>
  <si>
    <t>Ａ</t>
    <phoneticPr fontId="11"/>
  </si>
  <si>
    <t>-</t>
    <phoneticPr fontId="11"/>
  </si>
  <si>
    <t>-</t>
  </si>
  <si>
    <t>●●病院</t>
    <rPh sb="2" eb="4">
      <t>ビョウイン</t>
    </rPh>
    <phoneticPr fontId="11"/>
  </si>
  <si>
    <t>▲▲</t>
    <phoneticPr fontId="11"/>
  </si>
  <si>
    <t>Ｂ</t>
    <phoneticPr fontId="11"/>
  </si>
  <si>
    <t>Ｃ</t>
    <phoneticPr fontId="11"/>
  </si>
  <si>
    <t>Ｄ</t>
    <phoneticPr fontId="11"/>
  </si>
  <si>
    <t>様　式　２</t>
    <phoneticPr fontId="11"/>
  </si>
  <si>
    <t>ス　プ　リ　ン　ク　ラ　ー　等　施　設　整　備　事　業　計　画　書</t>
    <rPh sb="14" eb="15">
      <t>トウ</t>
    </rPh>
    <phoneticPr fontId="11"/>
  </si>
  <si>
    <t>　　　　　年度</t>
    <phoneticPr fontId="11"/>
  </si>
  <si>
    <t>施設の種別（○をつける）</t>
    <rPh sb="0" eb="2">
      <t>シセツ</t>
    </rPh>
    <rPh sb="3" eb="5">
      <t>シュベツ</t>
    </rPh>
    <phoneticPr fontId="11"/>
  </si>
  <si>
    <t>有床診療所</t>
    <rPh sb="0" eb="2">
      <t>ユウショウ</t>
    </rPh>
    <rPh sb="2" eb="5">
      <t>シンリョウジョ</t>
    </rPh>
    <phoneticPr fontId="11"/>
  </si>
  <si>
    <t>　　　病院</t>
    <rPh sb="3" eb="5">
      <t>ビョウイン</t>
    </rPh>
    <phoneticPr fontId="11"/>
  </si>
  <si>
    <t>有床歯科診療所</t>
    <rPh sb="0" eb="2">
      <t>ユウショウ</t>
    </rPh>
    <rPh sb="2" eb="4">
      <t>シカ</t>
    </rPh>
    <rPh sb="4" eb="7">
      <t>シンリョウジョ</t>
    </rPh>
    <phoneticPr fontId="11"/>
  </si>
  <si>
    <t>助産所（入所施設を有する）</t>
    <rPh sb="0" eb="3">
      <t>ジョサンジョ</t>
    </rPh>
    <rPh sb="4" eb="6">
      <t>ニュウショ</t>
    </rPh>
    <rPh sb="6" eb="8">
      <t>シセツ</t>
    </rPh>
    <rPh sb="9" eb="10">
      <t>ユウ</t>
    </rPh>
    <phoneticPr fontId="11"/>
  </si>
  <si>
    <t>施　　設　　名</t>
    <rPh sb="0" eb="1">
      <t>シ</t>
    </rPh>
    <rPh sb="3" eb="4">
      <t>セツ</t>
    </rPh>
    <rPh sb="6" eb="7">
      <t>メイ</t>
    </rPh>
    <phoneticPr fontId="11"/>
  </si>
  <si>
    <t>１．整備事業計画概要</t>
    <phoneticPr fontId="11"/>
  </si>
  <si>
    <t>スプリンクラー等施設整備事業期間</t>
    <rPh sb="7" eb="8">
      <t>トウ</t>
    </rPh>
    <rPh sb="8" eb="10">
      <t>シセツ</t>
    </rPh>
    <rPh sb="10" eb="12">
      <t>セイビ</t>
    </rPh>
    <rPh sb="12" eb="14">
      <t>ジギョウ</t>
    </rPh>
    <rPh sb="14" eb="16">
      <t>キカン</t>
    </rPh>
    <phoneticPr fontId="11"/>
  </si>
  <si>
    <t>着工</t>
    <phoneticPr fontId="11"/>
  </si>
  <si>
    <t>平成</t>
    <rPh sb="0" eb="2">
      <t>ヘイセイ</t>
    </rPh>
    <phoneticPr fontId="11"/>
  </si>
  <si>
    <t>年</t>
    <rPh sb="0" eb="1">
      <t>ネン</t>
    </rPh>
    <phoneticPr fontId="11"/>
  </si>
  <si>
    <t>月</t>
    <rPh sb="0" eb="1">
      <t>ガツ</t>
    </rPh>
    <phoneticPr fontId="11"/>
  </si>
  <si>
    <t>日</t>
    <rPh sb="0" eb="1">
      <t>ニチ</t>
    </rPh>
    <phoneticPr fontId="11"/>
  </si>
  <si>
    <t>竣工</t>
    <rPh sb="0" eb="2">
      <t>シュンコウ</t>
    </rPh>
    <phoneticPr fontId="11"/>
  </si>
  <si>
    <t>２．スプリンクラー施設の整備</t>
    <rPh sb="9" eb="11">
      <t>シセツ</t>
    </rPh>
    <rPh sb="12" eb="14">
      <t>セイビ</t>
    </rPh>
    <phoneticPr fontId="11"/>
  </si>
  <si>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11"/>
  </si>
  <si>
    <t>施設名
（棟名）</t>
    <rPh sb="0" eb="2">
      <t>シセツ</t>
    </rPh>
    <rPh sb="2" eb="3">
      <t>メイ</t>
    </rPh>
    <rPh sb="5" eb="6">
      <t>トウ</t>
    </rPh>
    <rPh sb="6" eb="7">
      <t>メイ</t>
    </rPh>
    <phoneticPr fontId="11"/>
  </si>
  <si>
    <t>整備する
スプリンクラー等の種別</t>
    <rPh sb="0" eb="2">
      <t>セイビ</t>
    </rPh>
    <rPh sb="12" eb="13">
      <t>トウ</t>
    </rPh>
    <rPh sb="14" eb="16">
      <t>シュベツ</t>
    </rPh>
    <phoneticPr fontId="11"/>
  </si>
  <si>
    <r>
      <t xml:space="preserve">スプリンクラー
整備面積
</t>
    </r>
    <r>
      <rPr>
        <sz val="14"/>
        <rFont val="ＭＳ Ｐゴシック"/>
        <family val="3"/>
        <charset val="128"/>
      </rPr>
      <t>※小数点第１位四捨五入</t>
    </r>
    <rPh sb="8" eb="10">
      <t>セイビ</t>
    </rPh>
    <rPh sb="10" eb="12">
      <t>メンセキ</t>
    </rPh>
    <phoneticPr fontId="11"/>
  </si>
  <si>
    <t>対象経費の
実支出（予定）額</t>
    <rPh sb="0" eb="2">
      <t>タイショウ</t>
    </rPh>
    <rPh sb="2" eb="4">
      <t>ケイヒ</t>
    </rPh>
    <rPh sb="6" eb="7">
      <t>ジツ</t>
    </rPh>
    <rPh sb="10" eb="12">
      <t>ヨテイ</t>
    </rPh>
    <rPh sb="13" eb="14">
      <t>ガク</t>
    </rPh>
    <phoneticPr fontId="11"/>
  </si>
  <si>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11"/>
  </si>
  <si>
    <t>延べ床面積
（施設（棟）全体）</t>
    <rPh sb="0" eb="1">
      <t>ノ</t>
    </rPh>
    <rPh sb="2" eb="5">
      <t>ユカメンセキ</t>
    </rPh>
    <rPh sb="7" eb="9">
      <t>シセツ</t>
    </rPh>
    <rPh sb="10" eb="11">
      <t>トウ</t>
    </rPh>
    <rPh sb="12" eb="14">
      <t>ゼンタイ</t>
    </rPh>
    <phoneticPr fontId="11"/>
  </si>
  <si>
    <t>一日平均入院患者数
（直近の報告）</t>
    <rPh sb="0" eb="2">
      <t>イチニチ</t>
    </rPh>
    <rPh sb="2" eb="4">
      <t>ヘイキン</t>
    </rPh>
    <rPh sb="4" eb="6">
      <t>ニュウイン</t>
    </rPh>
    <rPh sb="6" eb="9">
      <t>カンジャスウ</t>
    </rPh>
    <rPh sb="11" eb="13">
      <t>チョッキン</t>
    </rPh>
    <rPh sb="14" eb="16">
      <t>ホウコク</t>
    </rPh>
    <phoneticPr fontId="11"/>
  </si>
  <si>
    <t>夜間の職員
実配置人数</t>
    <rPh sb="0" eb="2">
      <t>ヤカン</t>
    </rPh>
    <rPh sb="3" eb="5">
      <t>ショクイン</t>
    </rPh>
    <rPh sb="6" eb="7">
      <t>ジツ</t>
    </rPh>
    <rPh sb="7" eb="9">
      <t>ハイチ</t>
    </rPh>
    <rPh sb="9" eb="11">
      <t>ニンズウ</t>
    </rPh>
    <phoneticPr fontId="11"/>
  </si>
  <si>
    <t>棟の建築構造</t>
    <rPh sb="0" eb="1">
      <t>ムネ</t>
    </rPh>
    <rPh sb="2" eb="4">
      <t>ケンチク</t>
    </rPh>
    <rPh sb="4" eb="6">
      <t>コウゾウ</t>
    </rPh>
    <phoneticPr fontId="11"/>
  </si>
  <si>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11"/>
  </si>
  <si>
    <t>避難誘導灯及び避難誘導標識の有無</t>
    <phoneticPr fontId="11"/>
  </si>
  <si>
    <t>自動火災報知設備の有無</t>
    <rPh sb="0" eb="2">
      <t>ジドウ</t>
    </rPh>
    <rPh sb="2" eb="4">
      <t>カサイ</t>
    </rPh>
    <rPh sb="4" eb="6">
      <t>ホウチ</t>
    </rPh>
    <rPh sb="6" eb="8">
      <t>セツビ</t>
    </rPh>
    <rPh sb="9" eb="11">
      <t>ウム</t>
    </rPh>
    <phoneticPr fontId="11"/>
  </si>
  <si>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11"/>
  </si>
  <si>
    <t>床</t>
    <rPh sb="0" eb="1">
      <t>ユカ</t>
    </rPh>
    <phoneticPr fontId="11"/>
  </si>
  <si>
    <t>床</t>
    <rPh sb="0" eb="1">
      <t>トコ</t>
    </rPh>
    <phoneticPr fontId="11"/>
  </si>
  <si>
    <t>人／日</t>
    <rPh sb="0" eb="1">
      <t>ニン</t>
    </rPh>
    <rPh sb="2" eb="3">
      <t>ニチ</t>
    </rPh>
    <phoneticPr fontId="11"/>
  </si>
  <si>
    <t>1：不燃
2：準不燃
3：難燃
4：その他</t>
    <rPh sb="2" eb="4">
      <t>フネン</t>
    </rPh>
    <rPh sb="7" eb="8">
      <t>ジュン</t>
    </rPh>
    <rPh sb="8" eb="10">
      <t>フネン</t>
    </rPh>
    <rPh sb="13" eb="15">
      <t>ナンネン</t>
    </rPh>
    <rPh sb="20" eb="21">
      <t>タ</t>
    </rPh>
    <phoneticPr fontId="11"/>
  </si>
  <si>
    <t>①</t>
    <phoneticPr fontId="11"/>
  </si>
  <si>
    <t>②</t>
    <phoneticPr fontId="11"/>
  </si>
  <si>
    <t>③</t>
    <phoneticPr fontId="11"/>
  </si>
  <si>
    <r>
      <t>　＜補助申請額＞　　　</t>
    </r>
    <r>
      <rPr>
        <sz val="20"/>
        <rFont val="ＭＳ Ｐゴシック"/>
        <family val="3"/>
        <charset val="128"/>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11"/>
  </si>
  <si>
    <t>スプリンクラー設置実支出(予定)額
（A）</t>
    <rPh sb="7" eb="9">
      <t>セッチ</t>
    </rPh>
    <rPh sb="9" eb="10">
      <t>ジツ</t>
    </rPh>
    <rPh sb="13" eb="15">
      <t>ヨテイ</t>
    </rPh>
    <phoneticPr fontId="11"/>
  </si>
  <si>
    <r>
      <t xml:space="preserve">対象整備面積
（B）
</t>
    </r>
    <r>
      <rPr>
        <sz val="16"/>
        <rFont val="ＭＳ Ｐゴシック"/>
        <family val="3"/>
        <charset val="128"/>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11"/>
  </si>
  <si>
    <t>基準単価
（C）</t>
    <rPh sb="0" eb="2">
      <t>キジュン</t>
    </rPh>
    <rPh sb="2" eb="4">
      <t>タンカ</t>
    </rPh>
    <phoneticPr fontId="11"/>
  </si>
  <si>
    <t>補助基準額
（D）＝（B）×（C）</t>
    <rPh sb="0" eb="2">
      <t>ホジョ</t>
    </rPh>
    <rPh sb="2" eb="5">
      <t>キジュンガク</t>
    </rPh>
    <phoneticPr fontId="11"/>
  </si>
  <si>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11"/>
  </si>
  <si>
    <t>①</t>
    <phoneticPr fontId="11"/>
  </si>
  <si>
    <t>㎡　　　　</t>
  </si>
  <si>
    <t>１７，５００円/㎡</t>
    <rPh sb="6" eb="7">
      <t>エン</t>
    </rPh>
    <phoneticPr fontId="11"/>
  </si>
  <si>
    <t>②</t>
    <phoneticPr fontId="11"/>
  </si>
  <si>
    <t>③</t>
    <phoneticPr fontId="11"/>
  </si>
  <si>
    <r>
      <rPr>
        <sz val="28"/>
        <rFont val="ＭＳ Ｐゴシック"/>
        <family val="3"/>
        <charset val="128"/>
      </rPr>
      <t>３．自動火災報知設備及び火災通報装置の整備</t>
    </r>
    <r>
      <rPr>
        <sz val="28"/>
        <color indexed="9"/>
        <rFont val="ＭＳ Ｐゴシック"/>
        <family val="3"/>
        <charset val="128"/>
      </rPr>
      <t>予定</t>
    </r>
    <r>
      <rPr>
        <sz val="24"/>
        <rFont val="ＭＳ Ｐゴシック"/>
        <family val="3"/>
        <charset val="128"/>
      </rPr>
      <t>　　</t>
    </r>
    <r>
      <rPr>
        <sz val="20"/>
        <rFont val="ＭＳ Ｐゴシック"/>
        <family val="3"/>
        <charset val="128"/>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11"/>
  </si>
  <si>
    <t>避難誘導灯及び避難誘導標識の有無</t>
    <phoneticPr fontId="11"/>
  </si>
  <si>
    <t>自動火災報知
設備の有無</t>
    <rPh sb="0" eb="2">
      <t>ジドウ</t>
    </rPh>
    <rPh sb="2" eb="4">
      <t>カサイ</t>
    </rPh>
    <rPh sb="4" eb="6">
      <t>ホウチ</t>
    </rPh>
    <rPh sb="7" eb="9">
      <t>セツビ</t>
    </rPh>
    <rPh sb="10" eb="12">
      <t>ウム</t>
    </rPh>
    <phoneticPr fontId="11"/>
  </si>
  <si>
    <t>自動火災報知設備</t>
    <phoneticPr fontId="11"/>
  </si>
  <si>
    <t>火災通報装置</t>
    <phoneticPr fontId="11"/>
  </si>
  <si>
    <t>　＜補助申請額＞</t>
    <rPh sb="2" eb="4">
      <t>ホジョ</t>
    </rPh>
    <rPh sb="4" eb="7">
      <t>シンセイガク</t>
    </rPh>
    <phoneticPr fontId="11"/>
  </si>
  <si>
    <t>対象経費の実支出（予定）額
（A）</t>
    <rPh sb="0" eb="2">
      <t>タイショウ</t>
    </rPh>
    <rPh sb="2" eb="4">
      <t>ケイヒ</t>
    </rPh>
    <rPh sb="5" eb="6">
      <t>ジツ</t>
    </rPh>
    <rPh sb="9" eb="11">
      <t>ヨテイ</t>
    </rPh>
    <rPh sb="12" eb="13">
      <t>ガク</t>
    </rPh>
    <phoneticPr fontId="11"/>
  </si>
  <si>
    <t>非常通報機能の有無</t>
    <rPh sb="0" eb="2">
      <t>ヒジョウ</t>
    </rPh>
    <rPh sb="2" eb="4">
      <t>ツウホウ</t>
    </rPh>
    <rPh sb="4" eb="6">
      <t>キノウ</t>
    </rPh>
    <rPh sb="7" eb="9">
      <t>ウム</t>
    </rPh>
    <phoneticPr fontId="11"/>
  </si>
  <si>
    <t>基準額
（B）</t>
    <phoneticPr fontId="11"/>
  </si>
  <si>
    <r>
      <t xml:space="preserve">補助申請額
</t>
    </r>
    <r>
      <rPr>
        <sz val="18"/>
        <rFont val="ＭＳ Ｐ明朝"/>
        <family val="1"/>
        <charset val="128"/>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11"/>
  </si>
  <si>
    <t>自動火災報知設備</t>
    <rPh sb="0" eb="2">
      <t>ジドウ</t>
    </rPh>
    <rPh sb="2" eb="4">
      <t>カサイ</t>
    </rPh>
    <rPh sb="4" eb="6">
      <t>ホウチ</t>
    </rPh>
    <rPh sb="6" eb="8">
      <t>セツビ</t>
    </rPh>
    <phoneticPr fontId="11"/>
  </si>
  <si>
    <r>
      <t xml:space="preserve">火災通報装置
</t>
    </r>
    <r>
      <rPr>
        <sz val="20"/>
        <color indexed="10"/>
        <rFont val="ＭＳ Ｐゴシック"/>
        <family val="3"/>
        <charset val="128"/>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11"/>
  </si>
  <si>
    <t>　　　　　　　　　　　　　　　　　　　　　　　　　　　　　　　　　　　　　　　　　　　　　　　　</t>
    <phoneticPr fontId="11"/>
  </si>
  <si>
    <r>
      <t>円</t>
    </r>
    <r>
      <rPr>
        <sz val="24"/>
        <color indexed="10"/>
        <rFont val="ＭＳ Ｐゴシック"/>
        <family val="3"/>
        <charset val="128"/>
      </rPr>
      <t>※</t>
    </r>
    <rPh sb="0" eb="1">
      <t>エン</t>
    </rPh>
    <phoneticPr fontId="11"/>
  </si>
  <si>
    <r>
      <rPr>
        <sz val="26"/>
        <rFont val="ＭＳ Ｐゴシック"/>
        <family val="3"/>
        <charset val="128"/>
      </rPr>
      <t>（注）対象面積が読み取れる</t>
    </r>
    <r>
      <rPr>
        <b/>
        <u/>
        <sz val="26"/>
        <rFont val="ＭＳ Ｐゴシック"/>
        <family val="3"/>
        <charset val="128"/>
      </rPr>
      <t>整備図面</t>
    </r>
    <r>
      <rPr>
        <sz val="26"/>
        <rFont val="ＭＳ Ｐゴシック"/>
        <family val="3"/>
        <charset val="128"/>
      </rPr>
      <t>・対象経費の実支出予定額の根拠となる</t>
    </r>
    <r>
      <rPr>
        <b/>
        <u/>
        <sz val="26"/>
        <rFont val="ＭＳ Ｐゴシック"/>
        <family val="3"/>
        <charset val="128"/>
      </rPr>
      <t>見積り書（工事内訳書含む）</t>
    </r>
    <r>
      <rPr>
        <sz val="26"/>
        <rFont val="ＭＳ Ｐゴシック"/>
        <family val="3"/>
        <charset val="128"/>
      </rPr>
      <t>をあわせて提出すること
　　　また</t>
    </r>
    <r>
      <rPr>
        <b/>
        <sz val="26"/>
        <rFont val="ＭＳ Ｐゴシック"/>
        <family val="3"/>
        <charset val="128"/>
      </rPr>
      <t>補助区分（スプリンクラー（棟ごと）・自動火災報知設備・火災通報装置）ごとに</t>
    </r>
    <r>
      <rPr>
        <b/>
        <u/>
        <sz val="26"/>
        <rFont val="ＭＳ Ｐゴシック"/>
        <family val="3"/>
        <charset val="128"/>
      </rPr>
      <t>整備図面・見積書を分けて</t>
    </r>
    <r>
      <rPr>
        <sz val="26"/>
        <rFont val="ＭＳ Ｐゴシック"/>
        <family val="3"/>
        <charset val="128"/>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11"/>
  </si>
  <si>
    <t>所在地</t>
    <rPh sb="0" eb="3">
      <t>ショザイチ</t>
    </rPh>
    <phoneticPr fontId="5"/>
  </si>
  <si>
    <t>合計</t>
    <rPh sb="0" eb="2">
      <t>ゴウケイ</t>
    </rPh>
    <phoneticPr fontId="5"/>
  </si>
  <si>
    <t>特定地域振興法の指定状況</t>
    <rPh sb="0" eb="2">
      <t>トクテイ</t>
    </rPh>
    <rPh sb="2" eb="4">
      <t>チイキ</t>
    </rPh>
    <rPh sb="4" eb="7">
      <t>シンコウホウ</t>
    </rPh>
    <rPh sb="8" eb="10">
      <t>シテイ</t>
    </rPh>
    <rPh sb="10" eb="12">
      <t>ジョウキョウ</t>
    </rPh>
    <phoneticPr fontId="5"/>
  </si>
  <si>
    <t>「過疎」</t>
    <rPh sb="1" eb="3">
      <t>カソ</t>
    </rPh>
    <phoneticPr fontId="5"/>
  </si>
  <si>
    <t>「離島」</t>
    <rPh sb="1" eb="3">
      <t>リトウ</t>
    </rPh>
    <phoneticPr fontId="5"/>
  </si>
  <si>
    <t>「豪雪」</t>
    <rPh sb="1" eb="3">
      <t>ゴウセツ</t>
    </rPh>
    <phoneticPr fontId="5"/>
  </si>
  <si>
    <t>「特豪」</t>
    <rPh sb="1" eb="2">
      <t>トク</t>
    </rPh>
    <rPh sb="2" eb="3">
      <t>ゴウ</t>
    </rPh>
    <phoneticPr fontId="5"/>
  </si>
  <si>
    <t>「山村」</t>
    <rPh sb="1" eb="3">
      <t>サンソン</t>
    </rPh>
    <phoneticPr fontId="5"/>
  </si>
  <si>
    <t>「奄美」</t>
    <rPh sb="1" eb="3">
      <t>アマミ</t>
    </rPh>
    <phoneticPr fontId="5"/>
  </si>
  <si>
    <t>「小笠原」</t>
    <rPh sb="1" eb="4">
      <t>オガサワラ</t>
    </rPh>
    <phoneticPr fontId="5"/>
  </si>
  <si>
    <t>「半島」</t>
    <rPh sb="1" eb="3">
      <t>ハントウ</t>
    </rPh>
    <phoneticPr fontId="5"/>
  </si>
  <si>
    <t>(4) 沖縄振興特別措置法 第3条第3号の指定地域</t>
    <rPh sb="4" eb="6">
      <t>オキナワ</t>
    </rPh>
    <rPh sb="6" eb="8">
      <t>シンコウ</t>
    </rPh>
    <rPh sb="8" eb="10">
      <t>トクベツ</t>
    </rPh>
    <rPh sb="10" eb="13">
      <t>ソチホウ</t>
    </rPh>
    <rPh sb="14" eb="15">
      <t>ダイ</t>
    </rPh>
    <rPh sb="16" eb="17">
      <t>ジョウ</t>
    </rPh>
    <rPh sb="17" eb="18">
      <t>ダイ</t>
    </rPh>
    <rPh sb="19" eb="20">
      <t>ゴウ</t>
    </rPh>
    <rPh sb="21" eb="23">
      <t>シテイ</t>
    </rPh>
    <rPh sb="23" eb="25">
      <t>チイキ</t>
    </rPh>
    <phoneticPr fontId="5"/>
  </si>
  <si>
    <t>「沖縄離島」</t>
    <rPh sb="1" eb="3">
      <t>オキナワ</t>
    </rPh>
    <rPh sb="3" eb="5">
      <t>リトウ</t>
    </rPh>
    <phoneticPr fontId="5"/>
  </si>
  <si>
    <t>(6) 豪雪地帯対策特別措置法 第2条第1項の指定地域</t>
    <rPh sb="4" eb="6">
      <t>ゴウセツ</t>
    </rPh>
    <rPh sb="6" eb="8">
      <t>チタイ</t>
    </rPh>
    <rPh sb="8" eb="10">
      <t>タイサク</t>
    </rPh>
    <rPh sb="10" eb="12">
      <t>トクベツ</t>
    </rPh>
    <rPh sb="12" eb="15">
      <t>ソチホウ</t>
    </rPh>
    <phoneticPr fontId="5"/>
  </si>
  <si>
    <t>(7) 豪雪地帯対策特別措置法 第2条第2項の指定地域</t>
    <rPh sb="4" eb="6">
      <t>ゴウセツ</t>
    </rPh>
    <rPh sb="6" eb="8">
      <t>チタイ</t>
    </rPh>
    <rPh sb="8" eb="10">
      <t>タイサク</t>
    </rPh>
    <rPh sb="10" eb="12">
      <t>トクベツ</t>
    </rPh>
    <rPh sb="12" eb="15">
      <t>ソチホウ</t>
    </rPh>
    <phoneticPr fontId="5"/>
  </si>
  <si>
    <t>(8) 山村振興法 第7条第1項の指定地域</t>
    <rPh sb="4" eb="6">
      <t>サンソン</t>
    </rPh>
    <rPh sb="6" eb="9">
      <t>シンコウホウ</t>
    </rPh>
    <phoneticPr fontId="5"/>
  </si>
  <si>
    <t>(9) 半島振興法 第2条第1項の指定地域</t>
    <rPh sb="4" eb="6">
      <t>ハントウ</t>
    </rPh>
    <rPh sb="6" eb="9">
      <t>シンコウホウ</t>
    </rPh>
    <phoneticPr fontId="5"/>
  </si>
  <si>
    <t>(10) 該当なし</t>
    <rPh sb="5" eb="7">
      <t>ガイトウ</t>
    </rPh>
    <phoneticPr fontId="5"/>
  </si>
  <si>
    <t>(2) 奄美群島振興開発特別措置法第1条の地域</t>
    <rPh sb="4" eb="6">
      <t>アマミ</t>
    </rPh>
    <rPh sb="6" eb="8">
      <t>グントウ</t>
    </rPh>
    <rPh sb="8" eb="10">
      <t>シンコウ</t>
    </rPh>
    <rPh sb="10" eb="12">
      <t>カイハツ</t>
    </rPh>
    <rPh sb="12" eb="14">
      <t>トクベツ</t>
    </rPh>
    <rPh sb="14" eb="17">
      <t>ソチホウ</t>
    </rPh>
    <rPh sb="17" eb="18">
      <t>ダイ</t>
    </rPh>
    <rPh sb="19" eb="20">
      <t>ジョウ</t>
    </rPh>
    <phoneticPr fontId="5"/>
  </si>
  <si>
    <t>(3) 小笠原諸島振興開発特別措置法 第4条第1項の地域</t>
    <rPh sb="4" eb="7">
      <t>オガサワラ</t>
    </rPh>
    <rPh sb="7" eb="9">
      <t>ショトウ</t>
    </rPh>
    <rPh sb="9" eb="11">
      <t>シンコウ</t>
    </rPh>
    <rPh sb="11" eb="13">
      <t>カイハツ</t>
    </rPh>
    <rPh sb="13" eb="15">
      <t>トクベツ</t>
    </rPh>
    <rPh sb="15" eb="18">
      <t>ソチホウ</t>
    </rPh>
    <phoneticPr fontId="5"/>
  </si>
  <si>
    <t>新築</t>
    <rPh sb="0" eb="2">
      <t>シンチク</t>
    </rPh>
    <phoneticPr fontId="5"/>
  </si>
  <si>
    <t>移転新築</t>
    <rPh sb="0" eb="2">
      <t>イテン</t>
    </rPh>
    <rPh sb="2" eb="4">
      <t>シンチク</t>
    </rPh>
    <phoneticPr fontId="5"/>
  </si>
  <si>
    <t>改築</t>
    <rPh sb="0" eb="2">
      <t>カイチク</t>
    </rPh>
    <phoneticPr fontId="5"/>
  </si>
  <si>
    <t>増築</t>
    <rPh sb="0" eb="2">
      <t>ゾウチク</t>
    </rPh>
    <phoneticPr fontId="5"/>
  </si>
  <si>
    <t>改修</t>
    <rPh sb="0" eb="2">
      <t>カイシュウ</t>
    </rPh>
    <phoneticPr fontId="5"/>
  </si>
  <si>
    <t>設置主体</t>
    <rPh sb="0" eb="2">
      <t>セッチ</t>
    </rPh>
    <rPh sb="2" eb="4">
      <t>シュタイ</t>
    </rPh>
    <phoneticPr fontId="5"/>
  </si>
  <si>
    <t>01 独立行政法人</t>
    <rPh sb="3" eb="5">
      <t>ドクリツ</t>
    </rPh>
    <rPh sb="5" eb="7">
      <t>ギョウセイ</t>
    </rPh>
    <rPh sb="7" eb="9">
      <t>ホウジン</t>
    </rPh>
    <phoneticPr fontId="5"/>
  </si>
  <si>
    <t>02 国立大学法人</t>
    <rPh sb="3" eb="5">
      <t>コクリツ</t>
    </rPh>
    <rPh sb="5" eb="7">
      <t>ダイガク</t>
    </rPh>
    <rPh sb="7" eb="9">
      <t>ホウジン</t>
    </rPh>
    <phoneticPr fontId="5"/>
  </si>
  <si>
    <t>03 国立研究開発法人</t>
    <rPh sb="3" eb="5">
      <t>コクリツ</t>
    </rPh>
    <rPh sb="5" eb="7">
      <t>ケンキュウ</t>
    </rPh>
    <rPh sb="7" eb="9">
      <t>カイハツ</t>
    </rPh>
    <rPh sb="9" eb="11">
      <t>ホウジン</t>
    </rPh>
    <phoneticPr fontId="5"/>
  </si>
  <si>
    <t>04 都道府県</t>
    <rPh sb="3" eb="7">
      <t>トドウフケン</t>
    </rPh>
    <phoneticPr fontId="5"/>
  </si>
  <si>
    <t>05 市町村</t>
    <rPh sb="3" eb="6">
      <t>シチョウソン</t>
    </rPh>
    <phoneticPr fontId="5"/>
  </si>
  <si>
    <t>06 地方独立行政法人</t>
    <rPh sb="3" eb="5">
      <t>チホウ</t>
    </rPh>
    <rPh sb="5" eb="7">
      <t>ドクリツ</t>
    </rPh>
    <rPh sb="7" eb="9">
      <t>ギョウセイ</t>
    </rPh>
    <rPh sb="9" eb="11">
      <t>ホウジン</t>
    </rPh>
    <phoneticPr fontId="5"/>
  </si>
  <si>
    <t>07 日本赤十字社</t>
    <rPh sb="3" eb="5">
      <t>ニホン</t>
    </rPh>
    <rPh sb="5" eb="9">
      <t>セキジュウジシャ</t>
    </rPh>
    <phoneticPr fontId="5"/>
  </si>
  <si>
    <t>08 済生会</t>
    <rPh sb="3" eb="6">
      <t>サイセイカイ</t>
    </rPh>
    <phoneticPr fontId="5"/>
  </si>
  <si>
    <t>09 北海道社会事業協会</t>
    <rPh sb="3" eb="6">
      <t>ホッカイドウ</t>
    </rPh>
    <rPh sb="6" eb="8">
      <t>シャカイ</t>
    </rPh>
    <rPh sb="8" eb="10">
      <t>ジギョウ</t>
    </rPh>
    <rPh sb="10" eb="12">
      <t>キョウカイ</t>
    </rPh>
    <phoneticPr fontId="5"/>
  </si>
  <si>
    <t>10 厚生連</t>
    <rPh sb="3" eb="6">
      <t>コウセイレン</t>
    </rPh>
    <phoneticPr fontId="5"/>
  </si>
  <si>
    <t>11 国民健康保険団体連合会</t>
    <rPh sb="3" eb="5">
      <t>コクミン</t>
    </rPh>
    <rPh sb="5" eb="7">
      <t>ケンコウ</t>
    </rPh>
    <rPh sb="7" eb="9">
      <t>ホケン</t>
    </rPh>
    <rPh sb="9" eb="11">
      <t>ダンタイ</t>
    </rPh>
    <rPh sb="11" eb="14">
      <t>レンゴウカイ</t>
    </rPh>
    <phoneticPr fontId="5"/>
  </si>
  <si>
    <t>12 健康保険組合及びその連合会</t>
    <rPh sb="3" eb="5">
      <t>ケンコウ</t>
    </rPh>
    <rPh sb="5" eb="7">
      <t>ホケン</t>
    </rPh>
    <rPh sb="7" eb="9">
      <t>クミアイ</t>
    </rPh>
    <rPh sb="9" eb="10">
      <t>オヨ</t>
    </rPh>
    <rPh sb="13" eb="16">
      <t>レンゴウカイ</t>
    </rPh>
    <phoneticPr fontId="5"/>
  </si>
  <si>
    <t>13 共済組合及びその連合会</t>
    <rPh sb="3" eb="5">
      <t>キョウサイ</t>
    </rPh>
    <rPh sb="5" eb="7">
      <t>クミアイ</t>
    </rPh>
    <rPh sb="7" eb="8">
      <t>オヨ</t>
    </rPh>
    <rPh sb="11" eb="14">
      <t>レンゴウカイ</t>
    </rPh>
    <phoneticPr fontId="5"/>
  </si>
  <si>
    <t>14 国民健康保険組合</t>
    <rPh sb="3" eb="5">
      <t>コクミン</t>
    </rPh>
    <rPh sb="5" eb="7">
      <t>ケンコウ</t>
    </rPh>
    <rPh sb="7" eb="9">
      <t>ホケン</t>
    </rPh>
    <rPh sb="9" eb="11">
      <t>クミアイ</t>
    </rPh>
    <phoneticPr fontId="5"/>
  </si>
  <si>
    <t>15 公益法人</t>
    <rPh sb="3" eb="5">
      <t>コウエキ</t>
    </rPh>
    <rPh sb="5" eb="7">
      <t>ホウジン</t>
    </rPh>
    <phoneticPr fontId="5"/>
  </si>
  <si>
    <t>16 医療法人</t>
    <rPh sb="3" eb="5">
      <t>イリョウ</t>
    </rPh>
    <rPh sb="5" eb="7">
      <t>ホウジン</t>
    </rPh>
    <phoneticPr fontId="5"/>
  </si>
  <si>
    <t>17 私立学校法人</t>
    <rPh sb="3" eb="5">
      <t>シリツ</t>
    </rPh>
    <rPh sb="5" eb="7">
      <t>ガッコウ</t>
    </rPh>
    <rPh sb="7" eb="9">
      <t>ホウジン</t>
    </rPh>
    <phoneticPr fontId="5"/>
  </si>
  <si>
    <t>18 社会福祉法人</t>
    <rPh sb="3" eb="5">
      <t>シャカイ</t>
    </rPh>
    <rPh sb="5" eb="7">
      <t>フクシ</t>
    </rPh>
    <rPh sb="7" eb="9">
      <t>ホウジン</t>
    </rPh>
    <phoneticPr fontId="5"/>
  </si>
  <si>
    <t>19 医療生協</t>
    <rPh sb="3" eb="5">
      <t>イリョウ</t>
    </rPh>
    <rPh sb="5" eb="7">
      <t>セイキョウ</t>
    </rPh>
    <phoneticPr fontId="5"/>
  </si>
  <si>
    <t>20 会社</t>
    <rPh sb="3" eb="5">
      <t>カイシャ</t>
    </rPh>
    <phoneticPr fontId="5"/>
  </si>
  <si>
    <t>21 その他の法人</t>
    <rPh sb="5" eb="6">
      <t>タ</t>
    </rPh>
    <rPh sb="7" eb="9">
      <t>ホウジン</t>
    </rPh>
    <phoneticPr fontId="5"/>
  </si>
  <si>
    <t>22 個人</t>
    <rPh sb="3" eb="5">
      <t>コジン</t>
    </rPh>
    <phoneticPr fontId="5"/>
  </si>
  <si>
    <t>所在する地域</t>
    <rPh sb="0" eb="2">
      <t>ショザイ</t>
    </rPh>
    <rPh sb="4" eb="6">
      <t>チイキ</t>
    </rPh>
    <phoneticPr fontId="5"/>
  </si>
  <si>
    <t>（ア）離島振興法 第2条第1項の指定地域</t>
    <rPh sb="3" eb="5">
      <t>リトウ</t>
    </rPh>
    <rPh sb="5" eb="8">
      <t>シンコウホウ</t>
    </rPh>
    <phoneticPr fontId="5"/>
  </si>
  <si>
    <t>（イ）奄美群島振興開発特別措置法第1条の地域</t>
    <rPh sb="3" eb="5">
      <t>アマミ</t>
    </rPh>
    <rPh sb="5" eb="7">
      <t>グントウ</t>
    </rPh>
    <rPh sb="7" eb="9">
      <t>シンコウ</t>
    </rPh>
    <rPh sb="9" eb="11">
      <t>カイハツ</t>
    </rPh>
    <rPh sb="11" eb="13">
      <t>トクベツ</t>
    </rPh>
    <rPh sb="13" eb="16">
      <t>ソチホウ</t>
    </rPh>
    <rPh sb="16" eb="17">
      <t>ダイ</t>
    </rPh>
    <rPh sb="18" eb="19">
      <t>ジョウ</t>
    </rPh>
    <phoneticPr fontId="5"/>
  </si>
  <si>
    <t>（ウ）小笠原諸島振興開発特別措置法 第4条第1項の地域</t>
    <rPh sb="3" eb="6">
      <t>オガサワラ</t>
    </rPh>
    <rPh sb="6" eb="8">
      <t>ショトウ</t>
    </rPh>
    <rPh sb="8" eb="10">
      <t>シンコウ</t>
    </rPh>
    <rPh sb="10" eb="12">
      <t>カイハツ</t>
    </rPh>
    <rPh sb="12" eb="14">
      <t>トクベツ</t>
    </rPh>
    <rPh sb="14" eb="17">
      <t>ソチホウ</t>
    </rPh>
    <phoneticPr fontId="5"/>
  </si>
  <si>
    <t>（エ）沖縄振興特別措置法 第3条第3号の指定地域</t>
    <rPh sb="3" eb="5">
      <t>オキナワ</t>
    </rPh>
    <rPh sb="5" eb="7">
      <t>シンコウ</t>
    </rPh>
    <rPh sb="7" eb="9">
      <t>トクベツ</t>
    </rPh>
    <rPh sb="9" eb="12">
      <t>ソチホウ</t>
    </rPh>
    <rPh sb="13" eb="14">
      <t>ダイ</t>
    </rPh>
    <rPh sb="15" eb="16">
      <t>ジョウ</t>
    </rPh>
    <rPh sb="16" eb="17">
      <t>ダイ</t>
    </rPh>
    <rPh sb="18" eb="19">
      <t>ゴウ</t>
    </rPh>
    <rPh sb="20" eb="22">
      <t>シテイ</t>
    </rPh>
    <rPh sb="22" eb="24">
      <t>チイキ</t>
    </rPh>
    <phoneticPr fontId="5"/>
  </si>
  <si>
    <t>ア　前年度末において、分娩を取り扱う病院の数が１以下であり、かつ、分娩を取り扱う診療所の数が２以下である二次医療圏</t>
    <rPh sb="2" eb="5">
      <t>ゼンネンド</t>
    </rPh>
    <rPh sb="5" eb="6">
      <t>マツ</t>
    </rPh>
    <rPh sb="11" eb="13">
      <t>ブンベン</t>
    </rPh>
    <rPh sb="14" eb="15">
      <t>ト</t>
    </rPh>
    <rPh sb="16" eb="17">
      <t>アツカ</t>
    </rPh>
    <rPh sb="18" eb="20">
      <t>ビョウイン</t>
    </rPh>
    <rPh sb="21" eb="22">
      <t>カズ</t>
    </rPh>
    <rPh sb="24" eb="26">
      <t>イカ</t>
    </rPh>
    <rPh sb="33" eb="35">
      <t>ブンベン</t>
    </rPh>
    <rPh sb="36" eb="37">
      <t>ト</t>
    </rPh>
    <rPh sb="38" eb="39">
      <t>アツカ</t>
    </rPh>
    <rPh sb="40" eb="43">
      <t>シンリョウジョ</t>
    </rPh>
    <rPh sb="44" eb="45">
      <t>カズ</t>
    </rPh>
    <rPh sb="47" eb="49">
      <t>イカ</t>
    </rPh>
    <rPh sb="52" eb="54">
      <t>ニジ</t>
    </rPh>
    <rPh sb="54" eb="57">
      <t>イリョウケン</t>
    </rPh>
    <phoneticPr fontId="5"/>
  </si>
  <si>
    <t>イ　以下に該当する地域で、かつ、他に産科医療機関のない離島</t>
    <rPh sb="2" eb="4">
      <t>イカ</t>
    </rPh>
    <rPh sb="5" eb="7">
      <t>ガイトウ</t>
    </rPh>
    <rPh sb="9" eb="11">
      <t>チイキ</t>
    </rPh>
    <rPh sb="16" eb="17">
      <t>タ</t>
    </rPh>
    <rPh sb="18" eb="20">
      <t>サンカ</t>
    </rPh>
    <rPh sb="20" eb="22">
      <t>イリョウ</t>
    </rPh>
    <rPh sb="22" eb="24">
      <t>キカン</t>
    </rPh>
    <rPh sb="27" eb="29">
      <t>リトウ</t>
    </rPh>
    <phoneticPr fontId="5"/>
  </si>
  <si>
    <t>スプリンクラー等の種類</t>
    <rPh sb="7" eb="8">
      <t>トウ</t>
    </rPh>
    <rPh sb="9" eb="11">
      <t>シュルイ</t>
    </rPh>
    <phoneticPr fontId="5"/>
  </si>
  <si>
    <t>1.通常型スプリンクラー</t>
    <rPh sb="2" eb="4">
      <t>ツウジョウ</t>
    </rPh>
    <rPh sb="4" eb="5">
      <t>カタ</t>
    </rPh>
    <phoneticPr fontId="5"/>
  </si>
  <si>
    <t>2.水道連結型スプリンクラー</t>
    <rPh sb="2" eb="4">
      <t>スイドウ</t>
    </rPh>
    <rPh sb="4" eb="6">
      <t>レンケツ</t>
    </rPh>
    <rPh sb="6" eb="7">
      <t>ガタ</t>
    </rPh>
    <phoneticPr fontId="5"/>
  </si>
  <si>
    <t>3.パッケージ型自動消火設備</t>
    <rPh sb="7" eb="8">
      <t>カタ</t>
    </rPh>
    <rPh sb="8" eb="10">
      <t>ジドウ</t>
    </rPh>
    <rPh sb="10" eb="12">
      <t>ショウカ</t>
    </rPh>
    <rPh sb="12" eb="14">
      <t>セツビ</t>
    </rPh>
    <phoneticPr fontId="5"/>
  </si>
  <si>
    <t>火災通報装置</t>
    <phoneticPr fontId="5"/>
  </si>
  <si>
    <r>
      <t xml:space="preserve">非常通報装置機能 </t>
    </r>
    <r>
      <rPr>
        <b/>
        <sz val="11"/>
        <color theme="1"/>
        <rFont val="ＭＳ Ｐゴシック"/>
        <family val="3"/>
        <charset val="128"/>
        <scheme val="minor"/>
      </rPr>
      <t>無し</t>
    </r>
    <rPh sb="0" eb="2">
      <t>ヒジョウ</t>
    </rPh>
    <rPh sb="2" eb="4">
      <t>ツウホウ</t>
    </rPh>
    <rPh sb="4" eb="6">
      <t>ソウチ</t>
    </rPh>
    <rPh sb="6" eb="8">
      <t>キノウ</t>
    </rPh>
    <rPh sb="9" eb="10">
      <t>ナ</t>
    </rPh>
    <phoneticPr fontId="5"/>
  </si>
  <si>
    <r>
      <t xml:space="preserve">非常通報装置機能 </t>
    </r>
    <r>
      <rPr>
        <b/>
        <sz val="11"/>
        <color theme="1"/>
        <rFont val="ＭＳ Ｐゴシック"/>
        <family val="3"/>
        <charset val="128"/>
        <scheme val="minor"/>
      </rPr>
      <t>有り</t>
    </r>
    <rPh sb="0" eb="2">
      <t>ヒジョウ</t>
    </rPh>
    <rPh sb="2" eb="4">
      <t>ツウホウ</t>
    </rPh>
    <rPh sb="4" eb="6">
      <t>ソウチ</t>
    </rPh>
    <rPh sb="6" eb="8">
      <t>キノウ</t>
    </rPh>
    <rPh sb="9" eb="10">
      <t>ア</t>
    </rPh>
    <phoneticPr fontId="5"/>
  </si>
  <si>
    <t>その他</t>
    <rPh sb="2" eb="3">
      <t>タ</t>
    </rPh>
    <phoneticPr fontId="5"/>
  </si>
  <si>
    <t>様式１　補助対象部分</t>
    <rPh sb="0" eb="2">
      <t>ヨウシキ</t>
    </rPh>
    <rPh sb="4" eb="6">
      <t>ホジョ</t>
    </rPh>
    <rPh sb="6" eb="8">
      <t>タイショウ</t>
    </rPh>
    <rPh sb="8" eb="10">
      <t>ブブン</t>
    </rPh>
    <phoneticPr fontId="5"/>
  </si>
  <si>
    <t>診療所</t>
    <rPh sb="0" eb="3">
      <t>シンリョウジョ</t>
    </rPh>
    <phoneticPr fontId="5"/>
  </si>
  <si>
    <t>医師住宅</t>
    <rPh sb="0" eb="2">
      <t>イシ</t>
    </rPh>
    <rPh sb="2" eb="4">
      <t>ジュウタク</t>
    </rPh>
    <phoneticPr fontId="5"/>
  </si>
  <si>
    <t>看護師住宅</t>
    <rPh sb="0" eb="3">
      <t>カンゴシ</t>
    </rPh>
    <rPh sb="3" eb="5">
      <t>ジュウタク</t>
    </rPh>
    <phoneticPr fontId="5"/>
  </si>
  <si>
    <t>歯科医師住宅</t>
    <rPh sb="0" eb="4">
      <t>シカイシ</t>
    </rPh>
    <rPh sb="4" eb="6">
      <t>ジュウタク</t>
    </rPh>
    <phoneticPr fontId="5"/>
  </si>
  <si>
    <t>ヘリポート</t>
    <phoneticPr fontId="5"/>
  </si>
  <si>
    <t>指導部門及び住宅部門</t>
    <rPh sb="0" eb="2">
      <t>シドウ</t>
    </rPh>
    <rPh sb="2" eb="4">
      <t>ブモン</t>
    </rPh>
    <rPh sb="4" eb="5">
      <t>オヨ</t>
    </rPh>
    <rPh sb="6" eb="8">
      <t>ジュウタク</t>
    </rPh>
    <rPh sb="8" eb="10">
      <t>ブモン</t>
    </rPh>
    <phoneticPr fontId="5"/>
  </si>
  <si>
    <t>指導部門</t>
    <rPh sb="0" eb="2">
      <t>シドウ</t>
    </rPh>
    <rPh sb="2" eb="4">
      <t>ブモン</t>
    </rPh>
    <phoneticPr fontId="5"/>
  </si>
  <si>
    <t>住宅部門</t>
    <rPh sb="0" eb="2">
      <t>ジュウタク</t>
    </rPh>
    <rPh sb="2" eb="4">
      <t>ブモン</t>
    </rPh>
    <phoneticPr fontId="5"/>
  </si>
  <si>
    <t>診療部門</t>
    <rPh sb="0" eb="2">
      <t>シンリョウ</t>
    </rPh>
    <rPh sb="2" eb="4">
      <t>ブモン</t>
    </rPh>
    <phoneticPr fontId="5"/>
  </si>
  <si>
    <t>宿泊施設</t>
    <rPh sb="0" eb="2">
      <t>シュクハク</t>
    </rPh>
    <rPh sb="2" eb="4">
      <t>シセツ</t>
    </rPh>
    <phoneticPr fontId="5"/>
  </si>
  <si>
    <t>－</t>
    <phoneticPr fontId="5"/>
  </si>
  <si>
    <t>へき地医療拠点病院</t>
    <rPh sb="2" eb="3">
      <t>チ</t>
    </rPh>
    <rPh sb="3" eb="5">
      <t>イリョウ</t>
    </rPh>
    <rPh sb="5" eb="7">
      <t>キョテン</t>
    </rPh>
    <rPh sb="7" eb="9">
      <t>ビョウイン</t>
    </rPh>
    <phoneticPr fontId="5"/>
  </si>
  <si>
    <t>へき地診療所</t>
    <rPh sb="2" eb="3">
      <t>チ</t>
    </rPh>
    <rPh sb="3" eb="6">
      <t>シンリョウジョ</t>
    </rPh>
    <phoneticPr fontId="5"/>
  </si>
  <si>
    <t>へき地診療所施設整備事業</t>
    <phoneticPr fontId="5"/>
  </si>
  <si>
    <t>過疎地域等特定診療所施設整備事業</t>
    <phoneticPr fontId="5"/>
  </si>
  <si>
    <t>へき地保健指導所施設整備事業</t>
    <phoneticPr fontId="5"/>
  </si>
  <si>
    <t>研修医のための研修施設整備事業</t>
    <phoneticPr fontId="5"/>
  </si>
  <si>
    <t>臨床研修病院施設整備事業</t>
    <phoneticPr fontId="5"/>
  </si>
  <si>
    <t>へき地医療拠点病院施設整備事業</t>
    <phoneticPr fontId="5"/>
  </si>
  <si>
    <t>医師臨床研修病院研修医環境整備事業</t>
    <phoneticPr fontId="5"/>
  </si>
  <si>
    <t>離島等患者宿泊施設施設整備事業</t>
    <phoneticPr fontId="5"/>
  </si>
  <si>
    <t>産科医療機関施設整備事業</t>
    <phoneticPr fontId="5"/>
  </si>
  <si>
    <t>分娩取扱施設施設整備事業</t>
    <phoneticPr fontId="5"/>
  </si>
  <si>
    <t>死亡時画像診断システム施設整備事業</t>
    <phoneticPr fontId="5"/>
  </si>
  <si>
    <t>南海トラフ地震に係る津波避難対策緊急事業</t>
    <phoneticPr fontId="5"/>
  </si>
  <si>
    <t>院内感染対策施設整備事業</t>
    <phoneticPr fontId="5"/>
  </si>
  <si>
    <t>様式１　計算式</t>
    <rPh sb="0" eb="2">
      <t>ヨウシキ</t>
    </rPh>
    <rPh sb="4" eb="6">
      <t>ケイサン</t>
    </rPh>
    <rPh sb="6" eb="7">
      <t>シキ</t>
    </rPh>
    <phoneticPr fontId="5"/>
  </si>
  <si>
    <t>分類</t>
    <rPh sb="0" eb="2">
      <t>ブンルイ</t>
    </rPh>
    <phoneticPr fontId="5"/>
  </si>
  <si>
    <t>国庫補助
基本額係数</t>
    <rPh sb="0" eb="2">
      <t>コッコ</t>
    </rPh>
    <rPh sb="2" eb="4">
      <t>ホジョ</t>
    </rPh>
    <rPh sb="5" eb="8">
      <t>キホンガク</t>
    </rPh>
    <rPh sb="8" eb="10">
      <t>ケイスウ</t>
    </rPh>
    <phoneticPr fontId="5"/>
  </si>
  <si>
    <t>再分類</t>
    <rPh sb="0" eb="3">
      <t>サイブンルイ</t>
    </rPh>
    <phoneticPr fontId="5"/>
  </si>
  <si>
    <t>国庫補助
所要額係数
（直接、都道府県）</t>
    <rPh sb="0" eb="2">
      <t>コッコ</t>
    </rPh>
    <rPh sb="2" eb="4">
      <t>ホジョ</t>
    </rPh>
    <rPh sb="5" eb="8">
      <t>ショヨウガク</t>
    </rPh>
    <rPh sb="8" eb="10">
      <t>ケイスウ</t>
    </rPh>
    <rPh sb="12" eb="14">
      <t>チョクセツ</t>
    </rPh>
    <rPh sb="15" eb="19">
      <t>トドウフケン</t>
    </rPh>
    <phoneticPr fontId="5"/>
  </si>
  <si>
    <t>国庫補助
所要額係数
（間接）</t>
    <rPh sb="0" eb="2">
      <t>コッコ</t>
    </rPh>
    <rPh sb="2" eb="4">
      <t>ホジョ</t>
    </rPh>
    <rPh sb="5" eb="8">
      <t>ショヨウガク</t>
    </rPh>
    <rPh sb="8" eb="10">
      <t>ケイスウ</t>
    </rPh>
    <rPh sb="12" eb="14">
      <t>カンセツ</t>
    </rPh>
    <phoneticPr fontId="5"/>
  </si>
  <si>
    <t>へき地診療所施設整備事業</t>
  </si>
  <si>
    <t>b</t>
  </si>
  <si>
    <t>A</t>
    <phoneticPr fontId="5"/>
  </si>
  <si>
    <t>過疎地域等特定診療所施設整備事業</t>
  </si>
  <si>
    <t>A</t>
  </si>
  <si>
    <t>へき地保健指導所施設整備事業</t>
  </si>
  <si>
    <t>研修医のための研修施設整備事業</t>
  </si>
  <si>
    <t>c</t>
    <phoneticPr fontId="5"/>
  </si>
  <si>
    <t>-</t>
    <phoneticPr fontId="5"/>
  </si>
  <si>
    <t>臨床研修病院施設整備事業</t>
  </si>
  <si>
    <t>へき地医療拠点病院施設整備事業</t>
  </si>
  <si>
    <t>a</t>
    <phoneticPr fontId="5"/>
  </si>
  <si>
    <t>医師臨床研修病院研修医環境整備事業</t>
  </si>
  <si>
    <t>b</t>
    <phoneticPr fontId="5"/>
  </si>
  <si>
    <t>離島等患者宿泊施設施設整備事業</t>
  </si>
  <si>
    <t>b</t>
    <phoneticPr fontId="5"/>
  </si>
  <si>
    <t>産科医療機関施設整備事業</t>
  </si>
  <si>
    <t>分娩取扱施設施設整備事業</t>
  </si>
  <si>
    <t>死亡時画像診断システム施設整備事業</t>
  </si>
  <si>
    <t>有床診療所等スプリンクラー等施設整備事業</t>
  </si>
  <si>
    <t>a</t>
    <phoneticPr fontId="5"/>
  </si>
  <si>
    <t>-</t>
    <phoneticPr fontId="5"/>
  </si>
  <si>
    <t>B</t>
    <phoneticPr fontId="5"/>
  </si>
  <si>
    <t>院内感染対策施設整備事業</t>
  </si>
  <si>
    <t>(13) 南海トラフ日本海溝・千島海溝周辺海溝型地震に係る津波避難対策緊急事業</t>
    <rPh sb="10" eb="12">
      <t>ニホン</t>
    </rPh>
    <rPh sb="12" eb="14">
      <t>カイコウ</t>
    </rPh>
    <rPh sb="15" eb="17">
      <t>チシマ</t>
    </rPh>
    <rPh sb="17" eb="19">
      <t>カイコウ</t>
    </rPh>
    <rPh sb="19" eb="21">
      <t>シュウヘン</t>
    </rPh>
    <rPh sb="21" eb="23">
      <t>カイコウ</t>
    </rPh>
    <rPh sb="23" eb="24">
      <t>ガタ</t>
    </rPh>
    <phoneticPr fontId="5"/>
  </si>
  <si>
    <t>南海トラフ日本海溝・千島海溝周辺海溝型地震に係る津波避難対策緊急事業</t>
    <phoneticPr fontId="5"/>
  </si>
  <si>
    <t>(5) 過疎地域の持続的発展の支援に関する特別措置法 第20条第1項第1号の地域</t>
    <rPh sb="4" eb="6">
      <t>カソ</t>
    </rPh>
    <rPh sb="6" eb="8">
      <t>チイキ</t>
    </rPh>
    <rPh sb="9" eb="12">
      <t>ジゾクテキ</t>
    </rPh>
    <rPh sb="12" eb="14">
      <t>ハッテン</t>
    </rPh>
    <rPh sb="15" eb="17">
      <t>シエン</t>
    </rPh>
    <rPh sb="18" eb="19">
      <t>カン</t>
    </rPh>
    <rPh sb="21" eb="23">
      <t>トクベツ</t>
    </rPh>
    <rPh sb="23" eb="26">
      <t>ソチホウ</t>
    </rPh>
    <rPh sb="27" eb="28">
      <t>ダイ</t>
    </rPh>
    <rPh sb="30" eb="31">
      <t>ジョウ</t>
    </rPh>
    <rPh sb="31" eb="32">
      <t>ダイ</t>
    </rPh>
    <rPh sb="33" eb="34">
      <t>コウ</t>
    </rPh>
    <rPh sb="34" eb="35">
      <t>ダイ</t>
    </rPh>
    <rPh sb="36" eb="37">
      <t>ゴウ</t>
    </rPh>
    <rPh sb="38" eb="40">
      <t>チイキ</t>
    </rPh>
    <phoneticPr fontId="5"/>
  </si>
  <si>
    <t>(1) 離島振興法 第10条第1項第1号の指定地域</t>
    <rPh sb="4" eb="6">
      <t>リトウ</t>
    </rPh>
    <rPh sb="6" eb="9">
      <t>シンコウホウ</t>
    </rPh>
    <rPh sb="17" eb="18">
      <t>ダイ</t>
    </rPh>
    <rPh sb="19" eb="20">
      <t>ゴウ</t>
    </rPh>
    <phoneticPr fontId="5"/>
  </si>
  <si>
    <t>有</t>
    <rPh sb="0" eb="1">
      <t>アリ</t>
    </rPh>
    <phoneticPr fontId="5"/>
  </si>
  <si>
    <t>無</t>
    <rPh sb="0" eb="1">
      <t>ナ</t>
    </rPh>
    <phoneticPr fontId="5"/>
  </si>
  <si>
    <t>新興感染症対応力強化事業（病室の感染対策に係る整備以外）</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rPh sb="25" eb="27">
      <t>イガイ</t>
    </rPh>
    <phoneticPr fontId="5"/>
  </si>
  <si>
    <t>新興感染症対応力強化事業（病室の感染対策に係る整備）</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phoneticPr fontId="5"/>
  </si>
  <si>
    <t>(16)新興感染症対応力強化事業（病室の感染対策に係る整備）</t>
    <rPh sb="4" eb="6">
      <t>シンコウ</t>
    </rPh>
    <rPh sb="6" eb="9">
      <t>カンセンショウ</t>
    </rPh>
    <rPh sb="9" eb="12">
      <t>タイオウリョク</t>
    </rPh>
    <rPh sb="12" eb="14">
      <t>キョウカ</t>
    </rPh>
    <rPh sb="14" eb="16">
      <t>ジギョウ</t>
    </rPh>
    <rPh sb="17" eb="19">
      <t>ビョウシツ</t>
    </rPh>
    <rPh sb="20" eb="22">
      <t>カンセン</t>
    </rPh>
    <rPh sb="22" eb="24">
      <t>タイサク</t>
    </rPh>
    <rPh sb="25" eb="26">
      <t>カカ</t>
    </rPh>
    <rPh sb="27" eb="29">
      <t>セイビ</t>
    </rPh>
    <phoneticPr fontId="5"/>
  </si>
  <si>
    <t>(16)新興感染症対応力強化事業（病室の感染対策に係る整備以外）</t>
    <rPh sb="4" eb="6">
      <t>シンコウ</t>
    </rPh>
    <rPh sb="6" eb="9">
      <t>カンセンショウ</t>
    </rPh>
    <rPh sb="9" eb="12">
      <t>タイオウリョク</t>
    </rPh>
    <rPh sb="12" eb="14">
      <t>キョウカ</t>
    </rPh>
    <rPh sb="14" eb="16">
      <t>ジギョウ</t>
    </rPh>
    <rPh sb="17" eb="19">
      <t>ビョウシツ</t>
    </rPh>
    <rPh sb="20" eb="22">
      <t>カンセン</t>
    </rPh>
    <rPh sb="22" eb="24">
      <t>タイサク</t>
    </rPh>
    <rPh sb="25" eb="26">
      <t>カカ</t>
    </rPh>
    <rPh sb="27" eb="29">
      <t>セイビ</t>
    </rPh>
    <rPh sb="29" eb="31">
      <t>イガイ</t>
    </rPh>
    <phoneticPr fontId="5"/>
  </si>
  <si>
    <r>
      <t>新興感染症対応力強化事業（病室の感染</t>
    </r>
    <r>
      <rPr>
        <sz val="11"/>
        <rFont val="ＭＳ Ｐゴシック"/>
        <family val="3"/>
        <charset val="128"/>
      </rPr>
      <t>対策に係る整備）</t>
    </r>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phoneticPr fontId="5"/>
  </si>
  <si>
    <r>
      <t>新興感染症対応力強化事業（病室の感染</t>
    </r>
    <r>
      <rPr>
        <sz val="11"/>
        <rFont val="ＭＳ Ｐゴシック"/>
        <family val="3"/>
        <charset val="128"/>
      </rPr>
      <t>対策に係る整備以外）</t>
    </r>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rPh sb="25" eb="27">
      <t>イガイ</t>
    </rPh>
    <phoneticPr fontId="5"/>
  </si>
  <si>
    <t>提出日</t>
    <rPh sb="0" eb="2">
      <t>テイシュツ</t>
    </rPh>
    <rPh sb="2" eb="3">
      <t>ビ</t>
    </rPh>
    <phoneticPr fontId="39"/>
  </si>
  <si>
    <t>所在地</t>
    <rPh sb="0" eb="3">
      <t>ショザイチ</t>
    </rPh>
    <phoneticPr fontId="39"/>
  </si>
  <si>
    <t>開設者</t>
    <rPh sb="0" eb="2">
      <t>カイセツ</t>
    </rPh>
    <rPh sb="2" eb="3">
      <t>シャ</t>
    </rPh>
    <phoneticPr fontId="39"/>
  </si>
  <si>
    <t>代表者　職・氏名</t>
    <rPh sb="0" eb="3">
      <t>ダイヒョウシャ</t>
    </rPh>
    <rPh sb="4" eb="5">
      <t>ショク</t>
    </rPh>
    <rPh sb="6" eb="8">
      <t>シメイ</t>
    </rPh>
    <phoneticPr fontId="39"/>
  </si>
  <si>
    <t>医療機関名</t>
    <rPh sb="0" eb="2">
      <t>イリョウ</t>
    </rPh>
    <rPh sb="2" eb="4">
      <t>キカン</t>
    </rPh>
    <rPh sb="4" eb="5">
      <t>メイ</t>
    </rPh>
    <phoneticPr fontId="39"/>
  </si>
  <si>
    <t>医療機関コード</t>
    <rPh sb="0" eb="2">
      <t>イリョウ</t>
    </rPh>
    <rPh sb="2" eb="4">
      <t>キカン</t>
    </rPh>
    <phoneticPr fontId="39"/>
  </si>
  <si>
    <t>電話番号</t>
    <rPh sb="0" eb="2">
      <t>デンワ</t>
    </rPh>
    <rPh sb="2" eb="4">
      <t>バンゴウ</t>
    </rPh>
    <phoneticPr fontId="39"/>
  </si>
  <si>
    <t>メールアドレス</t>
    <phoneticPr fontId="39"/>
  </si>
  <si>
    <t>第</t>
    <rPh sb="0" eb="1">
      <t>ダイ</t>
    </rPh>
    <phoneticPr fontId="5"/>
  </si>
  <si>
    <t>号</t>
    <rPh sb="0" eb="1">
      <t>ゴウ</t>
    </rPh>
    <phoneticPr fontId="5"/>
  </si>
  <si>
    <t>（宛先）</t>
    <rPh sb="1" eb="3">
      <t>アテサキ</t>
    </rPh>
    <phoneticPr fontId="5"/>
  </si>
  <si>
    <t>埼玉県知事　大野　元裕</t>
    <rPh sb="0" eb="1">
      <t>サキ</t>
    </rPh>
    <rPh sb="1" eb="2">
      <t>タマ</t>
    </rPh>
    <rPh sb="2" eb="3">
      <t>ケン</t>
    </rPh>
    <rPh sb="3" eb="4">
      <t>チ</t>
    </rPh>
    <rPh sb="4" eb="5">
      <t>コト</t>
    </rPh>
    <rPh sb="6" eb="8">
      <t>オオノ</t>
    </rPh>
    <rPh sb="9" eb="11">
      <t>モトヒロ</t>
    </rPh>
    <phoneticPr fontId="5"/>
  </si>
  <si>
    <t>（報告者）</t>
    <rPh sb="1" eb="4">
      <t>ホウコクシャ</t>
    </rPh>
    <phoneticPr fontId="5"/>
  </si>
  <si>
    <t>所在地</t>
    <rPh sb="0" eb="1">
      <t>ショ</t>
    </rPh>
    <rPh sb="1" eb="2">
      <t>ザイ</t>
    </rPh>
    <rPh sb="2" eb="3">
      <t>チ</t>
    </rPh>
    <phoneticPr fontId="5"/>
  </si>
  <si>
    <t>開設者</t>
    <rPh sb="0" eb="1">
      <t>カイ</t>
    </rPh>
    <rPh sb="1" eb="2">
      <t>セツ</t>
    </rPh>
    <rPh sb="2" eb="3">
      <t>モノ</t>
    </rPh>
    <phoneticPr fontId="5"/>
  </si>
  <si>
    <t>代表者職氏名</t>
    <rPh sb="0" eb="3">
      <t>ダイヒョウシャ</t>
    </rPh>
    <rPh sb="3" eb="4">
      <t>ショク</t>
    </rPh>
    <rPh sb="4" eb="6">
      <t>シメイ</t>
    </rPh>
    <phoneticPr fontId="5"/>
  </si>
  <si>
    <t>医療機関名</t>
    <rPh sb="0" eb="2">
      <t>イリョウ</t>
    </rPh>
    <rPh sb="2" eb="4">
      <t>キカン</t>
    </rPh>
    <rPh sb="4" eb="5">
      <t>メイ</t>
    </rPh>
    <phoneticPr fontId="5"/>
  </si>
  <si>
    <t>記</t>
    <rPh sb="0" eb="1">
      <t>キ</t>
    </rPh>
    <phoneticPr fontId="39"/>
  </si>
  <si>
    <t>感対第</t>
    <rPh sb="0" eb="1">
      <t>カン</t>
    </rPh>
    <rPh sb="1" eb="2">
      <t>タイ</t>
    </rPh>
    <rPh sb="2" eb="3">
      <t>ダイ</t>
    </rPh>
    <phoneticPr fontId="5"/>
  </si>
  <si>
    <t>内示額</t>
    <rPh sb="0" eb="3">
      <t>ナイジガク</t>
    </rPh>
    <phoneticPr fontId="5"/>
  </si>
  <si>
    <t>開　設　者</t>
    <phoneticPr fontId="5"/>
  </si>
  <si>
    <t>国庫補助　　　基本額</t>
  </si>
  <si>
    <t>円</t>
    <rPh sb="0" eb="1">
      <t>エン</t>
    </rPh>
    <phoneticPr fontId="5"/>
  </si>
  <si>
    <t>補助対象経費の支出予定額</t>
    <rPh sb="0" eb="2">
      <t>ホジョ</t>
    </rPh>
    <phoneticPr fontId="5"/>
  </si>
  <si>
    <t>今回提出区分</t>
    <rPh sb="0" eb="2">
      <t>コンカイ</t>
    </rPh>
    <rPh sb="2" eb="4">
      <t>テイシュツ</t>
    </rPh>
    <rPh sb="4" eb="6">
      <t>クブン</t>
    </rPh>
    <phoneticPr fontId="5"/>
  </si>
  <si>
    <t>小計</t>
    <rPh sb="0" eb="2">
      <t>ショウケイ</t>
    </rPh>
    <phoneticPr fontId="5"/>
  </si>
  <si>
    <t>国庫補助　　　所要額</t>
    <phoneticPr fontId="5"/>
  </si>
  <si>
    <t>ので、補助金等の交付手続等に関する規則第４条の規定により関係書類を添えて申請します。</t>
    <phoneticPr fontId="5"/>
  </si>
  <si>
    <t>２　経費所要額調書　（別紙１）</t>
  </si>
  <si>
    <t>３　事業計画書　　　（別紙２）</t>
  </si>
  <si>
    <t>４　添付書類</t>
  </si>
  <si>
    <t>（４）その他参考となる資料</t>
  </si>
  <si>
    <t>１　申請金額</t>
    <phoneticPr fontId="5"/>
  </si>
  <si>
    <t>金</t>
    <rPh sb="0" eb="1">
      <t>キン</t>
    </rPh>
    <phoneticPr fontId="5"/>
  </si>
  <si>
    <t>円</t>
    <rPh sb="0" eb="1">
      <t>エン</t>
    </rPh>
    <phoneticPr fontId="5"/>
  </si>
  <si>
    <t>（既交付決定金額</t>
    <rPh sb="1" eb="2">
      <t>キ</t>
    </rPh>
    <rPh sb="2" eb="4">
      <t>コウフ</t>
    </rPh>
    <rPh sb="4" eb="6">
      <t>ケッテイ</t>
    </rPh>
    <rPh sb="6" eb="8">
      <t>キンガク</t>
    </rPh>
    <phoneticPr fontId="5"/>
  </si>
  <si>
    <t>金</t>
    <rPh sb="0" eb="1">
      <t>キン</t>
    </rPh>
    <phoneticPr fontId="5"/>
  </si>
  <si>
    <t>円）</t>
    <rPh sb="0" eb="1">
      <t>エン</t>
    </rPh>
    <phoneticPr fontId="5"/>
  </si>
  <si>
    <t>２　経費所要額精算書　（別紙１）</t>
  </si>
  <si>
    <t>１　補助金精算額</t>
    <phoneticPr fontId="5"/>
  </si>
  <si>
    <t>１．内示額</t>
    <rPh sb="2" eb="5">
      <t>ナイジガク</t>
    </rPh>
    <phoneticPr fontId="5"/>
  </si>
  <si>
    <t>２．提出書類</t>
    <rPh sb="2" eb="4">
      <t>テイシュツ</t>
    </rPh>
    <rPh sb="4" eb="6">
      <t>ショルイ</t>
    </rPh>
    <phoneticPr fontId="5"/>
  </si>
  <si>
    <t>３．提出期限</t>
    <rPh sb="2" eb="4">
      <t>テイシュツ</t>
    </rPh>
    <rPh sb="4" eb="6">
      <t>キゲン</t>
    </rPh>
    <phoneticPr fontId="5"/>
  </si>
  <si>
    <t>４．担当及び提出先</t>
    <rPh sb="2" eb="4">
      <t>タントウ</t>
    </rPh>
    <rPh sb="4" eb="5">
      <t>オヨ</t>
    </rPh>
    <rPh sb="6" eb="8">
      <t>テイシュツ</t>
    </rPh>
    <rPh sb="8" eb="9">
      <t>サキ</t>
    </rPh>
    <phoneticPr fontId="5"/>
  </si>
  <si>
    <t>金</t>
    <rPh sb="0" eb="1">
      <t>キン</t>
    </rPh>
    <phoneticPr fontId="5"/>
  </si>
  <si>
    <t>円</t>
    <rPh sb="0" eb="1">
      <t>エン</t>
    </rPh>
    <phoneticPr fontId="5"/>
  </si>
  <si>
    <t>（３）事業計画書　　　（別紙２）</t>
    <phoneticPr fontId="5"/>
  </si>
  <si>
    <t>（４）当該事業に係る歳入歳出予算書抄本</t>
    <phoneticPr fontId="5"/>
  </si>
  <si>
    <t>（７）その他参考となる資料</t>
    <phoneticPr fontId="5"/>
  </si>
  <si>
    <t>　本県の保健医療行政の推進につきましては、日頃格別の御協力を賜り厚くお礼申し</t>
    <phoneticPr fontId="5"/>
  </si>
  <si>
    <t>上げます。</t>
    <phoneticPr fontId="5"/>
  </si>
  <si>
    <t>基づき、下記２の書類を作成の上、下記アドレスにメールにてご提出くださるようお</t>
    <phoneticPr fontId="5"/>
  </si>
  <si>
    <t>願いいたします。</t>
    <phoneticPr fontId="5"/>
  </si>
  <si>
    <t>メール：a7500-22@pref.saitama.lg.jp</t>
    <phoneticPr fontId="5"/>
  </si>
  <si>
    <t>埼玉県保健医療部　感染症対策課　総務・補助金担当</t>
    <rPh sb="0" eb="2">
      <t>サイタマ</t>
    </rPh>
    <rPh sb="2" eb="3">
      <t>ケン</t>
    </rPh>
    <rPh sb="3" eb="5">
      <t>ホケン</t>
    </rPh>
    <rPh sb="5" eb="7">
      <t>イリョウ</t>
    </rPh>
    <rPh sb="7" eb="8">
      <t>ブ</t>
    </rPh>
    <phoneticPr fontId="5"/>
  </si>
  <si>
    <t>（１）交付申請書（様式第２号）</t>
    <rPh sb="3" eb="5">
      <t>コウフ</t>
    </rPh>
    <rPh sb="5" eb="8">
      <t>シンセイショ</t>
    </rPh>
    <rPh sb="9" eb="11">
      <t>ヨウシキ</t>
    </rPh>
    <rPh sb="11" eb="12">
      <t>ダイ</t>
    </rPh>
    <rPh sb="13" eb="14">
      <t>ゴウ</t>
    </rPh>
    <phoneticPr fontId="5"/>
  </si>
  <si>
    <t>埼玉県保健医療部長　表　久仁和　</t>
    <phoneticPr fontId="5"/>
  </si>
  <si>
    <t>（公印省略）</t>
    <phoneticPr fontId="5"/>
  </si>
  <si>
    <t>(別紙１）</t>
    <rPh sb="1" eb="3">
      <t>ベッシ</t>
    </rPh>
    <phoneticPr fontId="5"/>
  </si>
  <si>
    <t>Ｃ＝Ａ－Ｂ</t>
    <phoneticPr fontId="5"/>
  </si>
  <si>
    <t>Ｇ</t>
    <phoneticPr fontId="5"/>
  </si>
  <si>
    <t>Ｈ</t>
    <phoneticPr fontId="5"/>
  </si>
  <si>
    <t>Ｉ</t>
    <phoneticPr fontId="5"/>
  </si>
  <si>
    <t>Ⅱ．(H)は、(G)の範囲内で(C)と(F)とを比較して少ない方の額に補助率を乗じた額。ただし、算出された額に1,000円未満の端数が生じた場合にはこれを切捨てる。</t>
    <rPh sb="11" eb="14">
      <t>ハンイナイ</t>
    </rPh>
    <rPh sb="24" eb="26">
      <t>ヒカク</t>
    </rPh>
    <rPh sb="28" eb="29">
      <t>スク</t>
    </rPh>
    <rPh sb="31" eb="32">
      <t>ホウ</t>
    </rPh>
    <rPh sb="33" eb="34">
      <t>ガク</t>
    </rPh>
    <rPh sb="35" eb="38">
      <t>ホジョリツ</t>
    </rPh>
    <rPh sb="39" eb="40">
      <t>ジョウ</t>
    </rPh>
    <rPh sb="42" eb="43">
      <t>ガク</t>
    </rPh>
    <phoneticPr fontId="5"/>
  </si>
  <si>
    <t>合計</t>
    <rPh sb="0" eb="2">
      <t>ゴウケイ</t>
    </rPh>
    <phoneticPr fontId="5"/>
  </si>
  <si>
    <t>金</t>
    <rPh sb="0" eb="1">
      <t>キン</t>
    </rPh>
    <phoneticPr fontId="5"/>
  </si>
  <si>
    <t>１　収入</t>
    <rPh sb="2" eb="4">
      <t>シュウニュウ</t>
    </rPh>
    <phoneticPr fontId="5"/>
  </si>
  <si>
    <t>　単位：円</t>
    <rPh sb="1" eb="3">
      <t>タンイ</t>
    </rPh>
    <rPh sb="4" eb="5">
      <t>エン</t>
    </rPh>
    <phoneticPr fontId="5"/>
  </si>
  <si>
    <t>科目</t>
    <rPh sb="0" eb="2">
      <t>カモク</t>
    </rPh>
    <phoneticPr fontId="5"/>
  </si>
  <si>
    <t>　県補助金</t>
    <rPh sb="1" eb="2">
      <t>ケン</t>
    </rPh>
    <rPh sb="2" eb="5">
      <t>ホジョキン</t>
    </rPh>
    <phoneticPr fontId="5"/>
  </si>
  <si>
    <t>　事業収入</t>
    <rPh sb="1" eb="3">
      <t>ジギョウ</t>
    </rPh>
    <rPh sb="3" eb="5">
      <t>シュウニュウ</t>
    </rPh>
    <phoneticPr fontId="5"/>
  </si>
  <si>
    <t>　その他収入</t>
    <rPh sb="3" eb="4">
      <t>タ</t>
    </rPh>
    <rPh sb="4" eb="6">
      <t>シュウニュウ</t>
    </rPh>
    <phoneticPr fontId="5"/>
  </si>
  <si>
    <t>　合計</t>
    <rPh sb="1" eb="3">
      <t>ゴウケイ</t>
    </rPh>
    <phoneticPr fontId="5"/>
  </si>
  <si>
    <t>２　支出</t>
    <rPh sb="2" eb="4">
      <t>シシュツ</t>
    </rPh>
    <phoneticPr fontId="5"/>
  </si>
  <si>
    <t xml:space="preserve"> 金</t>
    <rPh sb="1" eb="2">
      <t>キン</t>
    </rPh>
    <phoneticPr fontId="5"/>
  </si>
  <si>
    <t>Ｋ</t>
    <phoneticPr fontId="5"/>
  </si>
  <si>
    <t>３　事業実績報告書　　（別紙２）</t>
    <phoneticPr fontId="5"/>
  </si>
  <si>
    <t>医療機関名</t>
    <rPh sb="0" eb="2">
      <t>イリョウ</t>
    </rPh>
    <rPh sb="2" eb="4">
      <t>キカン</t>
    </rPh>
    <rPh sb="4" eb="5">
      <t>メイ</t>
    </rPh>
    <phoneticPr fontId="5"/>
  </si>
  <si>
    <t>摘要</t>
    <rPh sb="0" eb="2">
      <t>テキヨウ</t>
    </rPh>
    <phoneticPr fontId="5"/>
  </si>
  <si>
    <t>予算額</t>
    <rPh sb="0" eb="3">
      <t>ヨサンガク</t>
    </rPh>
    <phoneticPr fontId="5"/>
  </si>
  <si>
    <t>金額</t>
    <rPh sb="0" eb="2">
      <t>キンガク</t>
    </rPh>
    <phoneticPr fontId="5"/>
  </si>
  <si>
    <t>備考</t>
    <rPh sb="0" eb="2">
      <t>ビコウ</t>
    </rPh>
    <phoneticPr fontId="5"/>
  </si>
  <si>
    <t>補助率</t>
    <rPh sb="0" eb="3">
      <t>ホジョリツ</t>
    </rPh>
    <phoneticPr fontId="5"/>
  </si>
  <si>
    <t>10/10</t>
    <phoneticPr fontId="5"/>
  </si>
  <si>
    <t>埼玉県協定締結医療機関施設整備事業費補助金に係る</t>
    <rPh sb="22" eb="23">
      <t>カカ</t>
    </rPh>
    <phoneticPr fontId="5"/>
  </si>
  <si>
    <t>内示及び交付申請について（依頼）</t>
    <rPh sb="0" eb="2">
      <t>ナイジ</t>
    </rPh>
    <rPh sb="2" eb="3">
      <t>オヨ</t>
    </rPh>
    <phoneticPr fontId="5"/>
  </si>
  <si>
    <t>電話：０４８－８３０－７５１０</t>
    <rPh sb="0" eb="2">
      <t>デンワ</t>
    </rPh>
    <phoneticPr fontId="5"/>
  </si>
  <si>
    <t>　標記補助金について、交付予定額を下記１のとおり内示します。</t>
    <phoneticPr fontId="5"/>
  </si>
  <si>
    <t>　つきましては、埼玉県協定締結医療機関施設整備事業補助金交付要綱第８条の規定に</t>
    <rPh sb="11" eb="13">
      <t>キョウテイ</t>
    </rPh>
    <rPh sb="13" eb="15">
      <t>テイケツ</t>
    </rPh>
    <rPh sb="15" eb="17">
      <t>イリョウ</t>
    </rPh>
    <rPh sb="17" eb="19">
      <t>キカン</t>
    </rPh>
    <rPh sb="19" eb="21">
      <t>シセツ</t>
    </rPh>
    <rPh sb="21" eb="23">
      <t>セイビ</t>
    </rPh>
    <rPh sb="23" eb="25">
      <t>ジギョウ</t>
    </rPh>
    <rPh sb="25" eb="28">
      <t>ホジョキン</t>
    </rPh>
    <rPh sb="28" eb="30">
      <t>コウフ</t>
    </rPh>
    <rPh sb="30" eb="32">
      <t>ヨウコウ</t>
    </rPh>
    <phoneticPr fontId="5"/>
  </si>
  <si>
    <t>金</t>
    <rPh sb="0" eb="1">
      <t>キン</t>
    </rPh>
    <phoneticPr fontId="5"/>
  </si>
  <si>
    <t>円</t>
    <rPh sb="0" eb="1">
      <t>エン</t>
    </rPh>
    <phoneticPr fontId="5"/>
  </si>
  <si>
    <t>（５）工事設計図等</t>
    <phoneticPr fontId="5"/>
  </si>
  <si>
    <t>（６）工事仕訳書</t>
    <rPh sb="5" eb="7">
      <t>シワケ</t>
    </rPh>
    <phoneticPr fontId="5"/>
  </si>
  <si>
    <t>（内訳）（１）病室の感染対策に係る整備</t>
    <rPh sb="1" eb="3">
      <t>ウチワケ</t>
    </rPh>
    <phoneticPr fontId="5"/>
  </si>
  <si>
    <t>　　　　（２）病棟等の感染対策に係る整備</t>
    <rPh sb="7" eb="9">
      <t>ビョウトウ</t>
    </rPh>
    <rPh sb="9" eb="10">
      <t>トウ</t>
    </rPh>
    <rPh sb="11" eb="13">
      <t>カンセン</t>
    </rPh>
    <rPh sb="13" eb="15">
      <t>タイサク</t>
    </rPh>
    <rPh sb="16" eb="17">
      <t>カカ</t>
    </rPh>
    <rPh sb="18" eb="20">
      <t>セイビ</t>
    </rPh>
    <phoneticPr fontId="5"/>
  </si>
  <si>
    <t>　　　　（３）個人防護具保管施設の整備</t>
    <rPh sb="7" eb="9">
      <t>コジン</t>
    </rPh>
    <rPh sb="9" eb="11">
      <t>ボウゴ</t>
    </rPh>
    <rPh sb="11" eb="12">
      <t>グ</t>
    </rPh>
    <rPh sb="12" eb="14">
      <t>ホカン</t>
    </rPh>
    <rPh sb="14" eb="16">
      <t>シセツ</t>
    </rPh>
    <rPh sb="17" eb="19">
      <t>セイビ</t>
    </rPh>
    <phoneticPr fontId="5"/>
  </si>
  <si>
    <t>（２）経費所要額計算書（別紙１）</t>
    <rPh sb="8" eb="10">
      <t>ケイサン</t>
    </rPh>
    <phoneticPr fontId="5"/>
  </si>
  <si>
    <t>令和　年　月　日　</t>
    <phoneticPr fontId="5"/>
  </si>
  <si>
    <t>令和○年○月○日（○）〆切厳守</t>
    <rPh sb="0" eb="2">
      <t>レイワ</t>
    </rPh>
    <rPh sb="3" eb="4">
      <t>ネン</t>
    </rPh>
    <rPh sb="5" eb="6">
      <t>ガツ</t>
    </rPh>
    <rPh sb="7" eb="8">
      <t>ニチ</t>
    </rPh>
    <rPh sb="11" eb="13">
      <t>シメキリ</t>
    </rPh>
    <rPh sb="13" eb="15">
      <t>ゲンシュ</t>
    </rPh>
    <phoneticPr fontId="5"/>
  </si>
  <si>
    <t>Ｊ＝Ｈ－Ｉ</t>
    <phoneticPr fontId="5"/>
  </si>
  <si>
    <r>
      <rPr>
        <b/>
        <sz val="9"/>
        <color rgb="FFFF0000"/>
        <rFont val="ＭＳ Ｐゴシック"/>
        <family val="3"/>
        <charset val="128"/>
      </rPr>
      <t>※交付申請時のみ入力</t>
    </r>
    <r>
      <rPr>
        <sz val="11"/>
        <rFont val="ＭＳ Ｐゴシック"/>
        <family val="3"/>
        <charset val="128"/>
      </rPr>
      <t xml:space="preserve">
補助金の交付方法</t>
    </r>
    <rPh sb="1" eb="3">
      <t>コウフ</t>
    </rPh>
    <rPh sb="3" eb="5">
      <t>シンセイ</t>
    </rPh>
    <rPh sb="5" eb="6">
      <t>ジ</t>
    </rPh>
    <rPh sb="8" eb="10">
      <t>ニュウリョク</t>
    </rPh>
    <rPh sb="11" eb="14">
      <t>ホジョキン</t>
    </rPh>
    <rPh sb="15" eb="17">
      <t>コウフ</t>
    </rPh>
    <rPh sb="17" eb="19">
      <t>ホウホウ</t>
    </rPh>
    <phoneticPr fontId="5"/>
  </si>
  <si>
    <t>誓約書</t>
    <rPh sb="0" eb="3">
      <t>セイヤクショ</t>
    </rPh>
    <phoneticPr fontId="55"/>
  </si>
  <si>
    <t>（宛先）</t>
  </si>
  <si>
    <t>　埼 玉 県 知 事</t>
  </si>
  <si>
    <t>　　　　　申請者</t>
    <phoneticPr fontId="55"/>
  </si>
  <si>
    <t>　　所　 在 　地</t>
    <rPh sb="2" eb="3">
      <t>ショ</t>
    </rPh>
    <rPh sb="5" eb="6">
      <t>ザイ</t>
    </rPh>
    <rPh sb="8" eb="9">
      <t>チ</t>
    </rPh>
    <phoneticPr fontId="55"/>
  </si>
  <si>
    <t xml:space="preserve">    開   設   者</t>
    <phoneticPr fontId="55"/>
  </si>
  <si>
    <t>　　代表者職氏名</t>
    <phoneticPr fontId="55"/>
  </si>
  <si>
    <t>　医療機関名</t>
    <phoneticPr fontId="55"/>
  </si>
  <si>
    <t>　下記事項のいずれにも該当せず、将来においても当該事項のいずれにも該当しないこと</t>
    <rPh sb="1" eb="3">
      <t>カキ</t>
    </rPh>
    <rPh sb="3" eb="5">
      <t>ジコウ</t>
    </rPh>
    <rPh sb="11" eb="13">
      <t>ガイトウ</t>
    </rPh>
    <rPh sb="16" eb="18">
      <t>ショウライ</t>
    </rPh>
    <phoneticPr fontId="55"/>
  </si>
  <si>
    <t>を誓約します。</t>
    <phoneticPr fontId="55"/>
  </si>
  <si>
    <t>　なお、誓約した内容と事実が相違することが判明した場合には、補助金の交付を受けら</t>
    <phoneticPr fontId="55"/>
  </si>
  <si>
    <t>れないこと又は補助金の交付の決定の全部若しくは一部を取り消されること及び補助金を</t>
    <rPh sb="5" eb="6">
      <t>マタ</t>
    </rPh>
    <rPh sb="34" eb="35">
      <t>オヨ</t>
    </rPh>
    <phoneticPr fontId="55"/>
  </si>
  <si>
    <t>返還することになっても異議はありません。</t>
    <phoneticPr fontId="55"/>
  </si>
  <si>
    <t>　また、これにより生じた損害については、当方が一切の責任を負うものとします。</t>
    <phoneticPr fontId="55"/>
  </si>
  <si>
    <t>記</t>
    <rPh sb="0" eb="1">
      <t>キ</t>
    </rPh>
    <phoneticPr fontId="55"/>
  </si>
  <si>
    <t>　１　役員等（申請者が個人である場合にはその者を、申請者が法人である場合にはその</t>
    <rPh sb="7" eb="9">
      <t>シンセイ</t>
    </rPh>
    <rPh sb="9" eb="10">
      <t>シャ</t>
    </rPh>
    <rPh sb="25" eb="27">
      <t>シンセイ</t>
    </rPh>
    <rPh sb="27" eb="28">
      <t>シャ</t>
    </rPh>
    <phoneticPr fontId="55"/>
  </si>
  <si>
    <t>　　役員又はその支店若しくは常時契約を締結する事務所の代表者をいう。以下同じ。）</t>
    <rPh sb="34" eb="36">
      <t>イカ</t>
    </rPh>
    <rPh sb="36" eb="37">
      <t>オナ</t>
    </rPh>
    <phoneticPr fontId="55"/>
  </si>
  <si>
    <t>　　が暴力団員による不当な行為の防止等に関する法律(平成3年法律第77号）第２条第６</t>
    <phoneticPr fontId="55"/>
  </si>
  <si>
    <t>　　号に規定する暴力団員（以下「暴力団員」という。）である。</t>
    <phoneticPr fontId="55"/>
  </si>
  <si>
    <t>　２　暴力団（暴力団員による不当な行為の防止等に関する法律第２条第２号に規定する</t>
    <phoneticPr fontId="55"/>
  </si>
  <si>
    <t>　　暴力団をいう。以下同じ。）又は暴力団員が経営に実質的に関与している。</t>
    <phoneticPr fontId="55"/>
  </si>
  <si>
    <t>　３　役員等が自己、自社若しくは第三者の不正な利益を図る目的又は第三者に損害を加</t>
    <phoneticPr fontId="55"/>
  </si>
  <si>
    <t>　　える目的をもって、暴力団又は暴力団員を利用するなどしている。</t>
    <phoneticPr fontId="55"/>
  </si>
  <si>
    <t>　４　役員等が、暴力団又は暴力団員に対して資金等を供給し、又は便宜を供与するなど</t>
    <phoneticPr fontId="55"/>
  </si>
  <si>
    <t>　　直接的あるいは積極的に暴力団の維持、運営に協力し、若しくは関与している。</t>
    <phoneticPr fontId="55"/>
  </si>
  <si>
    <t>　５　役員等が暴力団又は暴力団員と社会的に非難されるべき関係を有している。</t>
    <phoneticPr fontId="55"/>
  </si>
  <si>
    <t>申請事務担当　所属・氏名</t>
    <rPh sb="0" eb="2">
      <t>シンセイ</t>
    </rPh>
    <rPh sb="2" eb="4">
      <t>ジム</t>
    </rPh>
    <rPh sb="4" eb="6">
      <t>タントウ</t>
    </rPh>
    <rPh sb="7" eb="9">
      <t>ショゾク</t>
    </rPh>
    <rPh sb="10" eb="12">
      <t>シメイ</t>
    </rPh>
    <phoneticPr fontId="39"/>
  </si>
  <si>
    <t>令和　年　月　日付感対第　　　号で補助金の交付決定の通知を受けた埼玉県協定締結医療</t>
    <rPh sb="39" eb="41">
      <t>イリョウ</t>
    </rPh>
    <phoneticPr fontId="5"/>
  </si>
  <si>
    <t>関する規則第４条の規定により関係書類を添えて申請します。</t>
    <phoneticPr fontId="5"/>
  </si>
  <si>
    <t>令和　年　月　日付感対第　　　号で補助金の交付決定の通知を受けた埼玉県協定締結医療　　　　</t>
    <rPh sb="39" eb="41">
      <t>イリョウ</t>
    </rPh>
    <phoneticPr fontId="5"/>
  </si>
  <si>
    <t>の規定により、関係書類を添えて、下記のとおり報告します。</t>
    <phoneticPr fontId="5"/>
  </si>
  <si>
    <r>
      <t>埼玉県協定締結医療機関</t>
    </r>
    <r>
      <rPr>
        <b/>
        <sz val="14"/>
        <color rgb="FFFF0000"/>
        <rFont val="ＭＳ Ｐゴシック"/>
        <family val="3"/>
        <charset val="128"/>
      </rPr>
      <t>設備整備</t>
    </r>
    <r>
      <rPr>
        <sz val="11"/>
        <rFont val="ＭＳ Ｐゴシック"/>
        <family val="3"/>
        <charset val="128"/>
      </rPr>
      <t>事業費補助金</t>
    </r>
    <rPh sb="11" eb="13">
      <t>セツビ</t>
    </rPh>
    <phoneticPr fontId="39"/>
  </si>
  <si>
    <t>埼玉県協定締結医療機関設備整備事業費補助金交付申請書</t>
    <rPh sb="0" eb="2">
      <t>サイタマ</t>
    </rPh>
    <rPh sb="2" eb="3">
      <t>ケン</t>
    </rPh>
    <rPh sb="3" eb="5">
      <t>キョウテイ</t>
    </rPh>
    <rPh sb="5" eb="7">
      <t>テイケツ</t>
    </rPh>
    <rPh sb="7" eb="9">
      <t>イリョウ</t>
    </rPh>
    <rPh sb="9" eb="11">
      <t>キカン</t>
    </rPh>
    <rPh sb="11" eb="13">
      <t>セツビ</t>
    </rPh>
    <rPh sb="13" eb="15">
      <t>セイビ</t>
    </rPh>
    <rPh sb="15" eb="18">
      <t>ジギョウヒ</t>
    </rPh>
    <rPh sb="18" eb="21">
      <t>ホジョキン</t>
    </rPh>
    <rPh sb="21" eb="23">
      <t>コウフ</t>
    </rPh>
    <rPh sb="23" eb="26">
      <t>シンセイショ</t>
    </rPh>
    <phoneticPr fontId="5"/>
  </si>
  <si>
    <t>様式第２号（第７条関係）</t>
    <rPh sb="0" eb="2">
      <t>ヨウシキ</t>
    </rPh>
    <rPh sb="2" eb="3">
      <t>ダイ</t>
    </rPh>
    <rPh sb="4" eb="5">
      <t>ゴウ</t>
    </rPh>
    <rPh sb="6" eb="7">
      <t>ダイ</t>
    </rPh>
    <rPh sb="8" eb="9">
      <t>ジョウ</t>
    </rPh>
    <rPh sb="9" eb="11">
      <t>カンケイ</t>
    </rPh>
    <phoneticPr fontId="5"/>
  </si>
  <si>
    <t>標記について、次により埼玉県協定締結医療機関設備整備事業費補助金の交付を受けたい</t>
    <rPh sb="22" eb="24">
      <t>セツビ</t>
    </rPh>
    <phoneticPr fontId="5"/>
  </si>
  <si>
    <t>（１）見積書</t>
    <rPh sb="3" eb="6">
      <t>ミツモリショ</t>
    </rPh>
    <phoneticPr fontId="5"/>
  </si>
  <si>
    <t>（２）配置図</t>
    <rPh sb="3" eb="6">
      <t>ハイチズ</t>
    </rPh>
    <phoneticPr fontId="5"/>
  </si>
  <si>
    <t>（３）カタログ</t>
  </si>
  <si>
    <t>様式第３号（第９条関係）</t>
    <rPh sb="0" eb="2">
      <t>ヨウシキ</t>
    </rPh>
    <rPh sb="2" eb="3">
      <t>ダイ</t>
    </rPh>
    <rPh sb="4" eb="5">
      <t>ゴウ</t>
    </rPh>
    <rPh sb="6" eb="7">
      <t>ダイ</t>
    </rPh>
    <rPh sb="8" eb="9">
      <t>ジョウ</t>
    </rPh>
    <rPh sb="9" eb="11">
      <t>カンケイ</t>
    </rPh>
    <phoneticPr fontId="5"/>
  </si>
  <si>
    <t>埼玉県協定締結医療機関設備整備事業費補助金変更交付申請書</t>
    <rPh sb="0" eb="2">
      <t>サイタマ</t>
    </rPh>
    <rPh sb="2" eb="3">
      <t>ケン</t>
    </rPh>
    <rPh sb="3" eb="5">
      <t>キョウテイ</t>
    </rPh>
    <rPh sb="5" eb="7">
      <t>テイケツ</t>
    </rPh>
    <rPh sb="7" eb="9">
      <t>イリョウ</t>
    </rPh>
    <rPh sb="9" eb="11">
      <t>キカン</t>
    </rPh>
    <rPh sb="11" eb="13">
      <t>セツビ</t>
    </rPh>
    <rPh sb="13" eb="15">
      <t>セイビ</t>
    </rPh>
    <rPh sb="15" eb="18">
      <t>ジギョウヒ</t>
    </rPh>
    <rPh sb="18" eb="21">
      <t>ホジョキン</t>
    </rPh>
    <rPh sb="21" eb="23">
      <t>ヘンコウ</t>
    </rPh>
    <rPh sb="23" eb="25">
      <t>コウフ</t>
    </rPh>
    <rPh sb="25" eb="28">
      <t>シンセイショ</t>
    </rPh>
    <phoneticPr fontId="5"/>
  </si>
  <si>
    <t>機関設備整備事業費補助金について、下記のとおり変更したいので、補助金等の交付手続等に</t>
    <rPh sb="2" eb="4">
      <t>セツビ</t>
    </rPh>
    <phoneticPr fontId="5"/>
  </si>
  <si>
    <t>（４）その他参考となる資料</t>
    <phoneticPr fontId="5"/>
  </si>
  <si>
    <t>埼玉県協定締結医療機関設備整備事業費　予算書抄本</t>
    <rPh sb="0" eb="3">
      <t>サイタマケン</t>
    </rPh>
    <rPh sb="3" eb="5">
      <t>キョウテイ</t>
    </rPh>
    <rPh sb="5" eb="7">
      <t>テイケツ</t>
    </rPh>
    <rPh sb="7" eb="9">
      <t>イリョウ</t>
    </rPh>
    <rPh sb="9" eb="11">
      <t>キカン</t>
    </rPh>
    <rPh sb="11" eb="13">
      <t>セツビ</t>
    </rPh>
    <rPh sb="13" eb="15">
      <t>セイビ</t>
    </rPh>
    <rPh sb="15" eb="17">
      <t>ジギョウ</t>
    </rPh>
    <rPh sb="17" eb="18">
      <t>ヒ</t>
    </rPh>
    <rPh sb="19" eb="22">
      <t>ヨサンショ</t>
    </rPh>
    <rPh sb="22" eb="24">
      <t>ショウホン</t>
    </rPh>
    <phoneticPr fontId="5"/>
  </si>
  <si>
    <t>簡易陰圧装置</t>
  </si>
  <si>
    <t>簡易陰圧装置</t>
    <rPh sb="0" eb="6">
      <t>カンイインアツソウチ</t>
    </rPh>
    <phoneticPr fontId="5"/>
  </si>
  <si>
    <t>簡易ベッド</t>
  </si>
  <si>
    <t>簡易ベッド</t>
    <rPh sb="0" eb="2">
      <t>カンイ</t>
    </rPh>
    <phoneticPr fontId="5"/>
  </si>
  <si>
    <t>検査機器</t>
  </si>
  <si>
    <t>検査機器</t>
    <rPh sb="0" eb="4">
      <t>ケンサキキ</t>
    </rPh>
    <phoneticPr fontId="5"/>
  </si>
  <si>
    <t>HEPAフィルター付き空気清浄機</t>
    <rPh sb="9" eb="10">
      <t>ツ</t>
    </rPh>
    <rPh sb="11" eb="16">
      <t>クウキセイジョウキ</t>
    </rPh>
    <phoneticPr fontId="5"/>
  </si>
  <si>
    <t>種目</t>
    <rPh sb="0" eb="2">
      <t>シュモク</t>
    </rPh>
    <phoneticPr fontId="5"/>
  </si>
  <si>
    <t>新興感染症対応力強化事業
（協定締結医療機関設備整備事業）</t>
    <rPh sb="0" eb="2">
      <t>シンコウ</t>
    </rPh>
    <rPh sb="2" eb="5">
      <t>カンセンショウ</t>
    </rPh>
    <rPh sb="5" eb="7">
      <t>タイオウ</t>
    </rPh>
    <rPh sb="7" eb="8">
      <t>リョク</t>
    </rPh>
    <rPh sb="8" eb="10">
      <t>キョウカ</t>
    </rPh>
    <rPh sb="10" eb="12">
      <t>ジギョウ</t>
    </rPh>
    <rPh sb="14" eb="16">
      <t>キョウテイ</t>
    </rPh>
    <rPh sb="16" eb="18">
      <t>テイケツ</t>
    </rPh>
    <rPh sb="18" eb="20">
      <t>イリョウ</t>
    </rPh>
    <rPh sb="20" eb="22">
      <t>キカン</t>
    </rPh>
    <rPh sb="22" eb="24">
      <t>セツビ</t>
    </rPh>
    <rPh sb="24" eb="26">
      <t>セイビ</t>
    </rPh>
    <rPh sb="26" eb="28">
      <t>ジギョウ</t>
    </rPh>
    <phoneticPr fontId="5"/>
  </si>
  <si>
    <t>協定締結医療機関設備整備事業費補助金　経費所要額調書</t>
    <rPh sb="0" eb="2">
      <t>キョウテイ</t>
    </rPh>
    <rPh sb="2" eb="4">
      <t>テイケツ</t>
    </rPh>
    <rPh sb="4" eb="6">
      <t>イリョウ</t>
    </rPh>
    <rPh sb="6" eb="8">
      <t>キカン</t>
    </rPh>
    <rPh sb="8" eb="10">
      <t>セツビ</t>
    </rPh>
    <rPh sb="10" eb="12">
      <t>セイビ</t>
    </rPh>
    <rPh sb="12" eb="14">
      <t>ジギョウ</t>
    </rPh>
    <rPh sb="14" eb="15">
      <t>ヒ</t>
    </rPh>
    <rPh sb="15" eb="18">
      <t>ホジョキン</t>
    </rPh>
    <rPh sb="19" eb="21">
      <t>ケイヒ</t>
    </rPh>
    <rPh sb="21" eb="23">
      <t>ショヨウ</t>
    </rPh>
    <rPh sb="23" eb="24">
      <t>ガク</t>
    </rPh>
    <rPh sb="24" eb="26">
      <t>チョウショ</t>
    </rPh>
    <phoneticPr fontId="5"/>
  </si>
  <si>
    <t>HEPAフィルター
付き空気清浄機</t>
    <phoneticPr fontId="5"/>
  </si>
  <si>
    <t>（別紙２）</t>
    <rPh sb="1" eb="3">
      <t>ベッシ</t>
    </rPh>
    <phoneticPr fontId="39"/>
  </si>
  <si>
    <t>設備整備事業計画書</t>
    <rPh sb="0" eb="2">
      <t>セツビ</t>
    </rPh>
    <rPh sb="2" eb="4">
      <t>セイビ</t>
    </rPh>
    <rPh sb="4" eb="6">
      <t>ジギョウ</t>
    </rPh>
    <rPh sb="6" eb="9">
      <t>ケイカクショ</t>
    </rPh>
    <phoneticPr fontId="39"/>
  </si>
  <si>
    <t>開設者</t>
    <rPh sb="0" eb="3">
      <t>カイセツシャ</t>
    </rPh>
    <phoneticPr fontId="39"/>
  </si>
  <si>
    <t>１．設備整備内訳</t>
    <rPh sb="2" eb="4">
      <t>セツビ</t>
    </rPh>
    <rPh sb="4" eb="6">
      <t>セイビ</t>
    </rPh>
    <rPh sb="6" eb="8">
      <t>ウチワケ</t>
    </rPh>
    <phoneticPr fontId="39"/>
  </si>
  <si>
    <t>（１）簡易陰圧装置</t>
    <rPh sb="3" eb="5">
      <t>カンイ</t>
    </rPh>
    <rPh sb="5" eb="7">
      <t>インアツ</t>
    </rPh>
    <rPh sb="7" eb="9">
      <t>ソウチ</t>
    </rPh>
    <phoneticPr fontId="39"/>
  </si>
  <si>
    <t>品名</t>
    <phoneticPr fontId="39"/>
  </si>
  <si>
    <t>銘柄</t>
  </si>
  <si>
    <t>規格</t>
    <rPh sb="0" eb="2">
      <t>キカク</t>
    </rPh>
    <phoneticPr fontId="39"/>
  </si>
  <si>
    <t>台数</t>
    <rPh sb="0" eb="2">
      <t>ダイスウ</t>
    </rPh>
    <phoneticPr fontId="5"/>
  </si>
  <si>
    <t>病床数</t>
    <rPh sb="0" eb="2">
      <t>ビョウショウ</t>
    </rPh>
    <rPh sb="2" eb="3">
      <t>スウ</t>
    </rPh>
    <phoneticPr fontId="5"/>
  </si>
  <si>
    <t>単価
（税込）</t>
    <rPh sb="0" eb="2">
      <t>タンカ</t>
    </rPh>
    <rPh sb="4" eb="6">
      <t>ゼイコミ</t>
    </rPh>
    <phoneticPr fontId="39"/>
  </si>
  <si>
    <t>金額
（税込）</t>
    <rPh sb="0" eb="2">
      <t>キンガク</t>
    </rPh>
    <rPh sb="4" eb="6">
      <t>ゼイコミ</t>
    </rPh>
    <phoneticPr fontId="39"/>
  </si>
  <si>
    <t>設置場所</t>
    <rPh sb="0" eb="2">
      <t>セッチ</t>
    </rPh>
    <rPh sb="2" eb="4">
      <t>バショ</t>
    </rPh>
    <phoneticPr fontId="39"/>
  </si>
  <si>
    <t>病床確保</t>
    <rPh sb="0" eb="4">
      <t>ビョウショウカクホ</t>
    </rPh>
    <phoneticPr fontId="5"/>
  </si>
  <si>
    <t>台数</t>
    <rPh sb="0" eb="2">
      <t>ダイスウ</t>
    </rPh>
    <phoneticPr fontId="39"/>
  </si>
  <si>
    <t>（３）簡易ベッド</t>
    <rPh sb="3" eb="5">
      <t>カンイ</t>
    </rPh>
    <phoneticPr fontId="39"/>
  </si>
  <si>
    <t>（４）HEPAフィルター付き
空気清浄機</t>
    <phoneticPr fontId="39"/>
  </si>
  <si>
    <t>発熱外来</t>
    <rPh sb="0" eb="2">
      <t>ハツネツ</t>
    </rPh>
    <rPh sb="2" eb="4">
      <t>ガイライ</t>
    </rPh>
    <phoneticPr fontId="5"/>
  </si>
  <si>
    <t>２. 整備事業の内容（具体的に記入すること）</t>
    <rPh sb="3" eb="5">
      <t>セイビ</t>
    </rPh>
    <rPh sb="5" eb="7">
      <t>ジギョウ</t>
    </rPh>
    <rPh sb="8" eb="10">
      <t>ナイヨウ</t>
    </rPh>
    <rPh sb="11" eb="14">
      <t>グタイテキ</t>
    </rPh>
    <rPh sb="15" eb="17">
      <t>キニュウ</t>
    </rPh>
    <phoneticPr fontId="39"/>
  </si>
  <si>
    <t>個数</t>
    <rPh sb="0" eb="2">
      <t>コスウ</t>
    </rPh>
    <phoneticPr fontId="5"/>
  </si>
  <si>
    <t>（２）検査機器</t>
    <rPh sb="3" eb="5">
      <t>ケンサ</t>
    </rPh>
    <rPh sb="5" eb="7">
      <t>キキ</t>
    </rPh>
    <phoneticPr fontId="39"/>
  </si>
  <si>
    <t>HEPAフィルター付き
空気清浄機</t>
    <phoneticPr fontId="5"/>
  </si>
  <si>
    <t>寄付金その他の収入額</t>
    <phoneticPr fontId="5"/>
  </si>
  <si>
    <t>交付申請額</t>
    <rPh sb="0" eb="5">
      <t>コウフシンセイガク</t>
    </rPh>
    <phoneticPr fontId="5"/>
  </si>
  <si>
    <t>Ｎ</t>
    <phoneticPr fontId="5"/>
  </si>
  <si>
    <t>Ｍ</t>
    <phoneticPr fontId="5"/>
  </si>
  <si>
    <t>Ｌ</t>
    <phoneticPr fontId="5"/>
  </si>
  <si>
    <t>基準単価</t>
    <rPh sb="0" eb="4">
      <t>キジュンタンカ</t>
    </rPh>
    <phoneticPr fontId="5"/>
  </si>
  <si>
    <t>総額</t>
    <rPh sb="0" eb="2">
      <t>ソウガク</t>
    </rPh>
    <phoneticPr fontId="5"/>
  </si>
  <si>
    <t>1/2</t>
    <phoneticPr fontId="5"/>
  </si>
  <si>
    <t>選定額</t>
    <rPh sb="0" eb="3">
      <t>センテイガク</t>
    </rPh>
    <phoneticPr fontId="5"/>
  </si>
  <si>
    <t>医療機関名</t>
    <rPh sb="0" eb="5">
      <t>イリョウキカンメイ</t>
    </rPh>
    <phoneticPr fontId="5"/>
  </si>
  <si>
    <t>R8基準額</t>
    <rPh sb="2" eb="5">
      <t>キジュンガク</t>
    </rPh>
    <phoneticPr fontId="5"/>
  </si>
  <si>
    <t>空気清浄機</t>
    <rPh sb="0" eb="5">
      <t>クウキセイジョウキ</t>
    </rPh>
    <phoneticPr fontId="5"/>
  </si>
  <si>
    <t>Ⅰ．(F)は、(D)と(E)とを比較して少ない方の額。（ただし品ごと）</t>
    <rPh sb="31" eb="32">
      <t>ヒン</t>
    </rPh>
    <phoneticPr fontId="5"/>
  </si>
  <si>
    <t>県補助率</t>
    <rPh sb="0" eb="4">
      <t>ケンホジョリツ</t>
    </rPh>
    <phoneticPr fontId="5"/>
  </si>
  <si>
    <t>Ⅲ．(J)は、(H)から(I)を差し引いた額。</t>
    <rPh sb="16" eb="17">
      <t>サ</t>
    </rPh>
    <rPh sb="18" eb="19">
      <t>ヒ</t>
    </rPh>
    <rPh sb="21" eb="22">
      <t>ガク</t>
    </rPh>
    <phoneticPr fontId="5"/>
  </si>
  <si>
    <t>埼玉県協定締結医療機関設備整備事業費　決算書（見込）抄本</t>
    <rPh sb="0" eb="3">
      <t>サイタマケン</t>
    </rPh>
    <rPh sb="3" eb="5">
      <t>キョウテイ</t>
    </rPh>
    <rPh sb="5" eb="7">
      <t>テイケツ</t>
    </rPh>
    <rPh sb="7" eb="9">
      <t>イリョウ</t>
    </rPh>
    <rPh sb="9" eb="11">
      <t>キカン</t>
    </rPh>
    <rPh sb="11" eb="13">
      <t>セツビ</t>
    </rPh>
    <rPh sb="13" eb="15">
      <t>セイビ</t>
    </rPh>
    <rPh sb="15" eb="17">
      <t>ジギョウ</t>
    </rPh>
    <rPh sb="17" eb="18">
      <t>ヒ</t>
    </rPh>
    <rPh sb="19" eb="22">
      <t>ケッサンショ</t>
    </rPh>
    <rPh sb="23" eb="25">
      <t>ミコ</t>
    </rPh>
    <rPh sb="26" eb="28">
      <t>ショウホン</t>
    </rPh>
    <phoneticPr fontId="5"/>
  </si>
  <si>
    <t>決算額</t>
    <rPh sb="0" eb="3">
      <t>ケッサンガク</t>
    </rPh>
    <phoneticPr fontId="5"/>
  </si>
  <si>
    <t>様式第５号（第１２条関係）</t>
    <rPh sb="0" eb="2">
      <t>ヨウシキ</t>
    </rPh>
    <rPh sb="2" eb="3">
      <t>ダイ</t>
    </rPh>
    <rPh sb="4" eb="5">
      <t>ゴウ</t>
    </rPh>
    <rPh sb="6" eb="7">
      <t>ダイ</t>
    </rPh>
    <rPh sb="9" eb="10">
      <t>ジョウ</t>
    </rPh>
    <rPh sb="10" eb="12">
      <t>カンケイ</t>
    </rPh>
    <phoneticPr fontId="5"/>
  </si>
  <si>
    <t>埼玉県協定締結医療機関設備整備事業費補助金実績報告書</t>
    <rPh sb="0" eb="2">
      <t>サイタマ</t>
    </rPh>
    <rPh sb="2" eb="3">
      <t>ケン</t>
    </rPh>
    <rPh sb="3" eb="5">
      <t>キョウテイ</t>
    </rPh>
    <rPh sb="5" eb="7">
      <t>テイケツ</t>
    </rPh>
    <rPh sb="7" eb="9">
      <t>イリョウ</t>
    </rPh>
    <rPh sb="9" eb="11">
      <t>キカン</t>
    </rPh>
    <rPh sb="11" eb="13">
      <t>セツビ</t>
    </rPh>
    <rPh sb="13" eb="15">
      <t>セイビ</t>
    </rPh>
    <rPh sb="15" eb="18">
      <t>ジギョウヒ</t>
    </rPh>
    <rPh sb="18" eb="21">
      <t>ホジョキン</t>
    </rPh>
    <rPh sb="21" eb="23">
      <t>ジッセキ</t>
    </rPh>
    <rPh sb="23" eb="26">
      <t>ホウコクショ</t>
    </rPh>
    <phoneticPr fontId="5"/>
  </si>
  <si>
    <t>機関設備整備事業費補助金事業が完了したので、補助金等の交付手続等に関する規則第13条</t>
    <rPh sb="2" eb="4">
      <t>セツビ</t>
    </rPh>
    <rPh sb="38" eb="39">
      <t>ダイ</t>
    </rPh>
    <rPh sb="41" eb="42">
      <t>ジョウ</t>
    </rPh>
    <phoneticPr fontId="5"/>
  </si>
  <si>
    <t>別紙（２）</t>
    <rPh sb="0" eb="2">
      <t>ベッシ</t>
    </rPh>
    <phoneticPr fontId="5"/>
  </si>
  <si>
    <t>事業計画書</t>
    <rPh sb="0" eb="2">
      <t>ジギョウ</t>
    </rPh>
    <rPh sb="2" eb="5">
      <t>ケイカクショ</t>
    </rPh>
    <phoneticPr fontId="5"/>
  </si>
  <si>
    <t>１．施設の名称</t>
    <rPh sb="2" eb="4">
      <t>シセツ</t>
    </rPh>
    <rPh sb="5" eb="7">
      <t>メイショウ</t>
    </rPh>
    <phoneticPr fontId="5"/>
  </si>
  <si>
    <t>２．施設の所在地</t>
    <rPh sb="2" eb="4">
      <t>シセツ</t>
    </rPh>
    <rPh sb="5" eb="8">
      <t>ショザイチ</t>
    </rPh>
    <phoneticPr fontId="5"/>
  </si>
  <si>
    <t>３．事業の種類（交付要綱の３に掲げる事業名）</t>
    <rPh sb="2" eb="4">
      <t>ジギョウ</t>
    </rPh>
    <rPh sb="5" eb="7">
      <t>シュルイ</t>
    </rPh>
    <rPh sb="8" eb="10">
      <t>コウフ</t>
    </rPh>
    <rPh sb="10" eb="12">
      <t>ヨウコウ</t>
    </rPh>
    <rPh sb="15" eb="16">
      <t>カカ</t>
    </rPh>
    <rPh sb="18" eb="20">
      <t>ジギョウ</t>
    </rPh>
    <rPh sb="20" eb="21">
      <t>メイ</t>
    </rPh>
    <phoneticPr fontId="5"/>
  </si>
  <si>
    <t>４．設備整備の内容</t>
    <rPh sb="2" eb="4">
      <t>セツビ</t>
    </rPh>
    <rPh sb="4" eb="6">
      <t>セイビ</t>
    </rPh>
    <rPh sb="7" eb="9">
      <t>ナイヨウ</t>
    </rPh>
    <phoneticPr fontId="5"/>
  </si>
  <si>
    <t>品名</t>
    <rPh sb="0" eb="2">
      <t>ヒンメイ</t>
    </rPh>
    <phoneticPr fontId="5"/>
  </si>
  <si>
    <t>銘柄</t>
    <rPh sb="0" eb="2">
      <t>メイガラ</t>
    </rPh>
    <phoneticPr fontId="5"/>
  </si>
  <si>
    <t>規格</t>
    <rPh sb="0" eb="2">
      <t>キカク</t>
    </rPh>
    <phoneticPr fontId="5"/>
  </si>
  <si>
    <t>員数</t>
    <rPh sb="0" eb="2">
      <t>インスウ</t>
    </rPh>
    <phoneticPr fontId="5"/>
  </si>
  <si>
    <t>単価</t>
    <rPh sb="0" eb="2">
      <t>タンカ</t>
    </rPh>
    <phoneticPr fontId="5"/>
  </si>
  <si>
    <t>設置場所</t>
    <rPh sb="0" eb="2">
      <t>セッチ</t>
    </rPh>
    <rPh sb="2" eb="4">
      <t>バショ</t>
    </rPh>
    <phoneticPr fontId="5"/>
  </si>
  <si>
    <t>１．補助対象事業分</t>
  </si>
  <si>
    <t>円</t>
    <phoneticPr fontId="5"/>
  </si>
  <si>
    <t>２．補助対象外事業分</t>
  </si>
  <si>
    <t>事業実績報告書</t>
    <rPh sb="0" eb="2">
      <t>ジギョウ</t>
    </rPh>
    <rPh sb="2" eb="4">
      <t>ジッセキ</t>
    </rPh>
    <rPh sb="4" eb="7">
      <t>ホウコクショ</t>
    </rPh>
    <phoneticPr fontId="5"/>
  </si>
  <si>
    <t>１．補助対象事業分</t>
    <rPh sb="2" eb="4">
      <t>ホジョ</t>
    </rPh>
    <rPh sb="4" eb="6">
      <t>タイショウ</t>
    </rPh>
    <rPh sb="6" eb="8">
      <t>ジギョウ</t>
    </rPh>
    <rPh sb="8" eb="9">
      <t>ブン</t>
    </rPh>
    <phoneticPr fontId="5"/>
  </si>
  <si>
    <t>２．補助対象外事業分</t>
    <rPh sb="2" eb="4">
      <t>ホジョ</t>
    </rPh>
    <rPh sb="4" eb="6">
      <t>タイショウ</t>
    </rPh>
    <rPh sb="6" eb="7">
      <t>ガイ</t>
    </rPh>
    <rPh sb="7" eb="9">
      <t>ジギョウ</t>
    </rPh>
    <rPh sb="9" eb="10">
      <t>ブン</t>
    </rPh>
    <phoneticPr fontId="5"/>
  </si>
  <si>
    <t>（21）新興感染症対応力強化事業（協定締結医療機関設備整備事業）</t>
    <phoneticPr fontId="5"/>
  </si>
  <si>
    <t>（１）領収書、請求書、納品書、契約書の写し</t>
    <rPh sb="3" eb="6">
      <t>リョウシュウショ</t>
    </rPh>
    <rPh sb="7" eb="10">
      <t>セイキュウショ</t>
    </rPh>
    <rPh sb="11" eb="14">
      <t>ノウヒンショ</t>
    </rPh>
    <rPh sb="15" eb="18">
      <t>ケイヤクショ</t>
    </rPh>
    <rPh sb="19" eb="20">
      <t>ウツ</t>
    </rPh>
    <phoneticPr fontId="5"/>
  </si>
  <si>
    <t>（２）入札結果報告書、入札書、又は複数の見積書の写し</t>
    <rPh sb="3" eb="10">
      <t>ニュウサツケッカホウコクショ</t>
    </rPh>
    <rPh sb="11" eb="14">
      <t>ニュウサツショ</t>
    </rPh>
    <rPh sb="15" eb="16">
      <t>マタ</t>
    </rPh>
    <rPh sb="17" eb="19">
      <t>フクスウ</t>
    </rPh>
    <rPh sb="20" eb="23">
      <t>ミツモリショ</t>
    </rPh>
    <rPh sb="24" eb="25">
      <t>ウツ</t>
    </rPh>
    <phoneticPr fontId="5"/>
  </si>
  <si>
    <t>（３）設置後の写真</t>
    <rPh sb="3" eb="6">
      <t>セッチゴ</t>
    </rPh>
    <rPh sb="7" eb="9">
      <t>シャシン</t>
    </rPh>
    <phoneticPr fontId="5"/>
  </si>
  <si>
    <t>本体</t>
    <rPh sb="0" eb="2">
      <t>ホンタイ</t>
    </rPh>
    <phoneticPr fontId="5"/>
  </si>
  <si>
    <t>必要附属品</t>
    <rPh sb="0" eb="2">
      <t>ヒツヨウ</t>
    </rPh>
    <rPh sb="2" eb="5">
      <t>フゾクヒン</t>
    </rPh>
    <phoneticPr fontId="5"/>
  </si>
  <si>
    <t>品名（詳細）</t>
    <rPh sb="0" eb="2">
      <t>ヒンメイ</t>
    </rPh>
    <rPh sb="3" eb="5">
      <t>ショウサイ</t>
    </rPh>
    <phoneticPr fontId="5"/>
  </si>
  <si>
    <t>検査機器内訳</t>
    <rPh sb="0" eb="4">
      <t>ケンサキキ</t>
    </rPh>
    <rPh sb="4" eb="6">
      <t>ウチワケ</t>
    </rPh>
    <phoneticPr fontId="5"/>
  </si>
  <si>
    <t>基本情報</t>
    <rPh sb="0" eb="4">
      <t>キホンジョウホウ</t>
    </rPh>
    <phoneticPr fontId="5"/>
  </si>
  <si>
    <t>医療機関コード</t>
    <rPh sb="0" eb="2">
      <t>イリョウ</t>
    </rPh>
    <rPh sb="2" eb="4">
      <t>キカン</t>
    </rPh>
    <phoneticPr fontId="2"/>
  </si>
  <si>
    <t>開設者</t>
    <rPh sb="0" eb="2">
      <t>カイセツ</t>
    </rPh>
    <rPh sb="2" eb="3">
      <t>シャ</t>
    </rPh>
    <phoneticPr fontId="2"/>
  </si>
  <si>
    <t>代表者職氏名</t>
    <rPh sb="0" eb="3">
      <t>ダイヒョウシャ</t>
    </rPh>
    <rPh sb="3" eb="4">
      <t>ショク</t>
    </rPh>
    <rPh sb="4" eb="6">
      <t>シメイ</t>
    </rPh>
    <phoneticPr fontId="2"/>
  </si>
  <si>
    <t>医 療 機 関 名</t>
    <rPh sb="0" eb="2">
      <t>クキ</t>
    </rPh>
    <phoneticPr fontId="0"/>
  </si>
  <si>
    <t>郵便番号</t>
    <rPh sb="0" eb="4">
      <t>ユウビンバンゴウ</t>
    </rPh>
    <phoneticPr fontId="2"/>
  </si>
  <si>
    <t>所在地</t>
    <rPh sb="0" eb="3">
      <t>ショザイチ</t>
    </rPh>
    <phoneticPr fontId="2"/>
  </si>
  <si>
    <t>連絡先電話</t>
    <rPh sb="0" eb="3">
      <t>レンラクサキ</t>
    </rPh>
    <rPh sb="3" eb="5">
      <t>デンワ</t>
    </rPh>
    <phoneticPr fontId="2"/>
  </si>
  <si>
    <t>メールアドレス</t>
  </si>
  <si>
    <t>事務担当者</t>
    <rPh sb="0" eb="2">
      <t>ジム</t>
    </rPh>
    <rPh sb="2" eb="5">
      <t>タントウシャ</t>
    </rPh>
    <phoneticPr fontId="2"/>
  </si>
  <si>
    <t>郵便番号</t>
    <rPh sb="0" eb="4">
      <t>ユウビンバンゴウ</t>
    </rPh>
    <phoneticPr fontId="5"/>
  </si>
  <si>
    <t>交付申請</t>
    <rPh sb="0" eb="4">
      <t>コウフシンセイ</t>
    </rPh>
    <phoneticPr fontId="5"/>
  </si>
  <si>
    <t>提出日</t>
    <rPh sb="0" eb="3">
      <t>テイシュツビ</t>
    </rPh>
    <phoneticPr fontId="5"/>
  </si>
  <si>
    <t>文書番号</t>
    <rPh sb="0" eb="4">
      <t>ブンショバンゴウ</t>
    </rPh>
    <phoneticPr fontId="5"/>
  </si>
  <si>
    <t>総事業費</t>
    <rPh sb="0" eb="4">
      <t>ソウジギョウヒ</t>
    </rPh>
    <phoneticPr fontId="5"/>
  </si>
  <si>
    <t>寄付金</t>
    <rPh sb="0" eb="3">
      <t>キフキン</t>
    </rPh>
    <phoneticPr fontId="5"/>
  </si>
  <si>
    <t>対象経費</t>
    <rPh sb="0" eb="4">
      <t>タイショウケイヒ</t>
    </rPh>
    <phoneticPr fontId="5"/>
  </si>
  <si>
    <t>病床数</t>
    <rPh sb="0" eb="3">
      <t>ビョウショウスウ</t>
    </rPh>
    <phoneticPr fontId="5"/>
  </si>
  <si>
    <t>設置場所</t>
    <rPh sb="0" eb="4">
      <t>セッチバショ</t>
    </rPh>
    <phoneticPr fontId="5"/>
  </si>
  <si>
    <t>整備事業の内容</t>
    <rPh sb="0" eb="4">
      <t>セイビジギョウ</t>
    </rPh>
    <rPh sb="5" eb="7">
      <t>ナイヨウ</t>
    </rPh>
    <phoneticPr fontId="5"/>
  </si>
  <si>
    <t>実績報告</t>
    <rPh sb="0" eb="2">
      <t>ジッセキ</t>
    </rPh>
    <rPh sb="2" eb="4">
      <t>ホウコク</t>
    </rPh>
    <phoneticPr fontId="5"/>
  </si>
  <si>
    <t>支払方法</t>
    <rPh sb="0" eb="2">
      <t>シハラ</t>
    </rPh>
    <rPh sb="2" eb="4">
      <t>ホウホウ</t>
    </rPh>
    <phoneticPr fontId="5"/>
  </si>
  <si>
    <t>設備整備事業実績報告書</t>
    <rPh sb="0" eb="2">
      <t>セツビ</t>
    </rPh>
    <rPh sb="2" eb="4">
      <t>セイビ</t>
    </rPh>
    <rPh sb="4" eb="6">
      <t>ジギョウ</t>
    </rPh>
    <rPh sb="6" eb="11">
      <t>ジッセキホウコクショ</t>
    </rPh>
    <phoneticPr fontId="39"/>
  </si>
  <si>
    <t>協定締結医療機関設備整備事業費補助金　経費所要額精算書</t>
    <rPh sb="0" eb="2">
      <t>キョウテイ</t>
    </rPh>
    <rPh sb="2" eb="4">
      <t>テイケツ</t>
    </rPh>
    <rPh sb="4" eb="6">
      <t>イリョウ</t>
    </rPh>
    <rPh sb="6" eb="8">
      <t>キカン</t>
    </rPh>
    <rPh sb="8" eb="10">
      <t>セツビ</t>
    </rPh>
    <rPh sb="10" eb="12">
      <t>セイビ</t>
    </rPh>
    <rPh sb="12" eb="14">
      <t>ジギョウ</t>
    </rPh>
    <rPh sb="14" eb="15">
      <t>ヒ</t>
    </rPh>
    <rPh sb="15" eb="18">
      <t>ホジョキン</t>
    </rPh>
    <rPh sb="19" eb="21">
      <t>ケイヒ</t>
    </rPh>
    <rPh sb="21" eb="23">
      <t>ショヨウ</t>
    </rPh>
    <rPh sb="23" eb="24">
      <t>ガク</t>
    </rPh>
    <rPh sb="24" eb="27">
      <t>セイサンショ</t>
    </rPh>
    <phoneticPr fontId="5"/>
  </si>
  <si>
    <t>交付決定額</t>
    <rPh sb="0" eb="4">
      <t>コウフケッテイ</t>
    </rPh>
    <rPh sb="4" eb="5">
      <t>ガク</t>
    </rPh>
    <phoneticPr fontId="5"/>
  </si>
  <si>
    <t>実績報告額</t>
    <rPh sb="0" eb="2">
      <t>ジッセキ</t>
    </rPh>
    <rPh sb="2" eb="4">
      <t>ホウコク</t>
    </rPh>
    <rPh sb="4" eb="5">
      <t>ガク</t>
    </rPh>
    <phoneticPr fontId="5"/>
  </si>
  <si>
    <t>既交付額</t>
    <rPh sb="0" eb="4">
      <t>キコウフガク</t>
    </rPh>
    <phoneticPr fontId="5"/>
  </si>
  <si>
    <t>Ｌ＝Ｊ－Ｋ</t>
    <phoneticPr fontId="5"/>
  </si>
  <si>
    <t>Ｏ</t>
    <phoneticPr fontId="5"/>
  </si>
  <si>
    <t>Ｐ＝Ｎ－Ｏ</t>
    <phoneticPr fontId="5"/>
  </si>
  <si>
    <t>県補助
基本額</t>
    <rPh sb="0" eb="1">
      <t>ケン</t>
    </rPh>
    <rPh sb="4" eb="6">
      <t>キホン</t>
    </rPh>
    <rPh sb="6" eb="7">
      <t>ガク</t>
    </rPh>
    <phoneticPr fontId="5"/>
  </si>
  <si>
    <t>差引過不足額</t>
    <rPh sb="0" eb="2">
      <t>サシヒキ</t>
    </rPh>
    <rPh sb="2" eb="6">
      <t>カブソクガク</t>
    </rPh>
    <phoneticPr fontId="5"/>
  </si>
  <si>
    <t>仕入に係る
消費税等相当額</t>
    <rPh sb="0" eb="2">
      <t>シイレ</t>
    </rPh>
    <rPh sb="3" eb="4">
      <t>カカ</t>
    </rPh>
    <rPh sb="6" eb="9">
      <t>ショウヒゼイ</t>
    </rPh>
    <rPh sb="9" eb="10">
      <t>トウ</t>
    </rPh>
    <rPh sb="10" eb="13">
      <t>ソウトウガク</t>
    </rPh>
    <phoneticPr fontId="5"/>
  </si>
  <si>
    <t>仕入に係る
消費税等相当額（国庫分）</t>
    <rPh sb="14" eb="16">
      <t>コッコ</t>
    </rPh>
    <rPh sb="16" eb="17">
      <t>ブン</t>
    </rPh>
    <phoneticPr fontId="5"/>
  </si>
  <si>
    <t>要国庫
補助額</t>
    <rPh sb="0" eb="3">
      <t>ヨウコッコ</t>
    </rPh>
    <rPh sb="4" eb="7">
      <t>ホジョガク</t>
    </rPh>
    <phoneticPr fontId="5"/>
  </si>
  <si>
    <t>Ｎ＝L－Ｍ</t>
    <phoneticPr fontId="5"/>
  </si>
  <si>
    <t>変更申請</t>
    <rPh sb="0" eb="2">
      <t>ヘンコウ</t>
    </rPh>
    <rPh sb="2" eb="4">
      <t>シンセイ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</si>
</sst>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numFmt numFmtId="177" formatCode="#,##0;&quot;△ &quot;#,##0"/>
    <numFmt numFmtId="178" formatCode="#,##0_ "/>
    <numFmt numFmtId="179" formatCode="#,##0_);\(#,##0\)"/>
    <numFmt numFmtId="180" formatCode="[$-411]ggge&quot;年&quot;m&quot;月&quot;d&quot;日&quot;;@"/>
    <numFmt numFmtId="181" formatCode="#,##0_);[Red]\(#,##0\)"/>
    <numFmt numFmtId="182" formatCode="[&lt;=999]000;[&lt;=9999]000\-00;000\-0000"/>
    <numFmt numFmtId="183" formatCode="0_);[Red]\(0\)"/>
    <numFmt numFmtId="184" formatCode="[$-411]ge\.m\.d;@"/>
  </numFmts>
  <fonts count="68">
    <font>
      <sz val="11"/>
      <name val="ＭＳ Ｐゴシック"/>
      <family val="3"/>
      <charset val="128"/>
    </font>
    <font>
      <sz val="11"/>
      <color theme="1"/>
      <name val="ＭＳ Ｐゴシック"/>
      <family val="2"/>
      <charset val="128"/>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8"/>
      <name val="ＭＳ Ｐゴシック"/>
      <family val="3"/>
      <charset val="128"/>
    </font>
    <font>
      <sz val="11"/>
      <color theme="1"/>
      <name val="ＭＳ Ｐゴシック"/>
      <family val="3"/>
      <charset val="128"/>
      <scheme val="minor"/>
    </font>
    <font>
      <sz val="11"/>
      <name val="ＭＳ Ｐゴシック"/>
      <family val="3"/>
      <charset val="128"/>
      <scheme val="minor"/>
    </font>
    <font>
      <sz val="11"/>
      <name val="ＭＳ Ｐ明朝"/>
      <family val="1"/>
      <charset val="128"/>
    </font>
    <font>
      <sz val="14"/>
      <name val="ＭＳ Ｐゴシック"/>
      <family val="3"/>
      <charset val="128"/>
    </font>
    <font>
      <sz val="6"/>
      <name val="ＭＳ Ｐ明朝"/>
      <family val="1"/>
      <charset val="128"/>
    </font>
    <font>
      <sz val="9"/>
      <name val="ＭＳ Ｐゴシック"/>
      <family val="3"/>
      <charset val="128"/>
    </font>
    <font>
      <sz val="28"/>
      <name val="ＭＳ Ｐゴシック"/>
      <family val="3"/>
      <charset val="128"/>
    </font>
    <font>
      <sz val="12"/>
      <name val="ＭＳ Ｐゴシック"/>
      <family val="3"/>
      <charset val="128"/>
    </font>
    <font>
      <sz val="20"/>
      <name val="ＭＳ Ｐゴシック"/>
      <family val="3"/>
      <charset val="128"/>
    </font>
    <font>
      <sz val="16"/>
      <name val="ＭＳ Ｐゴシック"/>
      <family val="3"/>
      <charset val="128"/>
    </font>
    <font>
      <sz val="24"/>
      <name val="ＭＳ ゴシック"/>
      <family val="3"/>
      <charset val="128"/>
    </font>
    <font>
      <b/>
      <sz val="24"/>
      <name val="ＭＳ ゴシック"/>
      <family val="3"/>
      <charset val="128"/>
    </font>
    <font>
      <sz val="9"/>
      <name val="ＭＳ ゴシック"/>
      <family val="3"/>
      <charset val="128"/>
    </font>
    <font>
      <b/>
      <sz val="20"/>
      <name val="ＭＳ Ｐゴシック"/>
      <family val="3"/>
      <charset val="128"/>
    </font>
    <font>
      <b/>
      <sz val="36"/>
      <name val="ＭＳ Ｐゴシック"/>
      <family val="3"/>
      <charset val="128"/>
    </font>
    <font>
      <b/>
      <sz val="18"/>
      <name val="ＭＳ Ｐゴシック"/>
      <family val="3"/>
      <charset val="128"/>
    </font>
    <font>
      <sz val="24"/>
      <name val="ＭＳ Ｐゴシック"/>
      <family val="3"/>
      <charset val="128"/>
    </font>
    <font>
      <sz val="24"/>
      <name val="ＭＳ Ｐ明朝"/>
      <family val="1"/>
      <charset val="128"/>
    </font>
    <font>
      <sz val="22"/>
      <name val="ＭＳ Ｐゴシック"/>
      <family val="3"/>
      <charset val="128"/>
    </font>
    <font>
      <b/>
      <sz val="20"/>
      <color rgb="FFFF0000"/>
      <name val="ＭＳ Ｐゴシック"/>
      <family val="3"/>
      <charset val="128"/>
    </font>
    <font>
      <b/>
      <sz val="24"/>
      <color rgb="FFFF0000"/>
      <name val="ＭＳ Ｐゴシック"/>
      <family val="3"/>
      <charset val="128"/>
    </font>
    <font>
      <b/>
      <sz val="24"/>
      <name val="ＭＳ Ｐゴシック"/>
      <family val="3"/>
      <charset val="128"/>
    </font>
    <font>
      <sz val="28"/>
      <color indexed="9"/>
      <name val="ＭＳ Ｐゴシック"/>
      <family val="3"/>
      <charset val="128"/>
    </font>
    <font>
      <sz val="18"/>
      <name val="ＭＳ Ｐ明朝"/>
      <family val="1"/>
      <charset val="128"/>
    </font>
    <font>
      <sz val="24"/>
      <color rgb="FFFF0000"/>
      <name val="ＭＳ Ｐゴシック"/>
      <family val="3"/>
      <charset val="128"/>
    </font>
    <font>
      <sz val="20"/>
      <color indexed="10"/>
      <name val="ＭＳ Ｐゴシック"/>
      <family val="3"/>
      <charset val="128"/>
    </font>
    <font>
      <sz val="24"/>
      <color indexed="10"/>
      <name val="ＭＳ Ｐゴシック"/>
      <family val="3"/>
      <charset val="128"/>
    </font>
    <font>
      <sz val="26"/>
      <name val="ＭＳ Ｐゴシック"/>
      <family val="3"/>
      <charset val="128"/>
    </font>
    <font>
      <b/>
      <u/>
      <sz val="26"/>
      <name val="ＭＳ Ｐゴシック"/>
      <family val="3"/>
      <charset val="128"/>
    </font>
    <font>
      <b/>
      <sz val="26"/>
      <name val="ＭＳ Ｐゴシック"/>
      <family val="3"/>
      <charset val="128"/>
    </font>
    <font>
      <b/>
      <sz val="11"/>
      <color theme="1"/>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14"/>
      <name val="ＭＳ ゴシック"/>
      <family val="3"/>
      <charset val="128"/>
    </font>
    <font>
      <sz val="18"/>
      <name val="ＭＳ ゴシック"/>
      <family val="3"/>
      <charset val="128"/>
    </font>
    <font>
      <sz val="12"/>
      <name val="ＭＳ 明朝"/>
      <family val="1"/>
      <charset val="128"/>
    </font>
    <font>
      <sz val="11"/>
      <color theme="1"/>
      <name val="ＭＳ 明朝"/>
      <family val="1"/>
      <charset val="128"/>
    </font>
    <font>
      <sz val="12"/>
      <color theme="1"/>
      <name val="ＭＳ 明朝"/>
      <family val="1"/>
      <charset val="128"/>
    </font>
    <font>
      <sz val="1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u/>
      <sz val="11"/>
      <color theme="10"/>
      <name val="ＭＳ Ｐゴシック"/>
      <family val="3"/>
      <charset val="128"/>
    </font>
    <font>
      <b/>
      <sz val="9"/>
      <color rgb="FFFF0000"/>
      <name val="ＭＳ Ｐゴシック"/>
      <family val="3"/>
      <charset val="128"/>
    </font>
    <font>
      <u/>
      <sz val="11"/>
      <name val="ＭＳ ゴシック"/>
      <family val="3"/>
      <charset val="128"/>
    </font>
    <font>
      <b/>
      <sz val="9"/>
      <color indexed="81"/>
      <name val="MS P ゴシック"/>
      <family val="3"/>
      <charset val="128"/>
    </font>
    <font>
      <b/>
      <sz val="10"/>
      <color indexed="81"/>
      <name val="MS P ゴシック"/>
      <family val="3"/>
      <charset val="128"/>
    </font>
    <font>
      <sz val="12"/>
      <color rgb="FF000000"/>
      <name val="ＭＳ 明朝"/>
      <family val="1"/>
      <charset val="128"/>
    </font>
    <font>
      <sz val="6"/>
      <name val="ＭＳ Ｐゴシック"/>
      <family val="2"/>
      <charset val="128"/>
    </font>
    <font>
      <sz val="14"/>
      <color indexed="81"/>
      <name val="MS P ゴシック"/>
      <family val="3"/>
      <charset val="128"/>
    </font>
    <font>
      <b/>
      <sz val="14"/>
      <color rgb="FFFF0000"/>
      <name val="ＭＳ Ｐゴシック"/>
      <family val="3"/>
      <charset val="128"/>
    </font>
    <font>
      <sz val="11"/>
      <color theme="1"/>
      <name val="ＭＳ Ｐゴシック"/>
      <family val="2"/>
      <scheme val="minor"/>
    </font>
    <font>
      <sz val="10"/>
      <color theme="1"/>
      <name val="ＭＳ ゴシック"/>
      <family val="3"/>
      <charset val="128"/>
    </font>
    <font>
      <sz val="20"/>
      <color theme="1"/>
      <name val="ＭＳ ゴシック"/>
      <family val="3"/>
      <charset val="128"/>
    </font>
    <font>
      <sz val="10"/>
      <name val="ＭＳ ゴシック"/>
      <family val="3"/>
      <charset val="128"/>
    </font>
    <font>
      <b/>
      <sz val="9"/>
      <color theme="1"/>
      <name val="ＭＳ ゴシック"/>
      <family val="3"/>
      <charset val="128"/>
    </font>
    <font>
      <b/>
      <sz val="10"/>
      <color theme="1"/>
      <name val="ＭＳ ゴシック"/>
      <family val="3"/>
      <charset val="128"/>
    </font>
    <font>
      <sz val="9"/>
      <color theme="1"/>
      <name val="ＭＳ ゴシック"/>
      <family val="3"/>
      <charset val="128"/>
    </font>
    <font>
      <b/>
      <sz val="6"/>
      <color theme="1"/>
      <name val="ＭＳ ゴシック"/>
      <family val="3"/>
      <charset val="128"/>
    </font>
    <font>
      <sz val="11"/>
      <color theme="1"/>
      <name val="ＭＳ ゴシック"/>
      <family val="3"/>
      <charset val="128"/>
    </font>
    <font>
      <sz val="11"/>
      <name val="ＭＳ 明朝"/>
      <family val="1"/>
      <charset val="128"/>
    </font>
  </fonts>
  <fills count="13">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7" tint="0.39997558519241921"/>
        <bgColor indexed="64"/>
      </patternFill>
    </fill>
  </fills>
  <borders count="10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ck">
        <color indexed="64"/>
      </left>
      <right/>
      <top/>
      <bottom/>
      <diagonal/>
    </border>
    <border>
      <left/>
      <right style="thick">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style="thick">
        <color indexed="64"/>
      </left>
      <right/>
      <top style="thick">
        <color indexed="64"/>
      </top>
      <bottom/>
      <diagonal/>
    </border>
    <border>
      <left/>
      <right style="thick">
        <color indexed="64"/>
      </right>
      <top style="thick">
        <color indexed="64"/>
      </top>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right/>
      <top style="thin">
        <color indexed="64"/>
      </top>
      <bottom style="double">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medium">
        <color indexed="64"/>
      </right>
      <top/>
      <bottom/>
      <diagonal/>
    </border>
  </borders>
  <cellStyleXfs count="13">
    <xf numFmtId="0" fontId="0" fillId="0" borderId="0"/>
    <xf numFmtId="38" fontId="3" fillId="0" borderId="0" applyFont="0" applyFill="0" applyBorder="0" applyAlignment="0" applyProtection="0"/>
    <xf numFmtId="0" fontId="7" fillId="0" borderId="0">
      <alignment vertical="center"/>
    </xf>
    <xf numFmtId="0" fontId="2" fillId="0" borderId="0">
      <alignment vertical="center"/>
    </xf>
    <xf numFmtId="0" fontId="9" fillId="0" borderId="0"/>
    <xf numFmtId="38" fontId="9" fillId="0" borderId="0" applyFont="0" applyFill="0" applyBorder="0" applyAlignment="0" applyProtection="0"/>
    <xf numFmtId="38" fontId="3" fillId="0" borderId="0" applyFont="0" applyFill="0" applyBorder="0" applyAlignment="0" applyProtection="0"/>
    <xf numFmtId="0" fontId="7" fillId="0" borderId="0">
      <alignment vertical="center"/>
    </xf>
    <xf numFmtId="38" fontId="2" fillId="0" borderId="0" applyFont="0" applyFill="0" applyBorder="0" applyAlignment="0" applyProtection="0">
      <alignment vertical="center"/>
    </xf>
    <xf numFmtId="0" fontId="49" fillId="0" borderId="0" applyNumberFormat="0" applyFill="0" applyBorder="0" applyAlignment="0" applyProtection="0"/>
    <xf numFmtId="0" fontId="1" fillId="0" borderId="0">
      <alignment vertical="center"/>
    </xf>
    <xf numFmtId="0" fontId="58" fillId="0" borderId="0"/>
    <xf numFmtId="38" fontId="58" fillId="0" borderId="0" applyFont="0" applyFill="0" applyBorder="0" applyAlignment="0" applyProtection="0">
      <alignment vertical="center"/>
    </xf>
  </cellStyleXfs>
  <cellXfs count="623">
    <xf numFmtId="0" fontId="0" fillId="0" borderId="0" xfId="0"/>
    <xf numFmtId="0" fontId="7" fillId="0" borderId="0" xfId="2">
      <alignment vertical="center"/>
    </xf>
    <xf numFmtId="0" fontId="7" fillId="2" borderId="0" xfId="2" applyFill="1">
      <alignment vertical="center"/>
    </xf>
    <xf numFmtId="0" fontId="3" fillId="0" borderId="0" xfId="4" applyFont="1" applyAlignment="1">
      <alignment vertical="center"/>
    </xf>
    <xf numFmtId="0" fontId="3" fillId="0" borderId="45" xfId="4" applyFont="1" applyBorder="1" applyAlignment="1">
      <alignment vertical="center"/>
    </xf>
    <xf numFmtId="0" fontId="3" fillId="0" borderId="0" xfId="4" applyFont="1"/>
    <xf numFmtId="0" fontId="14" fillId="0" borderId="0" xfId="4" applyFont="1" applyAlignment="1">
      <alignment wrapText="1"/>
    </xf>
    <xf numFmtId="0" fontId="14" fillId="0" borderId="0" xfId="4" applyFont="1"/>
    <xf numFmtId="176" fontId="19" fillId="0" borderId="38" xfId="4" applyNumberFormat="1" applyFont="1" applyBorder="1" applyAlignment="1">
      <alignment horizontal="right" vertical="center"/>
    </xf>
    <xf numFmtId="176" fontId="19" fillId="0" borderId="17" xfId="4" applyNumberFormat="1" applyFont="1" applyBorder="1" applyAlignment="1">
      <alignment horizontal="right" vertical="center"/>
    </xf>
    <xf numFmtId="176" fontId="19" fillId="0" borderId="38" xfId="4" applyNumberFormat="1" applyFont="1" applyBorder="1" applyAlignment="1">
      <alignment vertical="center"/>
    </xf>
    <xf numFmtId="176" fontId="19" fillId="0" borderId="16" xfId="4" applyNumberFormat="1" applyFont="1" applyBorder="1" applyAlignment="1">
      <alignment horizontal="center" vertical="center"/>
    </xf>
    <xf numFmtId="176" fontId="19" fillId="0" borderId="16" xfId="4" applyNumberFormat="1" applyFont="1" applyBorder="1" applyAlignment="1">
      <alignment horizontal="right" vertical="center"/>
    </xf>
    <xf numFmtId="176" fontId="19" fillId="0" borderId="50" xfId="4" applyNumberFormat="1" applyFont="1" applyBorder="1" applyAlignment="1">
      <alignment horizontal="right" vertical="center"/>
    </xf>
    <xf numFmtId="38" fontId="4" fillId="0" borderId="5" xfId="5" applyFont="1" applyBorder="1" applyAlignment="1">
      <alignment horizontal="center" vertical="center"/>
    </xf>
    <xf numFmtId="38" fontId="4" fillId="0" borderId="5" xfId="5" applyFont="1" applyBorder="1" applyAlignment="1">
      <alignment horizontal="center" vertical="center" wrapText="1"/>
    </xf>
    <xf numFmtId="38" fontId="4" fillId="0" borderId="9" xfId="5" applyFont="1" applyFill="1" applyBorder="1" applyAlignment="1">
      <alignment horizontal="center" vertical="center"/>
    </xf>
    <xf numFmtId="40" fontId="4" fillId="0" borderId="9" xfId="5" applyNumberFormat="1" applyFont="1" applyFill="1" applyBorder="1" applyAlignment="1">
      <alignment horizontal="center" vertical="center"/>
    </xf>
    <xf numFmtId="40" fontId="4" fillId="0" borderId="12" xfId="5" applyNumberFormat="1" applyFont="1" applyFill="1" applyBorder="1" applyAlignment="1">
      <alignment horizontal="center" vertical="center"/>
    </xf>
    <xf numFmtId="0" fontId="12" fillId="0" borderId="0" xfId="4" applyFont="1" applyAlignment="1">
      <alignment horizontal="left" vertical="center"/>
    </xf>
    <xf numFmtId="0" fontId="12" fillId="0" borderId="18" xfId="4" applyFont="1" applyBorder="1" applyAlignment="1">
      <alignment horizontal="left" vertical="center"/>
    </xf>
    <xf numFmtId="0" fontId="12" fillId="0" borderId="13" xfId="4" applyFont="1" applyBorder="1" applyAlignment="1">
      <alignment horizontal="left" vertical="center"/>
    </xf>
    <xf numFmtId="0" fontId="12" fillId="0" borderId="13" xfId="4" applyFont="1" applyBorder="1" applyAlignment="1">
      <alignment horizontal="left" vertical="center" wrapText="1"/>
    </xf>
    <xf numFmtId="38" fontId="4" fillId="0" borderId="13" xfId="5" applyFont="1" applyFill="1" applyBorder="1" applyAlignment="1">
      <alignment horizontal="center" vertical="center"/>
    </xf>
    <xf numFmtId="38" fontId="4" fillId="0" borderId="12" xfId="5" applyFont="1" applyFill="1" applyBorder="1" applyAlignment="1">
      <alignment horizontal="center" vertical="center"/>
    </xf>
    <xf numFmtId="38" fontId="4" fillId="0" borderId="53" xfId="5" applyFont="1" applyFill="1" applyBorder="1" applyAlignment="1">
      <alignment horizontal="center" vertical="center"/>
    </xf>
    <xf numFmtId="0" fontId="12" fillId="0" borderId="45" xfId="4" applyFont="1" applyBorder="1" applyAlignment="1">
      <alignment horizontal="center" vertical="center"/>
    </xf>
    <xf numFmtId="0" fontId="12" fillId="0" borderId="13" xfId="4" applyFont="1" applyBorder="1" applyAlignment="1">
      <alignment horizontal="center" vertical="center"/>
    </xf>
    <xf numFmtId="0" fontId="3" fillId="0" borderId="18" xfId="4" applyFont="1" applyBorder="1" applyAlignment="1">
      <alignment vertical="center"/>
    </xf>
    <xf numFmtId="0" fontId="3" fillId="0" borderId="13" xfId="4" applyFont="1" applyBorder="1" applyAlignment="1">
      <alignment vertical="center"/>
    </xf>
    <xf numFmtId="0" fontId="3" fillId="0" borderId="13" xfId="4" applyFont="1" applyBorder="1" applyAlignment="1">
      <alignment horizontal="center" vertical="center"/>
    </xf>
    <xf numFmtId="0" fontId="3" fillId="0" borderId="13" xfId="4" applyFont="1" applyBorder="1" applyAlignment="1">
      <alignment horizontal="center" vertical="center" wrapText="1"/>
    </xf>
    <xf numFmtId="177" fontId="4" fillId="0" borderId="9" xfId="5" applyNumberFormat="1" applyFont="1" applyFill="1" applyBorder="1" applyAlignment="1">
      <alignment vertical="center" wrapText="1"/>
    </xf>
    <xf numFmtId="179" fontId="4" fillId="0" borderId="9" xfId="5" applyNumberFormat="1" applyFont="1" applyFill="1" applyBorder="1" applyAlignment="1">
      <alignment vertical="center" wrapText="1"/>
    </xf>
    <xf numFmtId="177" fontId="4" fillId="0" borderId="9" xfId="5" applyNumberFormat="1" applyFont="1" applyFill="1" applyBorder="1" applyAlignment="1">
      <alignment horizontal="center" vertical="center" wrapText="1"/>
    </xf>
    <xf numFmtId="177" fontId="4" fillId="0" borderId="8" xfId="5" applyNumberFormat="1" applyFont="1" applyFill="1" applyBorder="1" applyAlignment="1">
      <alignment vertical="center" wrapText="1"/>
    </xf>
    <xf numFmtId="177" fontId="4" fillId="0" borderId="52" xfId="5" applyNumberFormat="1" applyFont="1" applyFill="1" applyBorder="1" applyAlignment="1">
      <alignment vertical="center" wrapText="1"/>
    </xf>
    <xf numFmtId="0" fontId="3" fillId="0" borderId="19" xfId="4" applyFont="1" applyBorder="1" applyAlignment="1">
      <alignment vertical="center"/>
    </xf>
    <xf numFmtId="0" fontId="3" fillId="0" borderId="20" xfId="4" applyFont="1" applyBorder="1" applyAlignment="1">
      <alignment vertical="center"/>
    </xf>
    <xf numFmtId="0" fontId="3" fillId="0" borderId="20" xfId="4" applyFont="1" applyBorder="1" applyAlignment="1">
      <alignment horizontal="center" vertical="center"/>
    </xf>
    <xf numFmtId="179" fontId="4" fillId="0" borderId="20" xfId="5" applyNumberFormat="1" applyFont="1" applyFill="1" applyBorder="1" applyAlignment="1">
      <alignment vertical="center" wrapText="1"/>
    </xf>
    <xf numFmtId="177" fontId="4" fillId="0" borderId="42" xfId="5" applyNumberFormat="1" applyFont="1" applyFill="1" applyBorder="1" applyAlignment="1">
      <alignment horizontal="center" vertical="center" wrapText="1"/>
    </xf>
    <xf numFmtId="177" fontId="4" fillId="0" borderId="42" xfId="5" applyNumberFormat="1" applyFont="1" applyFill="1" applyBorder="1" applyAlignment="1">
      <alignment vertical="center" wrapText="1"/>
    </xf>
    <xf numFmtId="177" fontId="4" fillId="0" borderId="48" xfId="5" applyNumberFormat="1" applyFont="1" applyFill="1" applyBorder="1" applyAlignment="1">
      <alignment vertical="center" wrapText="1"/>
    </xf>
    <xf numFmtId="177" fontId="4" fillId="0" borderId="54" xfId="5" applyNumberFormat="1" applyFont="1" applyFill="1" applyBorder="1" applyAlignment="1">
      <alignment vertical="center" wrapText="1"/>
    </xf>
    <xf numFmtId="0" fontId="3" fillId="0" borderId="46" xfId="4" applyFont="1" applyBorder="1" applyAlignment="1">
      <alignment vertical="center"/>
    </xf>
    <xf numFmtId="0" fontId="3" fillId="0" borderId="0" xfId="4" applyFont="1" applyAlignment="1">
      <alignment horizontal="center" vertical="center"/>
    </xf>
    <xf numFmtId="0" fontId="20" fillId="0" borderId="0" xfId="4" applyFont="1" applyAlignment="1">
      <alignment vertical="center"/>
    </xf>
    <xf numFmtId="0" fontId="6" fillId="0" borderId="0" xfId="4" applyFont="1" applyAlignment="1">
      <alignment vertical="center"/>
    </xf>
    <xf numFmtId="0" fontId="22" fillId="0" borderId="0" xfId="4" applyFont="1" applyAlignment="1">
      <alignment horizontal="center" vertical="center"/>
    </xf>
    <xf numFmtId="0" fontId="6" fillId="0" borderId="0" xfId="4" applyFont="1" applyAlignment="1">
      <alignment horizontal="center" vertical="center"/>
    </xf>
    <xf numFmtId="0" fontId="6" fillId="0" borderId="0" xfId="4" applyFont="1" applyAlignment="1">
      <alignment horizontal="centerContinuous" vertical="center"/>
    </xf>
    <xf numFmtId="0" fontId="23" fillId="0" borderId="0" xfId="4" applyFont="1" applyAlignment="1">
      <alignment vertical="center"/>
    </xf>
    <xf numFmtId="0" fontId="23" fillId="0" borderId="0" xfId="4" applyFont="1" applyAlignment="1">
      <alignment horizontal="centerContinuous" vertical="center"/>
    </xf>
    <xf numFmtId="0" fontId="15" fillId="0" borderId="0" xfId="4" applyFont="1" applyAlignment="1">
      <alignment vertical="center"/>
    </xf>
    <xf numFmtId="0" fontId="23" fillId="0" borderId="30" xfId="4" applyFont="1" applyBorder="1" applyAlignment="1">
      <alignment vertical="center"/>
    </xf>
    <xf numFmtId="0" fontId="23" fillId="0" borderId="35" xfId="4" applyFont="1" applyBorder="1" applyAlignment="1">
      <alignment vertical="center"/>
    </xf>
    <xf numFmtId="0" fontId="23" fillId="0" borderId="56" xfId="4" applyFont="1" applyBorder="1" applyAlignment="1">
      <alignment vertical="center"/>
    </xf>
    <xf numFmtId="0" fontId="23" fillId="0" borderId="0" xfId="4" applyFont="1"/>
    <xf numFmtId="0" fontId="26" fillId="0" borderId="33" xfId="4" applyFont="1" applyBorder="1" applyAlignment="1">
      <alignment horizontal="center" vertical="center"/>
    </xf>
    <xf numFmtId="0" fontId="15" fillId="0" borderId="0" xfId="4" applyFont="1" applyAlignment="1">
      <alignment horizontal="center" vertical="center"/>
    </xf>
    <xf numFmtId="0" fontId="23" fillId="0" borderId="0" xfId="4" applyFont="1" applyAlignment="1">
      <alignment horizontal="center" vertical="center"/>
    </xf>
    <xf numFmtId="0" fontId="23" fillId="0" borderId="31" xfId="4" applyFont="1" applyBorder="1" applyAlignment="1">
      <alignment horizontal="left" vertical="center" wrapText="1"/>
    </xf>
    <xf numFmtId="0" fontId="23" fillId="0" borderId="55" xfId="4" applyFont="1" applyBorder="1" applyAlignment="1">
      <alignment horizontal="center" vertical="center"/>
    </xf>
    <xf numFmtId="0" fontId="23" fillId="0" borderId="0" xfId="4" applyFont="1" applyAlignment="1">
      <alignment vertical="center" wrapText="1"/>
    </xf>
    <xf numFmtId="0" fontId="23" fillId="0" borderId="55" xfId="4" applyFont="1" applyBorder="1" applyAlignment="1">
      <alignment vertical="center"/>
    </xf>
    <xf numFmtId="0" fontId="28" fillId="0" borderId="0" xfId="4" applyFont="1" applyAlignment="1">
      <alignment horizontal="center" vertical="center"/>
    </xf>
    <xf numFmtId="0" fontId="23" fillId="0" borderId="0" xfId="4" applyFont="1" applyAlignment="1">
      <alignment horizontal="right" vertical="center" wrapText="1"/>
    </xf>
    <xf numFmtId="0" fontId="23" fillId="0" borderId="0" xfId="4" applyFont="1" applyAlignment="1">
      <alignment horizontal="center" vertical="center" wrapText="1"/>
    </xf>
    <xf numFmtId="0" fontId="23" fillId="0" borderId="0" xfId="4" applyFont="1" applyAlignment="1">
      <alignment horizontal="right" vertical="center"/>
    </xf>
    <xf numFmtId="0" fontId="23" fillId="0" borderId="63" xfId="4" applyFont="1" applyBorder="1" applyAlignment="1">
      <alignment horizontal="right" vertical="center"/>
    </xf>
    <xf numFmtId="0" fontId="23" fillId="0" borderId="0" xfId="4" applyFont="1" applyAlignment="1">
      <alignment horizontal="left" vertical="center"/>
    </xf>
    <xf numFmtId="38" fontId="31" fillId="0" borderId="30" xfId="5" applyFont="1" applyFill="1" applyBorder="1" applyAlignment="1">
      <alignment vertical="center"/>
    </xf>
    <xf numFmtId="0" fontId="23" fillId="0" borderId="0" xfId="4" applyFont="1" applyAlignment="1">
      <alignment vertical="top" wrapText="1"/>
    </xf>
    <xf numFmtId="38" fontId="31" fillId="0" borderId="16" xfId="5" applyFont="1" applyFill="1" applyBorder="1" applyAlignment="1">
      <alignment vertical="center"/>
    </xf>
    <xf numFmtId="38" fontId="31" fillId="0" borderId="69" xfId="5" applyFont="1" applyFill="1" applyBorder="1" applyAlignment="1">
      <alignment horizontal="right" vertical="center"/>
    </xf>
    <xf numFmtId="0" fontId="7" fillId="0" borderId="13" xfId="2" applyBorder="1">
      <alignment vertical="center"/>
    </xf>
    <xf numFmtId="0" fontId="7" fillId="2" borderId="13" xfId="2" applyFill="1" applyBorder="1">
      <alignment vertical="center"/>
    </xf>
    <xf numFmtId="0" fontId="7" fillId="0" borderId="0" xfId="2" applyAlignment="1">
      <alignment vertical="center" wrapText="1"/>
    </xf>
    <xf numFmtId="0" fontId="12" fillId="3" borderId="13" xfId="4" applyFont="1" applyFill="1" applyBorder="1" applyAlignment="1">
      <alignment horizontal="center" vertical="center"/>
    </xf>
    <xf numFmtId="0" fontId="3" fillId="3" borderId="13" xfId="4" applyFont="1" applyFill="1" applyBorder="1" applyAlignment="1">
      <alignment vertical="center"/>
    </xf>
    <xf numFmtId="0" fontId="3" fillId="3" borderId="20" xfId="4" applyFont="1" applyFill="1" applyBorder="1" applyAlignment="1">
      <alignment vertical="center"/>
    </xf>
    <xf numFmtId="0" fontId="12" fillId="3" borderId="13" xfId="4" applyFont="1" applyFill="1" applyBorder="1" applyAlignment="1">
      <alignment horizontal="left" vertical="center" wrapText="1"/>
    </xf>
    <xf numFmtId="0" fontId="12" fillId="3" borderId="13" xfId="4" applyFont="1" applyFill="1" applyBorder="1" applyAlignment="1">
      <alignment horizontal="left" vertical="center"/>
    </xf>
    <xf numFmtId="0" fontId="12" fillId="3" borderId="25" xfId="4" applyFont="1" applyFill="1" applyBorder="1" applyAlignment="1">
      <alignment horizontal="left" vertical="center" wrapText="1"/>
    </xf>
    <xf numFmtId="0" fontId="3" fillId="3" borderId="25" xfId="4" applyFont="1" applyFill="1" applyBorder="1" applyAlignment="1">
      <alignment vertical="center"/>
    </xf>
    <xf numFmtId="0" fontId="3" fillId="3" borderId="26" xfId="4" applyFont="1" applyFill="1" applyBorder="1" applyAlignment="1">
      <alignment vertical="center"/>
    </xf>
    <xf numFmtId="178" fontId="7" fillId="0" borderId="0" xfId="2" applyNumberFormat="1">
      <alignment vertical="center"/>
    </xf>
    <xf numFmtId="0" fontId="0" fillId="0" borderId="0" xfId="0" applyAlignment="1">
      <alignment vertical="center"/>
    </xf>
    <xf numFmtId="12" fontId="0" fillId="0" borderId="0" xfId="0" applyNumberFormat="1" applyAlignment="1">
      <alignment horizontal="center" vertical="center"/>
    </xf>
    <xf numFmtId="0" fontId="38" fillId="0" borderId="0" xfId="0" applyFont="1" applyAlignment="1">
      <alignment horizontal="center" vertical="center"/>
    </xf>
    <xf numFmtId="0" fontId="38" fillId="0" borderId="0" xfId="0" applyFont="1" applyAlignment="1">
      <alignment horizontal="center" vertical="center" wrapText="1"/>
    </xf>
    <xf numFmtId="0" fontId="0" fillId="0" borderId="0" xfId="0" applyAlignment="1">
      <alignment horizontal="center" vertical="center"/>
    </xf>
    <xf numFmtId="0" fontId="7" fillId="4" borderId="13" xfId="2" applyFill="1" applyBorder="1">
      <alignment vertical="center"/>
    </xf>
    <xf numFmtId="0" fontId="7" fillId="4" borderId="0" xfId="2" applyFill="1">
      <alignment vertical="center"/>
    </xf>
    <xf numFmtId="0" fontId="0" fillId="4" borderId="0" xfId="0" applyFill="1" applyAlignment="1">
      <alignment vertical="center"/>
    </xf>
    <xf numFmtId="0" fontId="38" fillId="4" borderId="0" xfId="0" applyFont="1" applyFill="1" applyAlignment="1">
      <alignment horizontal="center" vertical="center"/>
    </xf>
    <xf numFmtId="0" fontId="38" fillId="4" borderId="0" xfId="0" applyFont="1" applyFill="1" applyAlignment="1">
      <alignment horizontal="center" vertical="center" wrapText="1"/>
    </xf>
    <xf numFmtId="0" fontId="0" fillId="4" borderId="0" xfId="0" applyFill="1" applyAlignment="1">
      <alignment horizontal="center" vertical="center"/>
    </xf>
    <xf numFmtId="12" fontId="0" fillId="4" borderId="0" xfId="0" applyNumberFormat="1" applyFill="1" applyAlignment="1">
      <alignment horizontal="center" vertical="center"/>
    </xf>
    <xf numFmtId="0" fontId="7" fillId="4" borderId="0" xfId="2" applyFill="1" applyAlignment="1">
      <alignment vertical="center" wrapText="1"/>
    </xf>
    <xf numFmtId="0" fontId="8" fillId="5" borderId="0" xfId="2" applyFont="1" applyFill="1">
      <alignment vertical="center"/>
    </xf>
    <xf numFmtId="0" fontId="0" fillId="4" borderId="0" xfId="0" applyFont="1" applyFill="1" applyAlignment="1">
      <alignment vertical="center"/>
    </xf>
    <xf numFmtId="0" fontId="8" fillId="4" borderId="0" xfId="2" applyFont="1" applyFill="1" applyAlignment="1">
      <alignment vertical="center" wrapText="1"/>
    </xf>
    <xf numFmtId="0" fontId="48" fillId="0" borderId="0" xfId="7" applyFont="1" applyProtection="1">
      <alignment vertical="center"/>
    </xf>
    <xf numFmtId="180" fontId="0" fillId="0" borderId="13" xfId="0" applyNumberFormat="1" applyFill="1" applyBorder="1" applyAlignment="1" applyProtection="1">
      <alignment horizontal="left" vertical="center"/>
      <protection locked="0"/>
    </xf>
    <xf numFmtId="0" fontId="0" fillId="0" borderId="13" xfId="0" applyNumberFormat="1" applyFill="1" applyBorder="1" applyAlignment="1" applyProtection="1">
      <alignment horizontal="left" vertical="center"/>
      <protection locked="0"/>
    </xf>
    <xf numFmtId="0" fontId="2" fillId="0" borderId="0" xfId="3" applyAlignment="1" applyProtection="1"/>
    <xf numFmtId="0" fontId="14" fillId="0" borderId="0" xfId="3" applyFont="1" applyAlignment="1" applyProtection="1"/>
    <xf numFmtId="0" fontId="14" fillId="0" borderId="0" xfId="3" applyFont="1" applyAlignment="1" applyProtection="1">
      <alignment horizontal="centerContinuous" vertical="center"/>
    </xf>
    <xf numFmtId="0" fontId="14" fillId="0" borderId="0" xfId="3" applyFont="1" applyAlignment="1" applyProtection="1">
      <alignment horizontal="centerContinuous"/>
    </xf>
    <xf numFmtId="0" fontId="2" fillId="0" borderId="0" xfId="3" applyAlignment="1" applyProtection="1">
      <alignment horizontal="centerContinuous"/>
    </xf>
    <xf numFmtId="0" fontId="14" fillId="0" borderId="0" xfId="3" applyFont="1" applyAlignment="1" applyProtection="1">
      <alignment horizontal="right" vertical="center"/>
    </xf>
    <xf numFmtId="0" fontId="14" fillId="0" borderId="0" xfId="3" applyFont="1" applyAlignment="1" applyProtection="1">
      <alignment horizontal="distributed"/>
    </xf>
    <xf numFmtId="0" fontId="14" fillId="0" borderId="0" xfId="3" applyFont="1" applyAlignment="1" applyProtection="1">
      <alignment horizontal="distributed" vertical="center"/>
    </xf>
    <xf numFmtId="0" fontId="14" fillId="0" borderId="10" xfId="3" applyFont="1" applyBorder="1" applyAlignment="1" applyProtection="1">
      <alignment vertical="center"/>
    </xf>
    <xf numFmtId="0" fontId="14" fillId="0" borderId="44" xfId="3" applyFont="1" applyBorder="1" applyAlignment="1" applyProtection="1">
      <alignment horizontal="distributed" vertical="center"/>
    </xf>
    <xf numFmtId="0" fontId="42" fillId="0" borderId="0" xfId="0" applyFont="1" applyAlignment="1" applyProtection="1">
      <alignment horizontal="left" vertical="center"/>
    </xf>
    <xf numFmtId="0" fontId="14" fillId="0" borderId="0" xfId="3" applyFont="1" applyAlignment="1" applyProtection="1">
      <alignment horizontal="right"/>
    </xf>
    <xf numFmtId="37" fontId="14" fillId="0" borderId="0" xfId="3" applyNumberFormat="1" applyFont="1" applyAlignment="1" applyProtection="1">
      <alignment vertical="center"/>
    </xf>
    <xf numFmtId="178" fontId="14" fillId="0" borderId="0" xfId="3" applyNumberFormat="1" applyFont="1" applyAlignment="1" applyProtection="1"/>
    <xf numFmtId="178" fontId="14" fillId="0" borderId="0" xfId="3" applyNumberFormat="1" applyFont="1" applyAlignment="1" applyProtection="1">
      <protection locked="0"/>
    </xf>
    <xf numFmtId="0" fontId="7" fillId="0" borderId="0" xfId="7" applyProtection="1">
      <alignment vertical="center"/>
    </xf>
    <xf numFmtId="0" fontId="46" fillId="0" borderId="0" xfId="7" applyFont="1" applyAlignment="1" applyProtection="1">
      <alignment horizontal="center" vertical="center"/>
    </xf>
    <xf numFmtId="0" fontId="47" fillId="0" borderId="0" xfId="7" applyFont="1" applyAlignment="1" applyProtection="1">
      <alignment horizontal="right" vertical="center"/>
    </xf>
    <xf numFmtId="0" fontId="7" fillId="0" borderId="6" xfId="7" applyBorder="1" applyProtection="1">
      <alignment vertical="center"/>
    </xf>
    <xf numFmtId="0" fontId="7" fillId="4" borderId="13" xfId="7" applyFill="1" applyBorder="1" applyProtection="1">
      <alignment vertical="center"/>
    </xf>
    <xf numFmtId="0" fontId="44" fillId="0" borderId="0" xfId="3" applyFont="1" applyAlignment="1" applyProtection="1"/>
    <xf numFmtId="0" fontId="43" fillId="0" borderId="0" xfId="3" applyFont="1" applyAlignment="1" applyProtection="1"/>
    <xf numFmtId="0" fontId="42" fillId="0" borderId="0" xfId="3" applyFont="1" applyAlignment="1" applyProtection="1"/>
    <xf numFmtId="0" fontId="42" fillId="0" borderId="0" xfId="3" applyFont="1" applyAlignment="1" applyProtection="1">
      <alignment horizontal="left" vertical="center"/>
    </xf>
    <xf numFmtId="0" fontId="42" fillId="0" borderId="0" xfId="3" applyFont="1" applyAlignment="1" applyProtection="1">
      <alignment vertical="center"/>
    </xf>
    <xf numFmtId="0" fontId="42" fillId="0" borderId="0" xfId="3" applyFont="1" applyAlignment="1" applyProtection="1">
      <alignment horizontal="distributed"/>
    </xf>
    <xf numFmtId="0" fontId="42" fillId="0" borderId="0" xfId="3" applyFont="1" applyAlignment="1" applyProtection="1">
      <alignment horizontal="right"/>
    </xf>
    <xf numFmtId="0" fontId="42" fillId="0" borderId="0" xfId="3" applyFont="1" applyAlignment="1" applyProtection="1">
      <alignment horizontal="right" vertical="center"/>
    </xf>
    <xf numFmtId="0" fontId="42" fillId="0" borderId="0" xfId="3" applyFont="1" applyAlignment="1" applyProtection="1">
      <alignment horizontal="centerContinuous"/>
    </xf>
    <xf numFmtId="0" fontId="42" fillId="0" borderId="0" xfId="3" applyFont="1" applyAlignment="1" applyProtection="1">
      <alignment horizontal="centerContinuous" vertical="center"/>
    </xf>
    <xf numFmtId="0" fontId="44" fillId="0" borderId="0" xfId="3" applyFont="1" applyAlignment="1" applyProtection="1">
      <alignment horizontal="centerContinuous"/>
    </xf>
    <xf numFmtId="37" fontId="42" fillId="0" borderId="0" xfId="3" applyNumberFormat="1" applyFont="1" applyAlignment="1" applyProtection="1">
      <alignment vertical="center"/>
    </xf>
    <xf numFmtId="0" fontId="42" fillId="0" borderId="0" xfId="3" applyFont="1" applyAlignment="1" applyProtection="1">
      <alignment horizontal="left" vertical="center"/>
      <protection locked="0"/>
    </xf>
    <xf numFmtId="0" fontId="42" fillId="0" borderId="0" xfId="3" applyFont="1" applyAlignment="1" applyProtection="1">
      <alignment vertical="center"/>
      <protection locked="0"/>
    </xf>
    <xf numFmtId="0" fontId="49" fillId="0" borderId="13" xfId="9" applyNumberFormat="1" applyFill="1" applyBorder="1" applyAlignment="1" applyProtection="1">
      <alignment horizontal="left" vertical="center"/>
      <protection locked="0"/>
    </xf>
    <xf numFmtId="38" fontId="7" fillId="4" borderId="13" xfId="7" applyNumberFormat="1" applyFill="1" applyBorder="1" applyProtection="1">
      <alignment vertical="center"/>
    </xf>
    <xf numFmtId="38" fontId="7" fillId="0" borderId="6" xfId="7" applyNumberFormat="1" applyBorder="1" applyProtection="1">
      <alignment vertical="center"/>
    </xf>
    <xf numFmtId="38" fontId="7" fillId="0" borderId="6" xfId="7" applyNumberFormat="1" applyFill="1" applyBorder="1" applyProtection="1">
      <alignment vertical="center"/>
      <protection locked="0"/>
    </xf>
    <xf numFmtId="38" fontId="7" fillId="0" borderId="1" xfId="7" applyNumberFormat="1" applyBorder="1" applyProtection="1">
      <alignment vertical="center"/>
      <protection locked="0"/>
    </xf>
    <xf numFmtId="38" fontId="7" fillId="0" borderId="6" xfId="7" applyNumberFormat="1" applyBorder="1" applyProtection="1">
      <alignment vertical="center"/>
      <protection locked="0"/>
    </xf>
    <xf numFmtId="38" fontId="4" fillId="0" borderId="8" xfId="1" applyNumberFormat="1" applyFont="1" applyFill="1" applyBorder="1" applyAlignment="1" applyProtection="1">
      <alignment vertical="center" shrinkToFit="1"/>
      <protection locked="0"/>
    </xf>
    <xf numFmtId="38" fontId="4" fillId="0" borderId="74" xfId="1" applyNumberFormat="1" applyFont="1" applyFill="1" applyBorder="1" applyAlignment="1" applyProtection="1">
      <alignment vertical="center" shrinkToFit="1"/>
      <protection locked="0"/>
    </xf>
    <xf numFmtId="3" fontId="14" fillId="0" borderId="0" xfId="3" applyNumberFormat="1" applyFont="1" applyAlignment="1" applyProtection="1">
      <alignment horizontal="right"/>
    </xf>
    <xf numFmtId="38" fontId="7" fillId="0" borderId="8" xfId="7" applyNumberFormat="1" applyBorder="1" applyProtection="1">
      <alignment vertical="center"/>
      <protection locked="0"/>
    </xf>
    <xf numFmtId="49" fontId="0" fillId="0" borderId="13" xfId="0" applyNumberFormat="1" applyFill="1" applyBorder="1" applyAlignment="1" applyProtection="1">
      <alignment horizontal="left" vertical="center"/>
      <protection locked="0"/>
    </xf>
    <xf numFmtId="0" fontId="54" fillId="0" borderId="0" xfId="10" applyFont="1" applyAlignment="1" applyProtection="1">
      <alignment horizontal="justify" vertical="center"/>
    </xf>
    <xf numFmtId="0" fontId="54" fillId="0" borderId="0" xfId="10" applyFont="1" applyAlignment="1" applyProtection="1">
      <alignment vertical="center" wrapText="1"/>
    </xf>
    <xf numFmtId="0" fontId="44" fillId="0" borderId="0" xfId="10" applyFont="1" applyAlignment="1" applyProtection="1">
      <alignment vertical="center" wrapText="1"/>
    </xf>
    <xf numFmtId="0" fontId="0" fillId="0" borderId="13" xfId="0" applyBorder="1" applyAlignment="1" applyProtection="1">
      <alignment vertical="center"/>
      <protection locked="0"/>
    </xf>
    <xf numFmtId="38" fontId="14" fillId="0" borderId="0" xfId="1" applyFont="1" applyAlignment="1" applyProtection="1"/>
    <xf numFmtId="38" fontId="4" fillId="0" borderId="6" xfId="1" applyNumberFormat="1" applyFont="1" applyFill="1" applyBorder="1" applyAlignment="1" applyProtection="1">
      <alignment vertical="center" shrinkToFit="1"/>
      <protection locked="0"/>
    </xf>
    <xf numFmtId="49" fontId="64" fillId="0" borderId="83" xfId="12" applyNumberFormat="1" applyFont="1" applyFill="1" applyBorder="1" applyAlignment="1" applyProtection="1">
      <alignment horizontal="center" vertical="center" wrapText="1"/>
      <protection locked="0"/>
    </xf>
    <xf numFmtId="49" fontId="59" fillId="0" borderId="12" xfId="12" applyNumberFormat="1" applyFont="1" applyFill="1" applyBorder="1" applyAlignment="1" applyProtection="1">
      <alignment vertical="center" wrapText="1"/>
      <protection locked="0"/>
    </xf>
    <xf numFmtId="49" fontId="59" fillId="0" borderId="9" xfId="12" applyNumberFormat="1" applyFont="1" applyFill="1" applyBorder="1" applyAlignment="1" applyProtection="1">
      <alignment vertical="center" wrapText="1"/>
      <protection locked="0"/>
    </xf>
    <xf numFmtId="49" fontId="59" fillId="0" borderId="75" xfId="12" applyNumberFormat="1" applyFont="1" applyFill="1" applyBorder="1" applyAlignment="1" applyProtection="1">
      <alignment vertical="center" wrapText="1"/>
      <protection locked="0"/>
    </xf>
    <xf numFmtId="0" fontId="59" fillId="0" borderId="87" xfId="12" applyNumberFormat="1" applyFont="1" applyFill="1" applyBorder="1" applyAlignment="1" applyProtection="1">
      <alignment vertical="center" wrapText="1"/>
      <protection locked="0"/>
    </xf>
    <xf numFmtId="49" fontId="64" fillId="0" borderId="18" xfId="12" applyNumberFormat="1" applyFont="1" applyFill="1" applyBorder="1" applyAlignment="1" applyProtection="1">
      <alignment horizontal="center" vertical="center" wrapText="1"/>
      <protection locked="0"/>
    </xf>
    <xf numFmtId="49" fontId="64" fillId="0" borderId="90" xfId="12" applyNumberFormat="1" applyFont="1" applyFill="1" applyBorder="1" applyAlignment="1" applyProtection="1">
      <alignment horizontal="center" vertical="center" wrapText="1"/>
      <protection locked="0"/>
    </xf>
    <xf numFmtId="49" fontId="59" fillId="0" borderId="25" xfId="12" applyNumberFormat="1" applyFont="1" applyFill="1" applyBorder="1" applyAlignment="1" applyProtection="1">
      <alignment vertical="center" wrapText="1"/>
      <protection locked="0"/>
    </xf>
    <xf numFmtId="49" fontId="59" fillId="0" borderId="78" xfId="12" applyNumberFormat="1" applyFont="1" applyFill="1" applyBorder="1" applyAlignment="1" applyProtection="1">
      <alignment vertical="center" wrapText="1"/>
      <protection locked="0"/>
    </xf>
    <xf numFmtId="49" fontId="59" fillId="0" borderId="91" xfId="12" applyNumberFormat="1" applyFont="1" applyFill="1" applyBorder="1" applyAlignment="1" applyProtection="1">
      <alignment vertical="center" wrapText="1"/>
      <protection locked="0"/>
    </xf>
    <xf numFmtId="0" fontId="4" fillId="0" borderId="0" xfId="0" applyFont="1" applyAlignment="1">
      <alignment vertical="center"/>
    </xf>
    <xf numFmtId="0" fontId="4" fillId="0" borderId="0" xfId="0" applyFont="1" applyAlignment="1">
      <alignment horizontal="left" vertical="center"/>
    </xf>
    <xf numFmtId="0" fontId="4" fillId="0" borderId="15" xfId="0" applyFont="1" applyBorder="1" applyAlignment="1">
      <alignment horizontal="distributed" vertical="center" justifyLastLine="1"/>
    </xf>
    <xf numFmtId="0" fontId="4" fillId="0" borderId="21" xfId="0" applyFont="1" applyBorder="1" applyAlignment="1">
      <alignment horizontal="distributed" vertical="center" justifyLastLine="1"/>
    </xf>
    <xf numFmtId="0" fontId="4" fillId="0" borderId="82" xfId="0" applyFont="1" applyBorder="1" applyAlignment="1">
      <alignment horizontal="distributed" vertical="center" justifyLastLine="1"/>
    </xf>
    <xf numFmtId="0" fontId="4" fillId="0" borderId="92" xfId="0" applyFont="1" applyBorder="1" applyAlignment="1">
      <alignment horizontal="distributed" vertical="center" justifyLastLine="1"/>
    </xf>
    <xf numFmtId="0" fontId="4" fillId="0" borderId="28" xfId="0" applyFont="1" applyBorder="1" applyAlignment="1">
      <alignment vertical="center"/>
    </xf>
    <xf numFmtId="38" fontId="4" fillId="0" borderId="6" xfId="1" applyFont="1" applyBorder="1" applyAlignment="1">
      <alignment vertical="center"/>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38" fontId="4" fillId="0" borderId="22" xfId="1" applyFont="1" applyBorder="1" applyAlignment="1">
      <alignment vertical="center"/>
    </xf>
    <xf numFmtId="0" fontId="4" fillId="8" borderId="28" xfId="0" applyFont="1" applyFill="1" applyBorder="1" applyAlignment="1">
      <alignment vertical="center"/>
    </xf>
    <xf numFmtId="38" fontId="4" fillId="8" borderId="6" xfId="1" applyFont="1" applyFill="1" applyBorder="1" applyAlignment="1">
      <alignment vertical="center"/>
    </xf>
    <xf numFmtId="38" fontId="4" fillId="8" borderId="5" xfId="1" applyFont="1" applyFill="1" applyBorder="1" applyAlignment="1">
      <alignment vertical="center"/>
    </xf>
    <xf numFmtId="38" fontId="4" fillId="0" borderId="5" xfId="1" applyFont="1" applyFill="1" applyBorder="1" applyAlignment="1">
      <alignment vertical="center"/>
    </xf>
    <xf numFmtId="38" fontId="4" fillId="8" borderId="22" xfId="1" applyFont="1" applyFill="1" applyBorder="1" applyAlignment="1">
      <alignment vertical="center"/>
    </xf>
    <xf numFmtId="38" fontId="4" fillId="0" borderId="5" xfId="1" applyFont="1" applyBorder="1" applyAlignment="1">
      <alignment horizontal="right" vertical="center"/>
    </xf>
    <xf numFmtId="38" fontId="4" fillId="0" borderId="5" xfId="1" applyFont="1" applyFill="1" applyBorder="1" applyAlignment="1">
      <alignment horizontal="right" vertical="center"/>
    </xf>
    <xf numFmtId="38" fontId="67" fillId="8" borderId="5" xfId="1" applyFont="1" applyFill="1" applyBorder="1" applyAlignment="1">
      <alignment vertical="center"/>
    </xf>
    <xf numFmtId="0" fontId="4" fillId="0" borderId="22" xfId="0" applyFont="1" applyBorder="1" applyAlignment="1">
      <alignment vertical="center"/>
    </xf>
    <xf numFmtId="0" fontId="4" fillId="0" borderId="6" xfId="0" applyFont="1" applyBorder="1" applyAlignment="1">
      <alignment vertical="center"/>
    </xf>
    <xf numFmtId="0" fontId="4" fillId="0" borderId="2" xfId="0" applyFont="1" applyBorder="1" applyAlignment="1">
      <alignment horizontal="right" vertical="center"/>
    </xf>
    <xf numFmtId="0" fontId="4" fillId="8" borderId="6" xfId="0" applyFont="1" applyFill="1" applyBorder="1" applyAlignment="1">
      <alignment vertical="center"/>
    </xf>
    <xf numFmtId="0" fontId="4" fillId="8" borderId="22" xfId="0" applyFont="1" applyFill="1" applyBorder="1" applyAlignment="1">
      <alignment vertical="center"/>
    </xf>
    <xf numFmtId="0" fontId="4" fillId="0" borderId="5" xfId="0" applyFont="1" applyBorder="1" applyAlignment="1">
      <alignment horizontal="right" vertical="center"/>
    </xf>
    <xf numFmtId="0" fontId="4" fillId="8" borderId="28" xfId="0" applyFont="1" applyFill="1" applyBorder="1" applyAlignment="1">
      <alignment vertical="center" shrinkToFit="1"/>
    </xf>
    <xf numFmtId="49" fontId="64" fillId="0" borderId="13" xfId="12" applyNumberFormat="1" applyFont="1" applyFill="1" applyBorder="1" applyAlignment="1" applyProtection="1">
      <alignment horizontal="center" vertical="center" wrapText="1"/>
      <protection locked="0"/>
    </xf>
    <xf numFmtId="0" fontId="59" fillId="0" borderId="98" xfId="12" applyNumberFormat="1" applyFont="1" applyFill="1" applyBorder="1" applyAlignment="1" applyProtection="1">
      <alignment vertical="center" wrapText="1"/>
      <protection locked="0"/>
    </xf>
    <xf numFmtId="0" fontId="59" fillId="0" borderId="95" xfId="12" applyNumberFormat="1" applyFont="1" applyFill="1" applyBorder="1" applyAlignment="1" applyProtection="1">
      <alignment horizontal="center" vertical="center" shrinkToFit="1"/>
      <protection locked="0"/>
    </xf>
    <xf numFmtId="181" fontId="59" fillId="0" borderId="8" xfId="12" applyNumberFormat="1" applyFont="1" applyFill="1" applyBorder="1" applyAlignment="1" applyProtection="1">
      <alignment vertical="center"/>
      <protection locked="0"/>
    </xf>
    <xf numFmtId="181" fontId="59" fillId="0" borderId="74" xfId="12" applyNumberFormat="1" applyFont="1" applyFill="1" applyBorder="1" applyAlignment="1" applyProtection="1">
      <alignment vertical="center"/>
      <protection locked="0"/>
    </xf>
    <xf numFmtId="181" fontId="59" fillId="0" borderId="76" xfId="12" applyNumberFormat="1" applyFont="1" applyFill="1" applyBorder="1" applyAlignment="1" applyProtection="1">
      <alignment vertical="center"/>
      <protection locked="0"/>
    </xf>
    <xf numFmtId="181" fontId="59" fillId="0" borderId="75" xfId="12" applyNumberFormat="1" applyFont="1" applyFill="1" applyBorder="1" applyAlignment="1" applyProtection="1">
      <alignment vertical="center"/>
      <protection locked="0"/>
    </xf>
    <xf numFmtId="181" fontId="59" fillId="0" borderId="95" xfId="12" applyNumberFormat="1" applyFont="1" applyFill="1" applyBorder="1" applyAlignment="1" applyProtection="1">
      <alignment vertical="center" wrapText="1"/>
      <protection locked="0"/>
    </xf>
    <xf numFmtId="181" fontId="59" fillId="0" borderId="98" xfId="12" applyNumberFormat="1" applyFont="1" applyFill="1" applyBorder="1" applyAlignment="1" applyProtection="1">
      <alignment vertical="center"/>
      <protection locked="0"/>
    </xf>
    <xf numFmtId="181" fontId="59" fillId="0" borderId="87" xfId="12" applyNumberFormat="1" applyFont="1" applyFill="1" applyBorder="1" applyAlignment="1" applyProtection="1">
      <alignment vertical="center"/>
      <protection locked="0"/>
    </xf>
    <xf numFmtId="49" fontId="59" fillId="0" borderId="13" xfId="12" applyNumberFormat="1" applyFont="1" applyFill="1" applyBorder="1" applyAlignment="1" applyProtection="1">
      <alignment vertical="center" wrapText="1"/>
      <protection locked="0"/>
    </xf>
    <xf numFmtId="0" fontId="0" fillId="0" borderId="0" xfId="0" applyAlignment="1">
      <alignment horizontal="center" vertical="center" shrinkToFit="1"/>
    </xf>
    <xf numFmtId="0" fontId="0" fillId="9" borderId="0" xfId="0" applyFill="1"/>
    <xf numFmtId="0" fontId="0" fillId="10" borderId="0" xfId="0" applyFill="1"/>
    <xf numFmtId="0" fontId="0" fillId="11" borderId="0" xfId="0" applyFill="1"/>
    <xf numFmtId="0" fontId="0" fillId="11" borderId="0" xfId="0" applyFill="1" applyAlignment="1">
      <alignment horizontal="center" vertical="center" shrinkToFit="1"/>
    </xf>
    <xf numFmtId="0" fontId="0" fillId="9" borderId="0" xfId="0" applyFill="1" applyAlignment="1">
      <alignment horizontal="center" vertical="center" shrinkToFit="1"/>
    </xf>
    <xf numFmtId="0" fontId="0" fillId="10" borderId="0" xfId="0" applyFill="1" applyAlignment="1">
      <alignment horizontal="center" vertical="center" shrinkToFit="1"/>
    </xf>
    <xf numFmtId="0" fontId="0" fillId="0" borderId="0" xfId="0" applyNumberFormat="1" applyAlignment="1">
      <alignment vertical="center"/>
    </xf>
    <xf numFmtId="184" fontId="0" fillId="0" borderId="0" xfId="0" applyNumberFormat="1" applyAlignment="1">
      <alignment vertical="center"/>
    </xf>
    <xf numFmtId="38" fontId="0" fillId="0" borderId="0" xfId="0" applyNumberFormat="1" applyAlignment="1">
      <alignment vertical="center"/>
    </xf>
    <xf numFmtId="0" fontId="14" fillId="0" borderId="0" xfId="3" applyFont="1" applyAlignment="1" applyProtection="1">
      <alignment vertical="center"/>
    </xf>
    <xf numFmtId="0" fontId="47" fillId="0" borderId="13" xfId="7" applyFont="1" applyBorder="1" applyAlignment="1" applyProtection="1">
      <alignment horizontal="center" vertical="center"/>
    </xf>
    <xf numFmtId="181" fontId="59" fillId="0" borderId="88" xfId="12" applyNumberFormat="1" applyFont="1" applyFill="1" applyBorder="1" applyAlignment="1" applyProtection="1">
      <alignment vertical="center"/>
      <protection locked="0"/>
    </xf>
    <xf numFmtId="181" fontId="59" fillId="0" borderId="9" xfId="12" applyNumberFormat="1" applyFont="1" applyFill="1" applyBorder="1" applyAlignment="1" applyProtection="1">
      <alignment vertical="center"/>
      <protection locked="0"/>
    </xf>
    <xf numFmtId="181" fontId="59" fillId="0" borderId="11" xfId="12" applyNumberFormat="1" applyFont="1" applyFill="1" applyBorder="1" applyAlignment="1" applyProtection="1">
      <alignment vertical="center"/>
      <protection locked="0"/>
    </xf>
    <xf numFmtId="181" fontId="59" fillId="0" borderId="12" xfId="12" applyNumberFormat="1" applyFont="1" applyFill="1" applyBorder="1" applyAlignment="1" applyProtection="1">
      <alignment vertical="center"/>
      <protection locked="0"/>
    </xf>
    <xf numFmtId="0" fontId="43" fillId="0" borderId="0" xfId="10" applyFont="1" applyProtection="1">
      <alignment vertical="center"/>
    </xf>
    <xf numFmtId="0" fontId="54" fillId="0" borderId="0" xfId="10" applyFont="1" applyAlignment="1" applyProtection="1">
      <alignment horizontal="center" vertical="center" wrapText="1"/>
    </xf>
    <xf numFmtId="0" fontId="54" fillId="0" borderId="0" xfId="10" applyFont="1" applyAlignment="1" applyProtection="1">
      <alignment horizontal="left" vertical="center" wrapText="1"/>
    </xf>
    <xf numFmtId="0" fontId="54" fillId="0" borderId="0" xfId="10" applyFont="1" applyAlignment="1" applyProtection="1">
      <alignment horizontal="left" vertical="center"/>
    </xf>
    <xf numFmtId="0" fontId="0" fillId="0" borderId="0" xfId="0" applyProtection="1"/>
    <xf numFmtId="0" fontId="0" fillId="0" borderId="0" xfId="0" applyAlignment="1" applyProtection="1">
      <alignment vertical="center"/>
    </xf>
    <xf numFmtId="0" fontId="0" fillId="6" borderId="13" xfId="0" applyFill="1" applyBorder="1" applyAlignment="1" applyProtection="1">
      <alignment horizontal="left" vertical="center"/>
    </xf>
    <xf numFmtId="0" fontId="0" fillId="6" borderId="13" xfId="0" applyFill="1" applyBorder="1" applyAlignment="1" applyProtection="1">
      <alignment wrapText="1"/>
    </xf>
    <xf numFmtId="0" fontId="0" fillId="0" borderId="13" xfId="0" applyBorder="1" applyProtection="1"/>
    <xf numFmtId="0" fontId="0" fillId="0" borderId="13" xfId="0" applyBorder="1" applyAlignment="1" applyProtection="1">
      <alignment vertical="center" shrinkToFit="1"/>
    </xf>
    <xf numFmtId="3" fontId="0" fillId="0" borderId="13" xfId="0" applyNumberFormat="1" applyBorder="1" applyProtection="1"/>
    <xf numFmtId="0" fontId="7" fillId="0" borderId="1" xfId="7" applyBorder="1" applyAlignment="1" applyProtection="1">
      <alignment vertical="center" shrinkToFit="1"/>
    </xf>
    <xf numFmtId="0" fontId="7" fillId="0" borderId="6" xfId="7" applyBorder="1" applyAlignment="1" applyProtection="1">
      <alignment vertical="center" shrinkToFit="1"/>
    </xf>
    <xf numFmtId="0" fontId="3" fillId="0" borderId="0" xfId="0" applyFont="1" applyProtection="1"/>
    <xf numFmtId="0" fontId="40" fillId="0" borderId="0" xfId="0" applyFont="1" applyProtection="1"/>
    <xf numFmtId="38" fontId="4" fillId="0" borderId="0" xfId="1" applyFont="1" applyProtection="1"/>
    <xf numFmtId="57" fontId="41" fillId="0" borderId="10" xfId="1" applyNumberFormat="1" applyFont="1" applyFill="1" applyBorder="1" applyAlignment="1" applyProtection="1"/>
    <xf numFmtId="38" fontId="4" fillId="0" borderId="10" xfId="1" applyFont="1" applyFill="1" applyBorder="1" applyAlignment="1" applyProtection="1"/>
    <xf numFmtId="38" fontId="4" fillId="0" borderId="0" xfId="1" applyFont="1" applyFill="1" applyBorder="1" applyAlignment="1" applyProtection="1"/>
    <xf numFmtId="38" fontId="51" fillId="0" borderId="10" xfId="1" applyFont="1" applyFill="1" applyBorder="1" applyAlignment="1" applyProtection="1">
      <alignment horizontal="right" vertical="center"/>
    </xf>
    <xf numFmtId="38" fontId="51" fillId="0" borderId="0" xfId="1" applyFont="1" applyFill="1" applyBorder="1" applyAlignment="1" applyProtection="1">
      <alignment horizontal="right" vertical="center"/>
    </xf>
    <xf numFmtId="38" fontId="4" fillId="0" borderId="0" xfId="1" applyFont="1" applyAlignment="1" applyProtection="1">
      <alignment vertical="center"/>
    </xf>
    <xf numFmtId="38" fontId="4" fillId="0" borderId="1" xfId="1" applyFont="1" applyBorder="1" applyAlignment="1" applyProtection="1">
      <alignment horizontal="center" vertical="center"/>
    </xf>
    <xf numFmtId="38" fontId="4" fillId="0" borderId="1" xfId="1" applyFont="1" applyBorder="1" applyAlignment="1" applyProtection="1">
      <alignment vertical="center"/>
    </xf>
    <xf numFmtId="38" fontId="4" fillId="0" borderId="2" xfId="1" applyFont="1" applyFill="1" applyBorder="1" applyAlignment="1" applyProtection="1">
      <alignment horizontal="center" vertical="center"/>
    </xf>
    <xf numFmtId="176" fontId="4" fillId="0" borderId="2" xfId="0" applyNumberFormat="1" applyFont="1" applyBorder="1" applyAlignment="1" applyProtection="1">
      <alignment horizontal="right" vertical="center"/>
    </xf>
    <xf numFmtId="176" fontId="4" fillId="0" borderId="2" xfId="0" applyNumberFormat="1" applyFont="1" applyBorder="1" applyAlignment="1" applyProtection="1">
      <alignment horizontal="right" vertical="center" shrinkToFit="1"/>
    </xf>
    <xf numFmtId="38" fontId="4" fillId="0" borderId="0" xfId="1" applyFont="1" applyAlignment="1" applyProtection="1">
      <alignment vertical="center" wrapText="1"/>
    </xf>
    <xf numFmtId="38" fontId="4" fillId="0" borderId="6" xfId="1" applyFont="1" applyBorder="1" applyAlignment="1" applyProtection="1">
      <alignment horizontal="center" vertical="center" wrapText="1"/>
    </xf>
    <xf numFmtId="38" fontId="4" fillId="0" borderId="6" xfId="1" applyFont="1" applyBorder="1" applyAlignment="1" applyProtection="1">
      <alignment horizontal="center" vertical="center"/>
    </xf>
    <xf numFmtId="38" fontId="4" fillId="0" borderId="5" xfId="1" applyFont="1" applyFill="1" applyBorder="1" applyAlignment="1" applyProtection="1">
      <alignment horizontal="center" vertical="center"/>
    </xf>
    <xf numFmtId="38" fontId="4" fillId="0" borderId="5" xfId="1" applyFont="1" applyBorder="1" applyAlignment="1" applyProtection="1">
      <alignment horizontal="center" vertical="center"/>
    </xf>
    <xf numFmtId="38" fontId="4" fillId="0" borderId="5" xfId="1" applyFont="1" applyBorder="1" applyAlignment="1" applyProtection="1">
      <alignment horizontal="center" vertical="center" wrapText="1"/>
    </xf>
    <xf numFmtId="38" fontId="61" fillId="0" borderId="5" xfId="1" applyFont="1" applyBorder="1" applyAlignment="1" applyProtection="1">
      <alignment horizontal="center" vertical="center" wrapText="1"/>
    </xf>
    <xf numFmtId="38" fontId="4" fillId="0" borderId="0" xfId="1" applyFont="1" applyFill="1" applyAlignment="1" applyProtection="1">
      <alignment vertical="center"/>
    </xf>
    <xf numFmtId="38" fontId="4" fillId="0" borderId="9" xfId="1" applyFont="1" applyFill="1" applyBorder="1" applyAlignment="1" applyProtection="1">
      <alignment vertical="center"/>
    </xf>
    <xf numFmtId="38" fontId="4" fillId="0" borderId="9" xfId="1" applyFont="1" applyFill="1" applyBorder="1" applyAlignment="1" applyProtection="1">
      <alignment horizontal="center" vertical="center"/>
    </xf>
    <xf numFmtId="40" fontId="4" fillId="0" borderId="9" xfId="1" applyNumberFormat="1" applyFont="1" applyFill="1" applyBorder="1" applyAlignment="1" applyProtection="1">
      <alignment horizontal="center" vertical="center"/>
    </xf>
    <xf numFmtId="40" fontId="4" fillId="0" borderId="13" xfId="1" applyNumberFormat="1" applyFont="1" applyFill="1" applyBorder="1" applyAlignment="1" applyProtection="1">
      <alignment horizontal="center" vertical="center"/>
    </xf>
    <xf numFmtId="40" fontId="4" fillId="0" borderId="44" xfId="1" applyNumberFormat="1" applyFont="1" applyFill="1" applyBorder="1" applyAlignment="1" applyProtection="1">
      <alignment horizontal="center" vertical="center" shrinkToFit="1"/>
    </xf>
    <xf numFmtId="40" fontId="4" fillId="0" borderId="12" xfId="1" applyNumberFormat="1" applyFont="1" applyFill="1" applyBorder="1" applyAlignment="1" applyProtection="1">
      <alignment horizontal="center" vertical="center"/>
    </xf>
    <xf numFmtId="38" fontId="4" fillId="0" borderId="8" xfId="1" applyFont="1" applyFill="1" applyBorder="1" applyAlignment="1" applyProtection="1">
      <alignment vertical="center"/>
    </xf>
    <xf numFmtId="38" fontId="4" fillId="0" borderId="0" xfId="1" applyFont="1" applyFill="1" applyBorder="1" applyProtection="1"/>
    <xf numFmtId="38" fontId="4" fillId="0" borderId="6" xfId="1" applyFont="1" applyFill="1" applyBorder="1" applyAlignment="1" applyProtection="1">
      <alignment horizontal="center"/>
    </xf>
    <xf numFmtId="38" fontId="4" fillId="0" borderId="6" xfId="1" applyFont="1" applyFill="1" applyBorder="1" applyProtection="1"/>
    <xf numFmtId="38" fontId="4" fillId="0" borderId="5" xfId="1" applyFont="1" applyFill="1" applyBorder="1" applyAlignment="1" applyProtection="1">
      <alignment horizontal="center"/>
    </xf>
    <xf numFmtId="38" fontId="4" fillId="0" borderId="5" xfId="1" applyFont="1" applyFill="1" applyBorder="1" applyAlignment="1" applyProtection="1">
      <alignment horizontal="right"/>
    </xf>
    <xf numFmtId="38" fontId="4" fillId="0" borderId="1" xfId="1" applyFont="1" applyFill="1" applyBorder="1" applyProtection="1"/>
    <xf numFmtId="38" fontId="4" fillId="0" borderId="0" xfId="1" applyFont="1" applyFill="1" applyBorder="1" applyAlignment="1" applyProtection="1">
      <alignment horizontal="left" vertical="center" wrapText="1"/>
    </xf>
    <xf numFmtId="38" fontId="19" fillId="0" borderId="8" xfId="1" applyFont="1" applyFill="1" applyBorder="1" applyAlignment="1" applyProtection="1">
      <alignment horizontal="left" vertical="center" wrapText="1" shrinkToFit="1"/>
    </xf>
    <xf numFmtId="38" fontId="4" fillId="0" borderId="8" xfId="1" applyFont="1" applyFill="1" applyBorder="1" applyAlignment="1" applyProtection="1">
      <alignment horizontal="left" vertical="center" wrapText="1" shrinkToFit="1"/>
    </xf>
    <xf numFmtId="38" fontId="4" fillId="0" borderId="8" xfId="1" applyFont="1" applyFill="1" applyBorder="1" applyAlignment="1" applyProtection="1">
      <alignment horizontal="left" vertical="center" shrinkToFit="1"/>
    </xf>
    <xf numFmtId="38" fontId="4" fillId="0" borderId="9" xfId="1" applyNumberFormat="1" applyFont="1" applyFill="1" applyBorder="1" applyAlignment="1" applyProtection="1">
      <alignment vertical="center" shrinkToFit="1"/>
    </xf>
    <xf numFmtId="181" fontId="4" fillId="0" borderId="9" xfId="1" applyNumberFormat="1" applyFont="1" applyFill="1" applyBorder="1" applyAlignment="1" applyProtection="1">
      <alignment horizontal="right" vertical="center" shrinkToFit="1"/>
    </xf>
    <xf numFmtId="38" fontId="4" fillId="0" borderId="8" xfId="1" applyNumberFormat="1" applyFont="1" applyFill="1" applyBorder="1" applyAlignment="1" applyProtection="1">
      <alignment vertical="center" shrinkToFit="1"/>
    </xf>
    <xf numFmtId="38" fontId="66" fillId="0" borderId="8" xfId="0" applyNumberFormat="1" applyFont="1" applyFill="1" applyBorder="1" applyAlignment="1" applyProtection="1">
      <alignment vertical="center" shrinkToFit="1"/>
    </xf>
    <xf numFmtId="38" fontId="66" fillId="0" borderId="11" xfId="0" applyNumberFormat="1" applyFont="1" applyFill="1" applyBorder="1" applyAlignment="1" applyProtection="1">
      <alignment vertical="center" shrinkToFit="1"/>
    </xf>
    <xf numFmtId="38" fontId="4" fillId="0" borderId="11" xfId="1" applyNumberFormat="1" applyFont="1" applyFill="1" applyBorder="1" applyAlignment="1" applyProtection="1">
      <alignment vertical="center" shrinkToFit="1"/>
    </xf>
    <xf numFmtId="49" fontId="4" fillId="0" borderId="9" xfId="1" applyNumberFormat="1" applyFont="1" applyFill="1" applyBorder="1" applyAlignment="1" applyProtection="1">
      <alignment horizontal="center" vertical="center" shrinkToFit="1"/>
    </xf>
    <xf numFmtId="49" fontId="4" fillId="0" borderId="8" xfId="1" applyNumberFormat="1" applyFont="1" applyFill="1" applyBorder="1" applyAlignment="1" applyProtection="1">
      <alignment horizontal="center" vertical="center" wrapText="1"/>
    </xf>
    <xf numFmtId="12" fontId="4" fillId="0" borderId="0" xfId="1" applyNumberFormat="1" applyFont="1" applyFill="1" applyBorder="1" applyAlignment="1" applyProtection="1">
      <alignment horizontal="left" vertical="center" wrapText="1"/>
    </xf>
    <xf numFmtId="49" fontId="4" fillId="0" borderId="13" xfId="1" applyNumberFormat="1" applyFont="1" applyFill="1" applyBorder="1" applyAlignment="1" applyProtection="1">
      <alignment horizontal="center" vertical="center" shrinkToFit="1"/>
    </xf>
    <xf numFmtId="49" fontId="4" fillId="0" borderId="13" xfId="1" applyNumberFormat="1" applyFont="1" applyFill="1" applyBorder="1" applyAlignment="1" applyProtection="1">
      <alignment horizontal="center" vertical="center" wrapText="1"/>
    </xf>
    <xf numFmtId="38" fontId="4" fillId="0" borderId="6" xfId="1" applyFont="1" applyFill="1" applyBorder="1" applyAlignment="1" applyProtection="1">
      <alignment horizontal="left" vertical="center" wrapText="1" shrinkToFit="1"/>
    </xf>
    <xf numFmtId="38" fontId="4" fillId="0" borderId="5" xfId="1" applyNumberFormat="1" applyFont="1" applyFill="1" applyBorder="1" applyAlignment="1" applyProtection="1">
      <alignment vertical="center" shrinkToFit="1"/>
    </xf>
    <xf numFmtId="181" fontId="4" fillId="0" borderId="5" xfId="1" applyNumberFormat="1" applyFont="1" applyFill="1" applyBorder="1" applyAlignment="1" applyProtection="1">
      <alignment horizontal="right" vertical="center" shrinkToFit="1"/>
    </xf>
    <xf numFmtId="38" fontId="4" fillId="0" borderId="6" xfId="1" applyNumberFormat="1" applyFont="1" applyFill="1" applyBorder="1" applyAlignment="1" applyProtection="1">
      <alignment vertical="center" shrinkToFit="1"/>
    </xf>
    <xf numFmtId="38" fontId="66" fillId="0" borderId="6" xfId="0" applyNumberFormat="1" applyFont="1" applyFill="1" applyBorder="1" applyAlignment="1" applyProtection="1">
      <alignment vertical="center" shrinkToFit="1"/>
    </xf>
    <xf numFmtId="38" fontId="4" fillId="0" borderId="7" xfId="1" applyNumberFormat="1" applyFont="1" applyFill="1" applyBorder="1" applyAlignment="1" applyProtection="1">
      <alignment vertical="center" shrinkToFit="1"/>
    </xf>
    <xf numFmtId="49" fontId="4" fillId="0" borderId="1" xfId="1" applyNumberFormat="1" applyFont="1" applyFill="1" applyBorder="1" applyAlignment="1" applyProtection="1">
      <alignment horizontal="center" vertical="center" wrapText="1"/>
    </xf>
    <xf numFmtId="38" fontId="19" fillId="0" borderId="74" xfId="1" applyFont="1" applyFill="1" applyBorder="1" applyAlignment="1" applyProtection="1">
      <alignment horizontal="left" vertical="center" wrapText="1" shrinkToFit="1"/>
    </xf>
    <xf numFmtId="38" fontId="4" fillId="0" borderId="74" xfId="1" applyFont="1" applyFill="1" applyBorder="1" applyAlignment="1" applyProtection="1">
      <alignment horizontal="left" vertical="center" wrapText="1" shrinkToFit="1"/>
    </xf>
    <xf numFmtId="38" fontId="4" fillId="0" borderId="74" xfId="1" applyFont="1" applyFill="1" applyBorder="1" applyAlignment="1" applyProtection="1">
      <alignment horizontal="left" vertical="center" shrinkToFit="1"/>
    </xf>
    <xf numFmtId="38" fontId="4" fillId="0" borderId="75" xfId="1" applyNumberFormat="1" applyFont="1" applyFill="1" applyBorder="1" applyAlignment="1" applyProtection="1">
      <alignment vertical="center" shrinkToFit="1"/>
    </xf>
    <xf numFmtId="181" fontId="4" fillId="0" borderId="75" xfId="1" applyNumberFormat="1" applyFont="1" applyFill="1" applyBorder="1" applyAlignment="1" applyProtection="1">
      <alignment horizontal="right" vertical="center" shrinkToFit="1"/>
    </xf>
    <xf numFmtId="38" fontId="4" fillId="0" borderId="75" xfId="1" applyNumberFormat="1" applyFont="1" applyFill="1" applyBorder="1" applyAlignment="1" applyProtection="1">
      <alignment horizontal="center" vertical="center" shrinkToFit="1"/>
    </xf>
    <xf numFmtId="38" fontId="4" fillId="0" borderId="74" xfId="1" applyNumberFormat="1" applyFont="1" applyFill="1" applyBorder="1" applyAlignment="1" applyProtection="1">
      <alignment vertical="center" shrinkToFit="1"/>
    </xf>
    <xf numFmtId="38" fontId="66" fillId="0" borderId="74" xfId="0" applyNumberFormat="1" applyFont="1" applyFill="1" applyBorder="1" applyAlignment="1" applyProtection="1">
      <alignment vertical="center" shrinkToFit="1"/>
    </xf>
    <xf numFmtId="38" fontId="66" fillId="0" borderId="76" xfId="0" applyNumberFormat="1" applyFont="1" applyFill="1" applyBorder="1" applyAlignment="1" applyProtection="1">
      <alignment vertical="center" shrinkToFit="1"/>
    </xf>
    <xf numFmtId="38" fontId="4" fillId="0" borderId="76" xfId="1" applyNumberFormat="1" applyFont="1" applyFill="1" applyBorder="1" applyAlignment="1" applyProtection="1">
      <alignment vertical="center" shrinkToFit="1"/>
    </xf>
    <xf numFmtId="49" fontId="4" fillId="0" borderId="74" xfId="1" applyNumberFormat="1" applyFont="1" applyFill="1" applyBorder="1" applyAlignment="1" applyProtection="1">
      <alignment horizontal="center" vertical="center" shrinkToFit="1"/>
    </xf>
    <xf numFmtId="49" fontId="4" fillId="0" borderId="74" xfId="1" applyNumberFormat="1" applyFont="1" applyFill="1" applyBorder="1" applyAlignment="1" applyProtection="1">
      <alignment horizontal="center" vertical="center" wrapText="1"/>
    </xf>
    <xf numFmtId="0" fontId="4" fillId="0" borderId="8" xfId="1" applyNumberFormat="1" applyFont="1" applyFill="1" applyBorder="1" applyAlignment="1" applyProtection="1">
      <alignment horizontal="center" vertical="center" wrapText="1"/>
    </xf>
    <xf numFmtId="38" fontId="4" fillId="0" borderId="84" xfId="1" applyFont="1" applyFill="1" applyBorder="1" applyAlignment="1" applyProtection="1">
      <alignment horizontal="left" vertical="center" shrinkToFit="1"/>
    </xf>
    <xf numFmtId="38" fontId="4" fillId="0" borderId="85" xfId="1" applyFont="1" applyFill="1" applyBorder="1" applyAlignment="1" applyProtection="1">
      <alignment horizontal="left" vertical="center" shrinkToFit="1"/>
    </xf>
    <xf numFmtId="181" fontId="4" fillId="0" borderId="9" xfId="1" applyNumberFormat="1" applyFont="1" applyFill="1" applyBorder="1" applyAlignment="1" applyProtection="1">
      <alignment vertical="center" shrinkToFit="1"/>
    </xf>
    <xf numFmtId="181" fontId="4" fillId="0" borderId="86" xfId="1" applyNumberFormat="1" applyFont="1" applyFill="1" applyBorder="1" applyAlignment="1" applyProtection="1">
      <alignment vertical="center" shrinkToFit="1"/>
    </xf>
    <xf numFmtId="181" fontId="4" fillId="0" borderId="84" xfId="1" applyNumberFormat="1" applyFont="1" applyFill="1" applyBorder="1" applyAlignment="1" applyProtection="1">
      <alignment vertical="center" shrinkToFit="1"/>
    </xf>
    <xf numFmtId="181" fontId="4" fillId="0" borderId="8" xfId="1" applyNumberFormat="1" applyFont="1" applyFill="1" applyBorder="1" applyAlignment="1" applyProtection="1">
      <alignment vertical="center" shrinkToFit="1"/>
    </xf>
    <xf numFmtId="38" fontId="4" fillId="0" borderId="84" xfId="1" applyFont="1" applyFill="1" applyBorder="1" applyAlignment="1" applyProtection="1">
      <alignment horizontal="left" vertical="center" wrapText="1"/>
    </xf>
    <xf numFmtId="38" fontId="4" fillId="0" borderId="9" xfId="1" applyNumberFormat="1" applyFont="1" applyFill="1" applyBorder="1" applyAlignment="1" applyProtection="1">
      <alignment vertical="center" shrinkToFit="1"/>
      <protection locked="0"/>
    </xf>
    <xf numFmtId="38" fontId="4" fillId="0" borderId="5" xfId="1" applyNumberFormat="1" applyFont="1" applyFill="1" applyBorder="1" applyAlignment="1" applyProtection="1">
      <alignment vertical="center" shrinkToFit="1"/>
      <protection locked="0"/>
    </xf>
    <xf numFmtId="38" fontId="4" fillId="0" borderId="75" xfId="1" applyNumberFormat="1" applyFont="1" applyFill="1" applyBorder="1" applyAlignment="1" applyProtection="1">
      <alignment vertical="center" shrinkToFit="1"/>
      <protection locked="0"/>
    </xf>
    <xf numFmtId="181" fontId="4" fillId="0" borderId="9" xfId="1" applyNumberFormat="1" applyFont="1" applyFill="1" applyBorder="1" applyAlignment="1" applyProtection="1">
      <alignment vertical="center" shrinkToFit="1"/>
      <protection locked="0"/>
    </xf>
    <xf numFmtId="49" fontId="59" fillId="0" borderId="0" xfId="11" applyNumberFormat="1" applyFont="1" applyAlignment="1" applyProtection="1">
      <alignment vertical="center"/>
    </xf>
    <xf numFmtId="49" fontId="59" fillId="0" borderId="0" xfId="11" applyNumberFormat="1" applyFont="1" applyAlignment="1" applyProtection="1">
      <alignment horizontal="center" vertical="center"/>
    </xf>
    <xf numFmtId="49" fontId="40" fillId="0" borderId="0" xfId="11" applyNumberFormat="1" applyFont="1" applyAlignment="1" applyProtection="1">
      <alignment vertical="center"/>
    </xf>
    <xf numFmtId="49" fontId="61" fillId="0" borderId="0" xfId="11" applyNumberFormat="1" applyFont="1" applyAlignment="1" applyProtection="1">
      <alignment vertical="center"/>
    </xf>
    <xf numFmtId="49" fontId="62" fillId="0" borderId="15" xfId="11" applyNumberFormat="1" applyFont="1" applyBorder="1" applyAlignment="1" applyProtection="1">
      <alignment horizontal="center" vertical="center"/>
    </xf>
    <xf numFmtId="49" fontId="63" fillId="0" borderId="81" xfId="11" applyNumberFormat="1" applyFont="1" applyBorder="1" applyAlignment="1" applyProtection="1">
      <alignment horizontal="center" vertical="center"/>
    </xf>
    <xf numFmtId="49" fontId="63" fillId="0" borderId="82" xfId="11" applyNumberFormat="1" applyFont="1" applyBorder="1" applyAlignment="1" applyProtection="1">
      <alignment horizontal="center" vertical="center"/>
    </xf>
    <xf numFmtId="49" fontId="63" fillId="0" borderId="21" xfId="11" applyNumberFormat="1" applyFont="1" applyBorder="1" applyAlignment="1" applyProtection="1">
      <alignment horizontal="center" vertical="center"/>
    </xf>
    <xf numFmtId="49" fontId="63" fillId="0" borderId="43" xfId="11" applyNumberFormat="1" applyFont="1" applyBorder="1" applyAlignment="1" applyProtection="1">
      <alignment horizontal="center" vertical="center"/>
    </xf>
    <xf numFmtId="49" fontId="63" fillId="0" borderId="82" xfId="11" applyNumberFormat="1" applyFont="1" applyBorder="1" applyAlignment="1" applyProtection="1">
      <alignment horizontal="center" vertical="center" wrapText="1"/>
    </xf>
    <xf numFmtId="49" fontId="63" fillId="0" borderId="24" xfId="11" applyNumberFormat="1" applyFont="1" applyBorder="1" applyAlignment="1" applyProtection="1">
      <alignment horizontal="center" vertical="center"/>
    </xf>
    <xf numFmtId="49" fontId="64" fillId="0" borderId="83" xfId="12" applyNumberFormat="1" applyFont="1" applyFill="1" applyBorder="1" applyAlignment="1" applyProtection="1">
      <alignment horizontal="center" vertical="center" wrapText="1"/>
    </xf>
    <xf numFmtId="49" fontId="59" fillId="0" borderId="10" xfId="12" applyNumberFormat="1" applyFont="1" applyFill="1" applyBorder="1" applyAlignment="1" applyProtection="1">
      <alignment horizontal="center" vertical="center" wrapText="1"/>
    </xf>
    <xf numFmtId="181" fontId="59" fillId="0" borderId="9" xfId="12" applyNumberFormat="1" applyFont="1" applyFill="1" applyBorder="1" applyAlignment="1" applyProtection="1">
      <alignment vertical="center"/>
    </xf>
    <xf numFmtId="49" fontId="59" fillId="0" borderId="0" xfId="11" applyNumberFormat="1" applyFont="1" applyAlignment="1" applyProtection="1">
      <alignment horizontal="right" vertical="center"/>
    </xf>
    <xf numFmtId="0" fontId="59" fillId="0" borderId="0" xfId="11" applyNumberFormat="1" applyFont="1" applyAlignment="1" applyProtection="1">
      <alignment horizontal="right" vertical="center"/>
    </xf>
    <xf numFmtId="49" fontId="64" fillId="0" borderId="77" xfId="12" applyNumberFormat="1" applyFont="1" applyFill="1" applyBorder="1" applyAlignment="1" applyProtection="1">
      <alignment horizontal="center" vertical="center" wrapText="1"/>
    </xf>
    <xf numFmtId="49" fontId="59" fillId="0" borderId="80" xfId="12" applyNumberFormat="1" applyFont="1" applyFill="1" applyBorder="1" applyAlignment="1" applyProtection="1">
      <alignment horizontal="center" vertical="center" wrapText="1"/>
    </xf>
    <xf numFmtId="181" fontId="59" fillId="0" borderId="75" xfId="12" applyNumberFormat="1" applyFont="1" applyFill="1" applyBorder="1" applyAlignment="1" applyProtection="1">
      <alignment vertical="center"/>
    </xf>
    <xf numFmtId="38" fontId="59" fillId="0" borderId="39" xfId="12" applyFont="1" applyFill="1" applyBorder="1" applyAlignment="1" applyProtection="1">
      <alignment vertical="center"/>
    </xf>
    <xf numFmtId="38" fontId="59" fillId="0" borderId="40" xfId="12" applyFont="1" applyFill="1" applyBorder="1" applyAlignment="1" applyProtection="1">
      <alignment vertical="center"/>
    </xf>
    <xf numFmtId="38" fontId="59" fillId="0" borderId="48" xfId="12" applyFont="1" applyFill="1" applyBorder="1" applyAlignment="1" applyProtection="1">
      <alignment horizontal="center" vertical="center"/>
    </xf>
    <xf numFmtId="181" fontId="59" fillId="0" borderId="48" xfId="12" applyNumberFormat="1" applyFont="1" applyFill="1" applyBorder="1" applyAlignment="1" applyProtection="1">
      <alignment vertical="center"/>
    </xf>
    <xf numFmtId="38" fontId="59" fillId="0" borderId="49" xfId="12" applyFont="1" applyFill="1" applyBorder="1" applyAlignment="1" applyProtection="1">
      <alignment vertical="center"/>
    </xf>
    <xf numFmtId="49" fontId="62" fillId="0" borderId="15" xfId="11" applyNumberFormat="1" applyFont="1" applyBorder="1" applyAlignment="1" applyProtection="1">
      <alignment horizontal="center" vertical="center" wrapText="1"/>
    </xf>
    <xf numFmtId="49" fontId="63" fillId="0" borderId="21" xfId="11" applyNumberFormat="1" applyFont="1" applyBorder="1" applyAlignment="1" applyProtection="1">
      <alignment horizontal="center" vertical="center" wrapText="1"/>
    </xf>
    <xf numFmtId="0" fontId="59" fillId="0" borderId="0" xfId="11" applyNumberFormat="1" applyFont="1" applyAlignment="1" applyProtection="1">
      <alignment vertical="center"/>
    </xf>
    <xf numFmtId="49" fontId="59" fillId="0" borderId="13" xfId="12" applyNumberFormat="1" applyFont="1" applyFill="1" applyBorder="1" applyAlignment="1" applyProtection="1">
      <alignment horizontal="center" vertical="center" wrapText="1"/>
    </xf>
    <xf numFmtId="181" fontId="59" fillId="0" borderId="13" xfId="12" applyNumberFormat="1" applyFont="1" applyFill="1" applyBorder="1" applyAlignment="1" applyProtection="1">
      <alignment vertical="center"/>
    </xf>
    <xf numFmtId="49" fontId="64" fillId="0" borderId="2" xfId="12" applyNumberFormat="1" applyFont="1" applyFill="1" applyBorder="1" applyAlignment="1" applyProtection="1">
      <alignment horizontal="center" vertical="center" wrapText="1"/>
    </xf>
    <xf numFmtId="49" fontId="63" fillId="0" borderId="4" xfId="12" applyNumberFormat="1" applyFont="1" applyFill="1" applyBorder="1" applyAlignment="1" applyProtection="1">
      <alignment horizontal="center" vertical="center" wrapText="1"/>
    </xf>
    <xf numFmtId="49" fontId="63" fillId="0" borderId="13" xfId="12" applyNumberFormat="1" applyFont="1" applyFill="1" applyBorder="1" applyAlignment="1" applyProtection="1">
      <alignment horizontal="center" vertical="center" wrapText="1"/>
    </xf>
    <xf numFmtId="181" fontId="63" fillId="0" borderId="13" xfId="12" applyNumberFormat="1" applyFont="1" applyFill="1" applyBorder="1" applyAlignment="1" applyProtection="1">
      <alignment horizontal="center" vertical="center" wrapText="1"/>
    </xf>
    <xf numFmtId="38" fontId="63" fillId="0" borderId="13" xfId="12" applyFont="1" applyFill="1" applyBorder="1" applyAlignment="1" applyProtection="1">
      <alignment horizontal="center" vertical="center" wrapText="1"/>
    </xf>
    <xf numFmtId="38" fontId="59" fillId="0" borderId="2" xfId="12" applyFont="1" applyFill="1" applyBorder="1" applyAlignment="1" applyProtection="1">
      <alignment vertical="center"/>
    </xf>
    <xf numFmtId="49" fontId="59" fillId="0" borderId="4" xfId="12" applyNumberFormat="1" applyFont="1" applyFill="1" applyBorder="1" applyAlignment="1" applyProtection="1">
      <alignment vertical="center" wrapText="1"/>
    </xf>
    <xf numFmtId="49" fontId="64" fillId="0" borderId="5" xfId="12" applyNumberFormat="1" applyFont="1" applyFill="1" applyBorder="1" applyAlignment="1" applyProtection="1">
      <alignment horizontal="center" vertical="center" wrapText="1"/>
    </xf>
    <xf numFmtId="0" fontId="59" fillId="0" borderId="7" xfId="12" applyNumberFormat="1" applyFont="1" applyFill="1" applyBorder="1" applyAlignment="1" applyProtection="1">
      <alignment horizontal="center" vertical="center" wrapText="1"/>
    </xf>
    <xf numFmtId="0" fontId="59" fillId="0" borderId="95" xfId="12" applyNumberFormat="1" applyFont="1" applyFill="1" applyBorder="1" applyAlignment="1" applyProtection="1">
      <alignment horizontal="center" vertical="center" wrapText="1"/>
    </xf>
    <xf numFmtId="181" fontId="59" fillId="0" borderId="95" xfId="12" applyNumberFormat="1" applyFont="1" applyFill="1" applyBorder="1" applyAlignment="1" applyProtection="1">
      <alignment vertical="center" wrapText="1"/>
    </xf>
    <xf numFmtId="38" fontId="59" fillId="0" borderId="5" xfId="12" applyFont="1" applyFill="1" applyBorder="1" applyAlignment="1" applyProtection="1">
      <alignment vertical="center" wrapText="1"/>
    </xf>
    <xf numFmtId="38" fontId="59" fillId="0" borderId="7" xfId="12" applyFont="1" applyFill="1" applyBorder="1" applyAlignment="1" applyProtection="1">
      <alignment vertical="center" wrapText="1"/>
    </xf>
    <xf numFmtId="0" fontId="63" fillId="0" borderId="7" xfId="12" applyNumberFormat="1" applyFont="1" applyFill="1" applyBorder="1" applyAlignment="1" applyProtection="1">
      <alignment horizontal="center" vertical="center" wrapText="1"/>
    </xf>
    <xf numFmtId="0" fontId="63" fillId="0" borderId="6" xfId="12" applyNumberFormat="1" applyFont="1" applyFill="1" applyBorder="1" applyAlignment="1" applyProtection="1">
      <alignment horizontal="center" vertical="center" wrapText="1"/>
    </xf>
    <xf numFmtId="181" fontId="59" fillId="0" borderId="98" xfId="12" applyNumberFormat="1" applyFont="1" applyFill="1" applyBorder="1" applyAlignment="1" applyProtection="1">
      <alignment vertical="center"/>
    </xf>
    <xf numFmtId="49" fontId="62" fillId="0" borderId="7" xfId="12" applyNumberFormat="1" applyFont="1" applyFill="1" applyBorder="1" applyAlignment="1" applyProtection="1">
      <alignment horizontal="center" vertical="center" wrapText="1"/>
    </xf>
    <xf numFmtId="49" fontId="62" fillId="0" borderId="6" xfId="12" applyNumberFormat="1" applyFont="1" applyFill="1" applyBorder="1" applyAlignment="1" applyProtection="1">
      <alignment horizontal="center" vertical="center" wrapText="1"/>
    </xf>
    <xf numFmtId="0" fontId="59" fillId="0" borderId="6" xfId="12" applyNumberFormat="1" applyFont="1" applyFill="1" applyBorder="1" applyAlignment="1" applyProtection="1">
      <alignment horizontal="center" vertical="center" wrapText="1"/>
    </xf>
    <xf numFmtId="49" fontId="64" fillId="0" borderId="5" xfId="12" applyNumberFormat="1" applyFont="1" applyFill="1" applyBorder="1" applyAlignment="1" applyProtection="1">
      <alignment vertical="center" wrapText="1"/>
    </xf>
    <xf numFmtId="49" fontId="59" fillId="0" borderId="0" xfId="11" applyNumberFormat="1" applyFont="1" applyAlignment="1" applyProtection="1">
      <alignment horizontal="left" vertical="center"/>
    </xf>
    <xf numFmtId="49" fontId="64" fillId="0" borderId="88" xfId="12" applyNumberFormat="1" applyFont="1" applyFill="1" applyBorder="1" applyAlignment="1" applyProtection="1">
      <alignment vertical="center" wrapText="1"/>
    </xf>
    <xf numFmtId="49" fontId="62" fillId="0" borderId="89" xfId="12" applyNumberFormat="1" applyFont="1" applyFill="1" applyBorder="1" applyAlignment="1" applyProtection="1">
      <alignment horizontal="center" vertical="center" wrapText="1"/>
    </xf>
    <xf numFmtId="49" fontId="62" fillId="0" borderId="87" xfId="12" applyNumberFormat="1" applyFont="1" applyFill="1" applyBorder="1" applyAlignment="1" applyProtection="1">
      <alignment horizontal="center" vertical="center" wrapText="1"/>
    </xf>
    <xf numFmtId="181" fontId="59" fillId="0" borderId="87" xfId="12" applyNumberFormat="1" applyFont="1" applyFill="1" applyBorder="1" applyAlignment="1" applyProtection="1">
      <alignment vertical="center"/>
    </xf>
    <xf numFmtId="38" fontId="59" fillId="0" borderId="88" xfId="12" applyFont="1" applyFill="1" applyBorder="1" applyAlignment="1" applyProtection="1">
      <alignment vertical="center" wrapText="1"/>
    </xf>
    <xf numFmtId="38" fontId="59" fillId="0" borderId="89" xfId="12" applyFont="1" applyFill="1" applyBorder="1" applyAlignment="1" applyProtection="1">
      <alignment vertical="center" wrapText="1"/>
    </xf>
    <xf numFmtId="38" fontId="59" fillId="0" borderId="5" xfId="12" applyFont="1" applyFill="1" applyBorder="1" applyAlignment="1" applyProtection="1">
      <alignment vertical="center"/>
    </xf>
    <xf numFmtId="38" fontId="59" fillId="0" borderId="0" xfId="12" applyFont="1" applyFill="1" applyBorder="1" applyAlignment="1" applyProtection="1">
      <alignment vertical="center"/>
    </xf>
    <xf numFmtId="38" fontId="59" fillId="0" borderId="7" xfId="12" applyFont="1" applyFill="1" applyBorder="1" applyAlignment="1" applyProtection="1">
      <alignment vertical="center"/>
    </xf>
    <xf numFmtId="38" fontId="59" fillId="0" borderId="7" xfId="12" applyFont="1" applyFill="1" applyBorder="1" applyAlignment="1" applyProtection="1">
      <alignment horizontal="center" vertical="center"/>
    </xf>
    <xf numFmtId="181" fontId="63" fillId="0" borderId="6" xfId="12" applyNumberFormat="1" applyFont="1" applyFill="1" applyBorder="1" applyAlignment="1" applyProtection="1">
      <alignment vertical="center"/>
    </xf>
    <xf numFmtId="181" fontId="59" fillId="0" borderId="6" xfId="12" applyNumberFormat="1" applyFont="1" applyFill="1" applyBorder="1" applyAlignment="1" applyProtection="1">
      <alignment vertical="center"/>
    </xf>
    <xf numFmtId="38" fontId="59" fillId="0" borderId="101" xfId="12" applyFont="1" applyFill="1" applyBorder="1" applyAlignment="1" applyProtection="1">
      <alignment vertical="center"/>
    </xf>
    <xf numFmtId="49" fontId="63" fillId="0" borderId="15" xfId="11" applyNumberFormat="1" applyFont="1" applyBorder="1" applyAlignment="1" applyProtection="1">
      <alignment horizontal="center" vertical="center"/>
    </xf>
    <xf numFmtId="49" fontId="64" fillId="0" borderId="18" xfId="12" applyNumberFormat="1" applyFont="1" applyFill="1" applyBorder="1" applyAlignment="1" applyProtection="1">
      <alignment horizontal="center" vertical="center" wrapText="1"/>
    </xf>
    <xf numFmtId="49" fontId="59" fillId="0" borderId="44" xfId="12" applyNumberFormat="1" applyFont="1" applyFill="1" applyBorder="1" applyAlignment="1" applyProtection="1">
      <alignment horizontal="center" vertical="center" wrapText="1"/>
    </xf>
    <xf numFmtId="181" fontId="59" fillId="0" borderId="12" xfId="12" applyNumberFormat="1" applyFont="1" applyFill="1" applyBorder="1" applyAlignment="1" applyProtection="1">
      <alignment vertical="center"/>
    </xf>
    <xf numFmtId="49" fontId="64" fillId="0" borderId="90" xfId="12" applyNumberFormat="1" applyFont="1" applyFill="1" applyBorder="1" applyAlignment="1" applyProtection="1">
      <alignment horizontal="center" vertical="center" wrapText="1"/>
    </xf>
    <xf numFmtId="181" fontId="59" fillId="0" borderId="88" xfId="12" applyNumberFormat="1" applyFont="1" applyFill="1" applyBorder="1" applyAlignment="1" applyProtection="1">
      <alignment vertical="center"/>
    </xf>
    <xf numFmtId="49" fontId="65" fillId="0" borderId="15" xfId="11" applyNumberFormat="1" applyFont="1" applyBorder="1" applyAlignment="1" applyProtection="1">
      <alignment horizontal="center" vertical="center" wrapText="1"/>
    </xf>
    <xf numFmtId="181" fontId="59" fillId="0" borderId="1" xfId="12" applyNumberFormat="1" applyFont="1" applyFill="1" applyBorder="1" applyAlignment="1" applyProtection="1">
      <alignment vertical="center"/>
    </xf>
    <xf numFmtId="176" fontId="4" fillId="0" borderId="1" xfId="0" applyNumberFormat="1" applyFont="1" applyBorder="1" applyAlignment="1" applyProtection="1">
      <alignment horizontal="right" vertical="center" shrinkToFit="1"/>
    </xf>
    <xf numFmtId="176" fontId="4" fillId="0" borderId="3" xfId="0" applyNumberFormat="1" applyFont="1" applyBorder="1" applyAlignment="1" applyProtection="1">
      <alignment vertical="center" shrinkToFit="1"/>
    </xf>
    <xf numFmtId="176" fontId="4" fillId="0" borderId="3" xfId="0" applyNumberFormat="1" applyFont="1" applyBorder="1" applyAlignment="1" applyProtection="1">
      <alignment horizontal="right" vertical="center" shrinkToFit="1"/>
    </xf>
    <xf numFmtId="38" fontId="66" fillId="0" borderId="7" xfId="0" applyNumberFormat="1" applyFont="1" applyFill="1" applyBorder="1" applyAlignment="1" applyProtection="1">
      <alignment vertical="center" shrinkToFit="1"/>
    </xf>
    <xf numFmtId="38" fontId="66" fillId="0" borderId="11" xfId="0" applyNumberFormat="1" applyFont="1" applyFill="1" applyBorder="1" applyAlignment="1" applyProtection="1">
      <alignment vertical="center" shrinkToFit="1"/>
      <protection locked="0"/>
    </xf>
    <xf numFmtId="38" fontId="66" fillId="0" borderId="7" xfId="0" applyNumberFormat="1" applyFont="1" applyFill="1" applyBorder="1" applyAlignment="1" applyProtection="1">
      <alignment vertical="center" shrinkToFit="1"/>
      <protection locked="0"/>
    </xf>
    <xf numFmtId="38" fontId="66" fillId="0" borderId="76" xfId="0" applyNumberFormat="1" applyFont="1" applyFill="1" applyBorder="1" applyAlignment="1" applyProtection="1">
      <alignment vertical="center" shrinkToFit="1"/>
      <protection locked="0"/>
    </xf>
    <xf numFmtId="40" fontId="61" fillId="0" borderId="8" xfId="1" applyNumberFormat="1" applyFont="1" applyBorder="1" applyAlignment="1" applyProtection="1">
      <alignment vertical="center" wrapText="1"/>
    </xf>
    <xf numFmtId="38" fontId="19" fillId="0" borderId="5" xfId="1" applyFont="1" applyBorder="1" applyAlignment="1" applyProtection="1">
      <alignment horizontal="center" vertical="center" wrapText="1"/>
    </xf>
    <xf numFmtId="0" fontId="0" fillId="12" borderId="0" xfId="0" applyFill="1"/>
    <xf numFmtId="0" fontId="0" fillId="12" borderId="0" xfId="0" applyFill="1" applyAlignment="1">
      <alignment horizontal="center" vertical="center" shrinkToFit="1"/>
    </xf>
    <xf numFmtId="0" fontId="42" fillId="0" borderId="0" xfId="3" applyFont="1" applyFill="1" applyAlignment="1" applyProtection="1">
      <alignment horizontal="right" vertical="center"/>
      <protection locked="0"/>
    </xf>
    <xf numFmtId="180" fontId="42" fillId="0" borderId="0" xfId="3" applyNumberFormat="1" applyFont="1" applyAlignment="1" applyProtection="1">
      <alignment horizontal="right" vertical="center"/>
      <protection locked="0"/>
    </xf>
    <xf numFmtId="0" fontId="14" fillId="0" borderId="0" xfId="3" applyFont="1" applyAlignment="1" applyProtection="1">
      <alignment horizontal="left" vertical="center" indent="1"/>
    </xf>
    <xf numFmtId="0" fontId="14" fillId="0" borderId="0" xfId="3" applyFont="1" applyAlignment="1" applyProtection="1">
      <alignment vertical="center"/>
    </xf>
    <xf numFmtId="0" fontId="14" fillId="0" borderId="44" xfId="3" applyFont="1" applyBorder="1" applyAlignment="1" applyProtection="1">
      <alignment horizontal="left" vertical="center" shrinkToFit="1"/>
    </xf>
    <xf numFmtId="0" fontId="14" fillId="7" borderId="0" xfId="3" applyFont="1" applyFill="1" applyAlignment="1" applyProtection="1">
      <alignment horizontal="right" vertical="center"/>
      <protection locked="0"/>
    </xf>
    <xf numFmtId="180" fontId="14" fillId="0" borderId="0" xfId="3" applyNumberFormat="1" applyFont="1" applyAlignment="1" applyProtection="1">
      <alignment horizontal="right" vertical="center"/>
    </xf>
    <xf numFmtId="0" fontId="14" fillId="0" borderId="0" xfId="3" applyFont="1" applyAlignment="1" applyProtection="1">
      <alignment horizontal="left" vertical="top" wrapText="1"/>
    </xf>
    <xf numFmtId="0" fontId="14" fillId="0" borderId="10" xfId="3" applyFont="1" applyBorder="1" applyAlignment="1" applyProtection="1">
      <alignment horizontal="left" vertical="top" wrapText="1"/>
    </xf>
    <xf numFmtId="0" fontId="14" fillId="0" borderId="0" xfId="3" applyFont="1" applyAlignment="1" applyProtection="1">
      <alignment horizontal="left" vertical="center" indent="1"/>
      <protection locked="0"/>
    </xf>
    <xf numFmtId="0" fontId="7" fillId="0" borderId="2" xfId="7" applyNumberFormat="1" applyBorder="1" applyAlignment="1" applyProtection="1">
      <alignment horizontal="center" vertical="center" wrapText="1" shrinkToFit="1"/>
    </xf>
    <xf numFmtId="0" fontId="7" fillId="0" borderId="4" xfId="7" applyNumberFormat="1" applyBorder="1" applyAlignment="1" applyProtection="1">
      <alignment horizontal="center" vertical="center" wrapText="1" shrinkToFit="1"/>
    </xf>
    <xf numFmtId="0" fontId="7" fillId="4" borderId="13" xfId="7" applyFill="1" applyBorder="1" applyAlignment="1" applyProtection="1">
      <alignment horizontal="center" vertical="center"/>
    </xf>
    <xf numFmtId="0" fontId="45" fillId="0" borderId="0" xfId="7" applyFont="1" applyAlignment="1" applyProtection="1">
      <alignment horizontal="center" vertical="center" shrinkToFit="1"/>
    </xf>
    <xf numFmtId="38" fontId="14" fillId="0" borderId="10" xfId="8" applyFont="1" applyBorder="1" applyAlignment="1" applyProtection="1">
      <alignment horizontal="left" vertical="center" shrinkToFit="1"/>
    </xf>
    <xf numFmtId="0" fontId="46" fillId="0" borderId="0" xfId="7" applyFont="1" applyAlignment="1" applyProtection="1">
      <alignment horizontal="left" vertical="center"/>
    </xf>
    <xf numFmtId="0" fontId="47" fillId="0" borderId="13" xfId="7" applyFont="1" applyBorder="1" applyAlignment="1" applyProtection="1">
      <alignment horizontal="center" vertical="center"/>
    </xf>
    <xf numFmtId="0" fontId="7" fillId="0" borderId="6" xfId="7" applyBorder="1" applyAlignment="1" applyProtection="1">
      <alignment horizontal="center" vertical="center"/>
    </xf>
    <xf numFmtId="0" fontId="7" fillId="0" borderId="9" xfId="7" applyNumberFormat="1" applyBorder="1" applyAlignment="1" applyProtection="1">
      <alignment horizontal="center" vertical="center" wrapText="1" shrinkToFit="1"/>
    </xf>
    <xf numFmtId="0" fontId="7" fillId="0" borderId="11" xfId="7" applyNumberFormat="1" applyBorder="1" applyAlignment="1" applyProtection="1">
      <alignment horizontal="center" vertical="center" wrapText="1" shrinkToFit="1"/>
    </xf>
    <xf numFmtId="0" fontId="7" fillId="0" borderId="5" xfId="7" applyNumberFormat="1" applyBorder="1" applyAlignment="1" applyProtection="1">
      <alignment horizontal="center" vertical="center" wrapText="1" shrinkToFit="1"/>
    </xf>
    <xf numFmtId="0" fontId="7" fillId="0" borderId="7" xfId="7" applyNumberFormat="1" applyBorder="1" applyAlignment="1" applyProtection="1">
      <alignment horizontal="center" vertical="center" wrapText="1" shrinkToFit="1"/>
    </xf>
    <xf numFmtId="40" fontId="4" fillId="0" borderId="10" xfId="1" applyNumberFormat="1" applyFont="1" applyBorder="1" applyAlignment="1" applyProtection="1">
      <alignment horizontal="center" vertical="center" wrapText="1"/>
    </xf>
    <xf numFmtId="40" fontId="4" fillId="0" borderId="11" xfId="1" applyNumberFormat="1" applyFont="1" applyBorder="1" applyAlignment="1" applyProtection="1">
      <alignment horizontal="center" vertical="center" wrapText="1"/>
    </xf>
    <xf numFmtId="0" fontId="3" fillId="3" borderId="21" xfId="4" applyFont="1" applyFill="1" applyBorder="1" applyAlignment="1">
      <alignment horizontal="center" vertical="center" wrapText="1"/>
    </xf>
    <xf numFmtId="0" fontId="3" fillId="3" borderId="13" xfId="4" applyFont="1" applyFill="1" applyBorder="1" applyAlignment="1">
      <alignment horizontal="center" vertical="center" wrapText="1"/>
    </xf>
    <xf numFmtId="0" fontId="17" fillId="0" borderId="0" xfId="4" applyFont="1" applyAlignment="1">
      <alignment horizontal="left" vertical="center"/>
    </xf>
    <xf numFmtId="0" fontId="14" fillId="0" borderId="0" xfId="4" applyFont="1" applyAlignment="1">
      <alignment horizontal="left" wrapText="1"/>
    </xf>
    <xf numFmtId="57" fontId="17" fillId="0" borderId="40" xfId="5" applyNumberFormat="1" applyFont="1" applyFill="1" applyBorder="1" applyAlignment="1">
      <alignment horizontal="left"/>
    </xf>
    <xf numFmtId="0" fontId="3" fillId="0" borderId="15" xfId="4" applyFont="1" applyBorder="1" applyAlignment="1">
      <alignment horizontal="center" vertical="center" wrapText="1"/>
    </xf>
    <xf numFmtId="0" fontId="3" fillId="0" borderId="18" xfId="4" applyFont="1" applyBorder="1" applyAlignment="1">
      <alignment horizontal="center" vertical="center" wrapText="1"/>
    </xf>
    <xf numFmtId="0" fontId="3" fillId="0" borderId="21" xfId="4" applyFont="1" applyBorder="1" applyAlignment="1">
      <alignment horizontal="center" vertical="center" wrapText="1"/>
    </xf>
    <xf numFmtId="0" fontId="3" fillId="0" borderId="13" xfId="4" applyFont="1" applyBorder="1" applyAlignment="1">
      <alignment horizontal="center" vertical="center" wrapText="1"/>
    </xf>
    <xf numFmtId="0" fontId="3" fillId="0" borderId="17" xfId="4" applyFont="1" applyBorder="1" applyAlignment="1">
      <alignment horizontal="center" vertical="center" wrapText="1"/>
    </xf>
    <xf numFmtId="0" fontId="3" fillId="0" borderId="6" xfId="4" applyFont="1" applyBorder="1" applyAlignment="1">
      <alignment horizontal="center" vertical="center" wrapText="1"/>
    </xf>
    <xf numFmtId="0" fontId="3" fillId="0" borderId="8" xfId="4" applyFont="1" applyBorder="1" applyAlignment="1">
      <alignment horizontal="center" vertical="center" wrapText="1"/>
    </xf>
    <xf numFmtId="0" fontId="3" fillId="0" borderId="43" xfId="4" applyFont="1" applyBorder="1" applyAlignment="1">
      <alignment horizontal="center" vertical="center" wrapText="1"/>
    </xf>
    <xf numFmtId="0" fontId="3" fillId="0" borderId="45" xfId="4" applyFont="1" applyBorder="1" applyAlignment="1">
      <alignment horizontal="center" vertical="center" wrapText="1"/>
    </xf>
    <xf numFmtId="0" fontId="3" fillId="3" borderId="24" xfId="4" applyFont="1" applyFill="1" applyBorder="1" applyAlignment="1">
      <alignment horizontal="center" vertical="center" wrapText="1"/>
    </xf>
    <xf numFmtId="0" fontId="3" fillId="3" borderId="25" xfId="4" applyFont="1" applyFill="1" applyBorder="1" applyAlignment="1">
      <alignment horizontal="center" vertical="center" wrapText="1"/>
    </xf>
    <xf numFmtId="40" fontId="4" fillId="0" borderId="6" xfId="5" applyNumberFormat="1" applyFont="1" applyBorder="1" applyAlignment="1">
      <alignment horizontal="center" vertical="center" wrapText="1"/>
    </xf>
    <xf numFmtId="40" fontId="4" fillId="0" borderId="8" xfId="5" applyNumberFormat="1" applyFont="1" applyBorder="1" applyAlignment="1">
      <alignment horizontal="center" vertical="center" wrapText="1"/>
    </xf>
    <xf numFmtId="40" fontId="4" fillId="0" borderId="9" xfId="5" applyNumberFormat="1" applyFont="1" applyBorder="1" applyAlignment="1">
      <alignment horizontal="center" vertical="center" wrapText="1"/>
    </xf>
    <xf numFmtId="40" fontId="4" fillId="0" borderId="10" xfId="5" applyNumberFormat="1" applyFont="1" applyBorder="1" applyAlignment="1">
      <alignment horizontal="center" vertical="center" wrapText="1"/>
    </xf>
    <xf numFmtId="40" fontId="4" fillId="0" borderId="11" xfId="5" applyNumberFormat="1" applyFont="1" applyBorder="1" applyAlignment="1">
      <alignment horizontal="center" vertical="center" wrapText="1"/>
    </xf>
    <xf numFmtId="38" fontId="4" fillId="0" borderId="6" xfId="5" applyFont="1" applyBorder="1" applyAlignment="1">
      <alignment horizontal="center" vertical="center"/>
    </xf>
    <xf numFmtId="38" fontId="4" fillId="0" borderId="8" xfId="5" applyFont="1" applyBorder="1" applyAlignment="1">
      <alignment horizontal="center" vertical="center"/>
    </xf>
    <xf numFmtId="38" fontId="4" fillId="0" borderId="6" xfId="5" applyFont="1" applyBorder="1" applyAlignment="1">
      <alignment horizontal="center" vertical="center" wrapText="1"/>
    </xf>
    <xf numFmtId="38" fontId="4" fillId="0" borderId="8" xfId="5" applyFont="1" applyBorder="1" applyAlignment="1">
      <alignment horizontal="center" vertical="center" wrapText="1"/>
    </xf>
    <xf numFmtId="38" fontId="4" fillId="0" borderId="5" xfId="5" applyFont="1" applyBorder="1" applyAlignment="1">
      <alignment horizontal="center" vertical="center" wrapText="1"/>
    </xf>
    <xf numFmtId="38" fontId="4" fillId="0" borderId="9" xfId="5" applyFont="1" applyBorder="1" applyAlignment="1">
      <alignment horizontal="center" vertical="center" wrapText="1"/>
    </xf>
    <xf numFmtId="38" fontId="4" fillId="0" borderId="51" xfId="5" applyFont="1" applyBorder="1" applyAlignment="1">
      <alignment horizontal="center" vertical="center" wrapText="1"/>
    </xf>
    <xf numFmtId="38" fontId="4" fillId="0" borderId="52" xfId="5" applyFont="1" applyBorder="1" applyAlignment="1">
      <alignment horizontal="center" vertical="center" wrapText="1"/>
    </xf>
    <xf numFmtId="0" fontId="21" fillId="0" borderId="0" xfId="4" applyFont="1" applyAlignment="1">
      <alignment horizontal="center" vertical="center"/>
    </xf>
    <xf numFmtId="0" fontId="6" fillId="0" borderId="33" xfId="4" applyFont="1" applyBorder="1" applyAlignment="1">
      <alignment horizontal="center" vertical="center"/>
    </xf>
    <xf numFmtId="0" fontId="6" fillId="0" borderId="30" xfId="4" applyFont="1" applyBorder="1" applyAlignment="1">
      <alignment horizontal="center" vertical="center"/>
    </xf>
    <xf numFmtId="0" fontId="6" fillId="0" borderId="31" xfId="4" applyFont="1" applyBorder="1" applyAlignment="1">
      <alignment horizontal="center" vertical="center"/>
    </xf>
    <xf numFmtId="0" fontId="6" fillId="0" borderId="0" xfId="4" applyFont="1" applyAlignment="1">
      <alignment horizontal="center" vertical="center"/>
    </xf>
    <xf numFmtId="0" fontId="23" fillId="0" borderId="33" xfId="4" applyFont="1" applyBorder="1" applyAlignment="1">
      <alignment horizontal="center" vertical="center"/>
    </xf>
    <xf numFmtId="0" fontId="23" fillId="0" borderId="30" xfId="4" applyFont="1" applyBorder="1" applyAlignment="1">
      <alignment horizontal="center" vertical="center"/>
    </xf>
    <xf numFmtId="0" fontId="23" fillId="0" borderId="31" xfId="4" applyFont="1" applyBorder="1" applyAlignment="1">
      <alignment horizontal="center" vertical="center"/>
    </xf>
    <xf numFmtId="0" fontId="23" fillId="0" borderId="28" xfId="4" applyFont="1" applyBorder="1" applyAlignment="1">
      <alignment horizontal="center" vertical="center"/>
    </xf>
    <xf numFmtId="0" fontId="23" fillId="0" borderId="6" xfId="4" applyFont="1" applyBorder="1" applyAlignment="1">
      <alignment horizontal="center" vertical="center"/>
    </xf>
    <xf numFmtId="0" fontId="23" fillId="0" borderId="5" xfId="4" applyFont="1" applyBorder="1" applyAlignment="1">
      <alignment horizontal="center" vertical="center"/>
    </xf>
    <xf numFmtId="0" fontId="23" fillId="0" borderId="0" xfId="4" applyFont="1" applyAlignment="1">
      <alignment horizontal="left" vertical="center"/>
    </xf>
    <xf numFmtId="0" fontId="23" fillId="0" borderId="0" xfId="4" applyFont="1" applyAlignment="1">
      <alignment horizontal="center" vertical="center"/>
    </xf>
    <xf numFmtId="0" fontId="23" fillId="0" borderId="22" xfId="4" applyFont="1" applyBorder="1" applyAlignment="1">
      <alignment horizontal="center" vertical="center"/>
    </xf>
    <xf numFmtId="0" fontId="23" fillId="0" borderId="37" xfId="4" applyFont="1" applyBorder="1" applyAlignment="1">
      <alignment horizontal="center" vertical="center"/>
    </xf>
    <xf numFmtId="0" fontId="23" fillId="0" borderId="16" xfId="4" applyFont="1" applyBorder="1" applyAlignment="1">
      <alignment horizontal="center" vertical="center"/>
    </xf>
    <xf numFmtId="0" fontId="23" fillId="0" borderId="27" xfId="4" applyFont="1" applyBorder="1" applyAlignment="1">
      <alignment horizontal="center" vertical="center"/>
    </xf>
    <xf numFmtId="0" fontId="23" fillId="0" borderId="39" xfId="4" applyFont="1" applyBorder="1" applyAlignment="1">
      <alignment horizontal="center" vertical="center"/>
    </xf>
    <xf numFmtId="0" fontId="23" fillId="0" borderId="40" xfId="4" applyFont="1" applyBorder="1" applyAlignment="1">
      <alignment horizontal="center" vertical="center"/>
    </xf>
    <xf numFmtId="0" fontId="23" fillId="0" borderId="23" xfId="4" applyFont="1" applyBorder="1" applyAlignment="1">
      <alignment horizontal="center" vertical="center"/>
    </xf>
    <xf numFmtId="0" fontId="23" fillId="0" borderId="55" xfId="4" applyFont="1" applyBorder="1" applyAlignment="1">
      <alignment horizontal="center" vertical="center"/>
    </xf>
    <xf numFmtId="0" fontId="23" fillId="0" borderId="36" xfId="4" applyFont="1" applyBorder="1" applyAlignment="1">
      <alignment horizontal="center" vertical="center"/>
    </xf>
    <xf numFmtId="0" fontId="24" fillId="0" borderId="30" xfId="4" applyFont="1" applyBorder="1" applyAlignment="1">
      <alignment horizontal="center" vertical="center"/>
    </xf>
    <xf numFmtId="0" fontId="24" fillId="0" borderId="31" xfId="4" applyFont="1" applyBorder="1" applyAlignment="1">
      <alignment horizontal="center" vertical="center"/>
    </xf>
    <xf numFmtId="0" fontId="23" fillId="0" borderId="29" xfId="4" applyFont="1" applyBorder="1" applyAlignment="1">
      <alignment horizontal="center" vertical="center"/>
    </xf>
    <xf numFmtId="0" fontId="23" fillId="0" borderId="47" xfId="4" applyFont="1" applyBorder="1" applyAlignment="1">
      <alignment horizontal="center" vertical="center"/>
    </xf>
    <xf numFmtId="0" fontId="23" fillId="0" borderId="32" xfId="4" applyFont="1" applyBorder="1" applyAlignment="1">
      <alignment horizontal="center" vertical="center"/>
    </xf>
    <xf numFmtId="0" fontId="23" fillId="0" borderId="41" xfId="4" applyFont="1" applyBorder="1" applyAlignment="1">
      <alignment horizontal="center" vertical="center"/>
    </xf>
    <xf numFmtId="0" fontId="23" fillId="0" borderId="48" xfId="4" applyFont="1" applyBorder="1" applyAlignment="1">
      <alignment horizontal="center" vertical="center"/>
    </xf>
    <xf numFmtId="0" fontId="23" fillId="0" borderId="49" xfId="4" applyFont="1" applyBorder="1" applyAlignment="1">
      <alignment horizontal="center" vertical="center"/>
    </xf>
    <xf numFmtId="0" fontId="23" fillId="0" borderId="14" xfId="4" applyFont="1" applyBorder="1" applyAlignment="1">
      <alignment horizontal="left" vertical="center" wrapText="1"/>
    </xf>
    <xf numFmtId="0" fontId="23" fillId="0" borderId="33" xfId="4" applyFont="1" applyBorder="1" applyAlignment="1">
      <alignment horizontal="left" vertical="center" wrapText="1"/>
    </xf>
    <xf numFmtId="0" fontId="23" fillId="0" borderId="30" xfId="4" applyFont="1" applyBorder="1" applyAlignment="1">
      <alignment horizontal="left" vertical="center" wrapText="1"/>
    </xf>
    <xf numFmtId="0" fontId="23" fillId="0" borderId="31" xfId="4" applyFont="1" applyBorder="1" applyAlignment="1">
      <alignment horizontal="left" vertical="center" wrapText="1"/>
    </xf>
    <xf numFmtId="0" fontId="23" fillId="0" borderId="14" xfId="4" applyFont="1" applyBorder="1" applyAlignment="1">
      <alignment horizontal="left" vertical="center"/>
    </xf>
    <xf numFmtId="0" fontId="6" fillId="0" borderId="33" xfId="4" applyFont="1" applyBorder="1" applyAlignment="1">
      <alignment horizontal="left" vertical="center" wrapText="1"/>
    </xf>
    <xf numFmtId="0" fontId="6" fillId="0" borderId="30" xfId="4" applyFont="1" applyBorder="1" applyAlignment="1">
      <alignment horizontal="left" vertical="center"/>
    </xf>
    <xf numFmtId="0" fontId="6" fillId="0" borderId="31" xfId="4" applyFont="1" applyBorder="1" applyAlignment="1">
      <alignment horizontal="left" vertical="center"/>
    </xf>
    <xf numFmtId="0" fontId="23" fillId="0" borderId="14" xfId="4" applyFont="1" applyBorder="1" applyAlignment="1">
      <alignment horizontal="right" vertical="center" wrapText="1"/>
    </xf>
    <xf numFmtId="0" fontId="23" fillId="0" borderId="14" xfId="4" applyFont="1" applyBorder="1" applyAlignment="1">
      <alignment horizontal="right" vertical="center"/>
    </xf>
    <xf numFmtId="0" fontId="25" fillId="0" borderId="14" xfId="4" applyFont="1" applyBorder="1" applyAlignment="1">
      <alignment horizontal="left" vertical="center" wrapText="1"/>
    </xf>
    <xf numFmtId="0" fontId="23" fillId="0" borderId="30" xfId="4" applyFont="1" applyBorder="1" applyAlignment="1">
      <alignment horizontal="left" vertical="center"/>
    </xf>
    <xf numFmtId="0" fontId="23" fillId="0" borderId="31" xfId="4" applyFont="1" applyBorder="1" applyAlignment="1">
      <alignment horizontal="left" vertical="center"/>
    </xf>
    <xf numFmtId="0" fontId="15" fillId="0" borderId="14" xfId="4" applyFont="1" applyBorder="1" applyAlignment="1">
      <alignment horizontal="center" vertical="center"/>
    </xf>
    <xf numFmtId="0" fontId="23" fillId="0" borderId="14" xfId="4" applyFont="1" applyBorder="1" applyAlignment="1">
      <alignment horizontal="center" vertical="center"/>
    </xf>
    <xf numFmtId="0" fontId="23" fillId="0" borderId="33" xfId="4" applyFont="1" applyBorder="1" applyAlignment="1">
      <alignment horizontal="center" vertical="center" wrapText="1"/>
    </xf>
    <xf numFmtId="0" fontId="23" fillId="0" borderId="30" xfId="4" applyFont="1" applyBorder="1" applyAlignment="1">
      <alignment horizontal="center" vertical="center" wrapText="1"/>
    </xf>
    <xf numFmtId="0" fontId="23" fillId="0" borderId="31" xfId="4" applyFont="1" applyBorder="1" applyAlignment="1">
      <alignment horizontal="center" vertical="center" wrapText="1"/>
    </xf>
    <xf numFmtId="0" fontId="23" fillId="0" borderId="14" xfId="4" applyFont="1" applyBorder="1" applyAlignment="1">
      <alignment horizontal="center" vertical="center" wrapText="1"/>
    </xf>
    <xf numFmtId="0" fontId="15" fillId="0" borderId="33" xfId="4" applyFont="1" applyBorder="1" applyAlignment="1">
      <alignment horizontal="center" vertical="center"/>
    </xf>
    <xf numFmtId="0" fontId="15" fillId="0" borderId="30" xfId="4" applyFont="1" applyBorder="1" applyAlignment="1">
      <alignment horizontal="center" vertical="center"/>
    </xf>
    <xf numFmtId="0" fontId="15" fillId="0" borderId="31" xfId="4" applyFont="1" applyBorder="1" applyAlignment="1">
      <alignment horizontal="center" vertical="center"/>
    </xf>
    <xf numFmtId="0" fontId="15" fillId="0" borderId="14" xfId="4" applyFont="1" applyBorder="1" applyAlignment="1">
      <alignment horizontal="center" vertical="center" wrapText="1"/>
    </xf>
    <xf numFmtId="38" fontId="15" fillId="0" borderId="14" xfId="5" applyFont="1" applyFill="1" applyBorder="1" applyAlignment="1">
      <alignment horizontal="center" vertical="center" wrapText="1"/>
    </xf>
    <xf numFmtId="0" fontId="15" fillId="0" borderId="37" xfId="4" applyFont="1" applyBorder="1" applyAlignment="1">
      <alignment horizontal="center" vertical="center" wrapText="1"/>
    </xf>
    <xf numFmtId="0" fontId="15" fillId="0" borderId="16" xfId="4" applyFont="1" applyBorder="1" applyAlignment="1">
      <alignment horizontal="center" vertical="center" wrapText="1"/>
    </xf>
    <xf numFmtId="0" fontId="15" fillId="0" borderId="27" xfId="4" applyFont="1" applyBorder="1" applyAlignment="1">
      <alignment horizontal="center" vertical="center" wrapText="1"/>
    </xf>
    <xf numFmtId="0" fontId="15" fillId="0" borderId="34" xfId="4" applyFont="1" applyBorder="1" applyAlignment="1">
      <alignment horizontal="center" vertical="center" wrapText="1"/>
    </xf>
    <xf numFmtId="0" fontId="15" fillId="0" borderId="0" xfId="4" applyFont="1" applyAlignment="1">
      <alignment horizontal="center" vertical="center" wrapText="1"/>
    </xf>
    <xf numFmtId="0" fontId="15" fillId="0" borderId="22" xfId="4" applyFont="1" applyBorder="1" applyAlignment="1">
      <alignment horizontal="center" vertical="center" wrapText="1"/>
    </xf>
    <xf numFmtId="0" fontId="15" fillId="0" borderId="39" xfId="4" applyFont="1" applyBorder="1" applyAlignment="1">
      <alignment horizontal="center" vertical="center" wrapText="1"/>
    </xf>
    <xf numFmtId="0" fontId="15" fillId="0" borderId="40" xfId="4" applyFont="1" applyBorder="1" applyAlignment="1">
      <alignment horizontal="center" vertical="center" wrapText="1"/>
    </xf>
    <xf numFmtId="0" fontId="15" fillId="0" borderId="23" xfId="4" applyFont="1" applyBorder="1" applyAlignment="1">
      <alignment horizontal="center" vertical="center" wrapText="1"/>
    </xf>
    <xf numFmtId="0" fontId="15" fillId="0" borderId="0" xfId="4" applyFont="1" applyAlignment="1">
      <alignment horizontal="center" vertical="center"/>
    </xf>
    <xf numFmtId="0" fontId="15" fillId="0" borderId="7" xfId="4" applyFont="1" applyBorder="1" applyAlignment="1">
      <alignment horizontal="center" vertical="center"/>
    </xf>
    <xf numFmtId="0" fontId="15" fillId="0" borderId="6" xfId="4" applyFont="1" applyBorder="1" applyAlignment="1">
      <alignment horizontal="center" vertical="center"/>
    </xf>
    <xf numFmtId="0" fontId="15" fillId="0" borderId="5" xfId="4" applyFont="1" applyBorder="1" applyAlignment="1">
      <alignment horizontal="center" vertical="center"/>
    </xf>
    <xf numFmtId="0" fontId="23" fillId="0" borderId="57" xfId="4" applyFont="1" applyBorder="1" applyAlignment="1">
      <alignment horizontal="center" vertical="center" wrapText="1"/>
    </xf>
    <xf numFmtId="0" fontId="23" fillId="0" borderId="58" xfId="4" applyFont="1" applyBorder="1" applyAlignment="1">
      <alignment horizontal="center" vertical="center"/>
    </xf>
    <xf numFmtId="0" fontId="23" fillId="0" borderId="59" xfId="4" applyFont="1" applyBorder="1" applyAlignment="1">
      <alignment horizontal="center" vertical="center"/>
    </xf>
    <xf numFmtId="0" fontId="27" fillId="0" borderId="14" xfId="4" applyFont="1" applyBorder="1" applyAlignment="1">
      <alignment horizontal="center" vertical="center"/>
    </xf>
    <xf numFmtId="0" fontId="27" fillId="0" borderId="33" xfId="4" applyFont="1" applyBorder="1" applyAlignment="1">
      <alignment horizontal="center" vertical="center"/>
    </xf>
    <xf numFmtId="38" fontId="23" fillId="0" borderId="30" xfId="5" applyFont="1" applyFill="1" applyBorder="1" applyAlignment="1">
      <alignment horizontal="center" vertical="center"/>
    </xf>
    <xf numFmtId="38" fontId="23" fillId="0" borderId="33" xfId="5" applyFont="1" applyFill="1" applyBorder="1" applyAlignment="1">
      <alignment horizontal="center" vertical="center" wrapText="1"/>
    </xf>
    <xf numFmtId="38" fontId="23" fillId="0" borderId="30" xfId="5" applyFont="1" applyFill="1" applyBorder="1" applyAlignment="1">
      <alignment horizontal="center" vertical="center" wrapText="1"/>
    </xf>
    <xf numFmtId="38" fontId="23" fillId="0" borderId="33" xfId="5" applyFont="1" applyFill="1" applyBorder="1" applyAlignment="1">
      <alignment horizontal="right" vertical="center"/>
    </xf>
    <xf numFmtId="38" fontId="23" fillId="0" borderId="30" xfId="5" applyFont="1" applyFill="1" applyBorder="1" applyAlignment="1">
      <alignment horizontal="right" vertical="center"/>
    </xf>
    <xf numFmtId="38" fontId="23" fillId="0" borderId="60" xfId="5" applyFont="1" applyFill="1" applyBorder="1" applyAlignment="1">
      <alignment horizontal="right" vertical="center"/>
    </xf>
    <xf numFmtId="38" fontId="23" fillId="0" borderId="61" xfId="5" applyFont="1" applyFill="1" applyBorder="1" applyAlignment="1">
      <alignment horizontal="right" vertical="center"/>
    </xf>
    <xf numFmtId="38" fontId="23" fillId="0" borderId="16" xfId="5" applyFont="1" applyFill="1" applyBorder="1" applyAlignment="1">
      <alignment horizontal="right" vertical="center"/>
    </xf>
    <xf numFmtId="0" fontId="23" fillId="0" borderId="62" xfId="4" applyFont="1" applyBorder="1" applyAlignment="1">
      <alignment horizontal="center" vertical="center"/>
    </xf>
    <xf numFmtId="0" fontId="25" fillId="0" borderId="33" xfId="4" applyFont="1" applyBorder="1" applyAlignment="1">
      <alignment horizontal="center" vertical="center" wrapText="1"/>
    </xf>
    <xf numFmtId="0" fontId="25" fillId="0" borderId="30" xfId="4" applyFont="1" applyBorder="1" applyAlignment="1">
      <alignment horizontal="center" vertical="center" wrapText="1"/>
    </xf>
    <xf numFmtId="0" fontId="25" fillId="0" borderId="31" xfId="4" applyFont="1" applyBorder="1" applyAlignment="1">
      <alignment horizontal="center" vertical="center" wrapText="1"/>
    </xf>
    <xf numFmtId="0" fontId="25" fillId="0" borderId="14" xfId="4" applyFont="1" applyBorder="1" applyAlignment="1">
      <alignment horizontal="center" vertical="center" wrapText="1"/>
    </xf>
    <xf numFmtId="0" fontId="23" fillId="0" borderId="0" xfId="4" applyFont="1" applyAlignment="1">
      <alignment horizontal="center" vertical="center" wrapText="1"/>
    </xf>
    <xf numFmtId="0" fontId="25" fillId="0" borderId="14" xfId="4" applyFont="1" applyBorder="1" applyAlignment="1">
      <alignment horizontal="center" vertical="center"/>
    </xf>
    <xf numFmtId="0" fontId="23" fillId="0" borderId="56" xfId="4" applyFont="1" applyBorder="1" applyAlignment="1">
      <alignment horizontal="center" vertical="center" wrapText="1"/>
    </xf>
    <xf numFmtId="0" fontId="23" fillId="0" borderId="55" xfId="4" applyFont="1" applyBorder="1" applyAlignment="1">
      <alignment horizontal="center" vertical="center" wrapText="1"/>
    </xf>
    <xf numFmtId="0" fontId="23" fillId="0" borderId="63" xfId="4" applyFont="1" applyBorder="1" applyAlignment="1">
      <alignment horizontal="center" vertical="center"/>
    </xf>
    <xf numFmtId="0" fontId="23" fillId="0" borderId="68" xfId="4" applyFont="1" applyBorder="1" applyAlignment="1">
      <alignment horizontal="center" vertical="center"/>
    </xf>
    <xf numFmtId="0" fontId="23" fillId="0" borderId="72" xfId="4" applyFont="1" applyBorder="1" applyAlignment="1">
      <alignment horizontal="center" vertical="center"/>
    </xf>
    <xf numFmtId="0" fontId="23" fillId="0" borderId="73" xfId="4" applyFont="1" applyBorder="1" applyAlignment="1">
      <alignment horizontal="center" vertical="center"/>
    </xf>
    <xf numFmtId="38" fontId="31" fillId="0" borderId="69" xfId="5" applyFont="1" applyFill="1" applyBorder="1" applyAlignment="1">
      <alignment horizontal="right" vertical="center"/>
    </xf>
    <xf numFmtId="0" fontId="23" fillId="0" borderId="69" xfId="4" applyFont="1" applyBorder="1" applyAlignment="1">
      <alignment horizontal="center" vertical="center"/>
    </xf>
    <xf numFmtId="0" fontId="23" fillId="0" borderId="70" xfId="4" applyFont="1" applyBorder="1" applyAlignment="1">
      <alignment horizontal="center" vertical="center"/>
    </xf>
    <xf numFmtId="0" fontId="34" fillId="0" borderId="0" xfId="4" applyFont="1" applyAlignment="1">
      <alignment horizontal="left" wrapText="1"/>
    </xf>
    <xf numFmtId="0" fontId="25" fillId="0" borderId="0" xfId="4" applyFont="1" applyAlignment="1">
      <alignment horizontal="left"/>
    </xf>
    <xf numFmtId="0" fontId="23" fillId="0" borderId="37" xfId="4" applyFont="1" applyBorder="1" applyAlignment="1">
      <alignment horizontal="center" vertical="center" wrapText="1"/>
    </xf>
    <xf numFmtId="38" fontId="23" fillId="0" borderId="37" xfId="5" applyFont="1" applyFill="1" applyBorder="1" applyAlignment="1">
      <alignment horizontal="right" vertical="center"/>
    </xf>
    <xf numFmtId="38" fontId="23" fillId="0" borderId="39" xfId="5" applyFont="1" applyFill="1" applyBorder="1" applyAlignment="1">
      <alignment horizontal="right" vertical="center"/>
    </xf>
    <xf numFmtId="38" fontId="23" fillId="0" borderId="40" xfId="5" applyFont="1" applyFill="1" applyBorder="1" applyAlignment="1">
      <alignment horizontal="right" vertical="center"/>
    </xf>
    <xf numFmtId="38" fontId="23" fillId="0" borderId="67" xfId="5" applyFont="1" applyFill="1" applyBorder="1" applyAlignment="1">
      <alignment horizontal="right" vertical="center"/>
    </xf>
    <xf numFmtId="38" fontId="23" fillId="0" borderId="63" xfId="5" applyFont="1" applyFill="1" applyBorder="1" applyAlignment="1">
      <alignment horizontal="right" vertical="center"/>
    </xf>
    <xf numFmtId="38" fontId="23" fillId="0" borderId="71" xfId="5" applyFont="1" applyFill="1" applyBorder="1" applyAlignment="1">
      <alignment horizontal="right" vertical="center"/>
    </xf>
    <xf numFmtId="38" fontId="23" fillId="0" borderId="72" xfId="5" applyFont="1" applyFill="1" applyBorder="1" applyAlignment="1">
      <alignment horizontal="right" vertical="center"/>
    </xf>
    <xf numFmtId="0" fontId="23" fillId="0" borderId="64" xfId="4" applyFont="1" applyBorder="1" applyAlignment="1">
      <alignment horizontal="center" vertical="center"/>
    </xf>
    <xf numFmtId="0" fontId="23" fillId="0" borderId="65" xfId="4" applyFont="1" applyBorder="1" applyAlignment="1">
      <alignment horizontal="center" vertical="center"/>
    </xf>
    <xf numFmtId="0" fontId="23" fillId="0" borderId="66" xfId="4" applyFont="1" applyBorder="1" applyAlignment="1">
      <alignment horizontal="center" vertical="center"/>
    </xf>
    <xf numFmtId="49" fontId="59" fillId="0" borderId="13" xfId="11" applyNumberFormat="1" applyFont="1" applyBorder="1" applyAlignment="1" applyProtection="1">
      <alignment vertical="top" wrapText="1"/>
      <protection locked="0"/>
    </xf>
    <xf numFmtId="181" fontId="59" fillId="0" borderId="96" xfId="12" applyNumberFormat="1" applyFont="1" applyFill="1" applyBorder="1" applyAlignment="1" applyProtection="1">
      <alignment vertical="center"/>
    </xf>
    <xf numFmtId="181" fontId="59" fillId="0" borderId="97" xfId="12" applyNumberFormat="1" applyFont="1" applyFill="1" applyBorder="1" applyAlignment="1" applyProtection="1">
      <alignment vertical="center"/>
    </xf>
    <xf numFmtId="181" fontId="59" fillId="0" borderId="48" xfId="12" applyNumberFormat="1" applyFont="1" applyFill="1" applyBorder="1" applyAlignment="1" applyProtection="1">
      <alignment vertical="center"/>
    </xf>
    <xf numFmtId="181" fontId="59" fillId="0" borderId="88" xfId="12" applyNumberFormat="1" applyFont="1" applyFill="1" applyBorder="1" applyAlignment="1" applyProtection="1">
      <alignment vertical="center"/>
      <protection locked="0"/>
    </xf>
    <xf numFmtId="181" fontId="59" fillId="0" borderId="89" xfId="12" applyNumberFormat="1" applyFont="1" applyFill="1" applyBorder="1" applyAlignment="1" applyProtection="1">
      <alignment vertical="center"/>
      <protection locked="0"/>
    </xf>
    <xf numFmtId="181" fontId="59" fillId="0" borderId="9" xfId="12" applyNumberFormat="1" applyFont="1" applyFill="1" applyBorder="1" applyAlignment="1" applyProtection="1">
      <alignment vertical="center"/>
      <protection locked="0"/>
    </xf>
    <xf numFmtId="181" fontId="59" fillId="0" borderId="11" xfId="12" applyNumberFormat="1" applyFont="1" applyFill="1" applyBorder="1" applyAlignment="1" applyProtection="1">
      <alignment vertical="center"/>
      <protection locked="0"/>
    </xf>
    <xf numFmtId="181" fontId="59" fillId="0" borderId="12" xfId="12" applyNumberFormat="1" applyFont="1" applyFill="1" applyBorder="1" applyAlignment="1" applyProtection="1">
      <alignment vertical="center"/>
      <protection locked="0"/>
    </xf>
    <xf numFmtId="181" fontId="59" fillId="0" borderId="45" xfId="12" applyNumberFormat="1" applyFont="1" applyFill="1" applyBorder="1" applyAlignment="1" applyProtection="1">
      <alignment vertical="center"/>
      <protection locked="0"/>
    </xf>
    <xf numFmtId="49" fontId="63" fillId="0" borderId="82" xfId="11" applyNumberFormat="1" applyFont="1" applyBorder="1" applyAlignment="1" applyProtection="1">
      <alignment horizontal="center" vertical="center"/>
    </xf>
    <xf numFmtId="49" fontId="63" fillId="0" borderId="43" xfId="11" applyNumberFormat="1" applyFont="1" applyBorder="1" applyAlignment="1" applyProtection="1">
      <alignment horizontal="center" vertical="center"/>
    </xf>
    <xf numFmtId="181" fontId="59" fillId="0" borderId="88" xfId="12" applyNumberFormat="1" applyFont="1" applyFill="1" applyBorder="1" applyAlignment="1" applyProtection="1">
      <alignment vertical="center" wrapText="1"/>
      <protection locked="0"/>
    </xf>
    <xf numFmtId="181" fontId="59" fillId="0" borderId="89" xfId="12" applyNumberFormat="1" applyFont="1" applyFill="1" applyBorder="1" applyAlignment="1" applyProtection="1">
      <alignment vertical="center" wrapText="1"/>
      <protection locked="0"/>
    </xf>
    <xf numFmtId="181" fontId="59" fillId="0" borderId="99" xfId="12" applyNumberFormat="1" applyFont="1" applyFill="1" applyBorder="1" applyAlignment="1" applyProtection="1">
      <alignment vertical="center" wrapText="1"/>
      <protection locked="0"/>
    </xf>
    <xf numFmtId="181" fontId="59" fillId="0" borderId="100" xfId="12" applyNumberFormat="1" applyFont="1" applyFill="1" applyBorder="1" applyAlignment="1" applyProtection="1">
      <alignment vertical="center" wrapText="1"/>
      <protection locked="0"/>
    </xf>
    <xf numFmtId="181" fontId="59" fillId="0" borderId="6" xfId="12" applyNumberFormat="1" applyFont="1" applyFill="1" applyBorder="1" applyAlignment="1" applyProtection="1">
      <alignment vertical="center"/>
    </xf>
    <xf numFmtId="49" fontId="60" fillId="0" borderId="0" xfId="11" applyNumberFormat="1" applyFont="1" applyAlignment="1" applyProtection="1">
      <alignment horizontal="center" vertical="center"/>
    </xf>
    <xf numFmtId="49" fontId="59" fillId="0" borderId="13" xfId="11" applyNumberFormat="1" applyFont="1" applyBorder="1" applyAlignment="1" applyProtection="1">
      <alignment horizontal="center" vertical="center"/>
    </xf>
    <xf numFmtId="181" fontId="59" fillId="0" borderId="13" xfId="12" applyNumberFormat="1" applyFont="1" applyFill="1" applyBorder="1" applyAlignment="1" applyProtection="1">
      <alignment vertical="center"/>
      <protection locked="0"/>
    </xf>
    <xf numFmtId="0" fontId="59" fillId="0" borderId="13" xfId="11" applyFont="1" applyBorder="1" applyAlignment="1" applyProtection="1">
      <alignment horizontal="center" vertical="center" wrapText="1"/>
    </xf>
    <xf numFmtId="49" fontId="63" fillId="0" borderId="21" xfId="11" applyNumberFormat="1" applyFont="1" applyBorder="1" applyAlignment="1" applyProtection="1">
      <alignment horizontal="center" vertical="center"/>
    </xf>
    <xf numFmtId="0" fontId="59" fillId="0" borderId="13" xfId="11" applyFont="1" applyBorder="1" applyAlignment="1" applyProtection="1">
      <alignment horizontal="left" vertical="center" wrapText="1"/>
    </xf>
    <xf numFmtId="183" fontId="63" fillId="0" borderId="13" xfId="12" applyNumberFormat="1" applyFont="1" applyFill="1" applyBorder="1" applyAlignment="1" applyProtection="1">
      <alignment horizontal="center" vertical="center"/>
    </xf>
    <xf numFmtId="0" fontId="44" fillId="0" borderId="0" xfId="10" applyFont="1" applyAlignment="1" applyProtection="1">
      <alignment horizontal="center" vertical="center"/>
    </xf>
    <xf numFmtId="49" fontId="44" fillId="0" borderId="0" xfId="10" applyNumberFormat="1" applyFont="1" applyFill="1" applyAlignment="1" applyProtection="1">
      <alignment horizontal="left" vertical="center" wrapText="1"/>
      <protection locked="0"/>
    </xf>
    <xf numFmtId="0" fontId="54" fillId="0" borderId="0" xfId="10" applyFont="1" applyAlignment="1" applyProtection="1">
      <alignment horizontal="justify" vertical="center" wrapText="1"/>
    </xf>
    <xf numFmtId="0" fontId="43" fillId="0" borderId="0" xfId="10" applyFont="1" applyProtection="1">
      <alignment vertical="center"/>
    </xf>
    <xf numFmtId="0" fontId="54" fillId="0" borderId="0" xfId="10" applyFont="1" applyAlignment="1" applyProtection="1">
      <alignment horizontal="center" vertical="center" wrapText="1"/>
    </xf>
    <xf numFmtId="180" fontId="54" fillId="0" borderId="0" xfId="10" applyNumberFormat="1" applyFont="1" applyFill="1" applyAlignment="1" applyProtection="1">
      <alignment horizontal="right" vertical="center" wrapText="1"/>
      <protection locked="0"/>
    </xf>
    <xf numFmtId="182" fontId="44" fillId="0" borderId="0" xfId="10" applyNumberFormat="1" applyFont="1" applyFill="1" applyAlignment="1" applyProtection="1">
      <alignment horizontal="left" vertical="center" wrapText="1"/>
      <protection locked="0"/>
    </xf>
    <xf numFmtId="0" fontId="54" fillId="0" borderId="0" xfId="10" applyFont="1" applyAlignment="1" applyProtection="1">
      <alignment horizontal="left" vertical="center" wrapText="1"/>
    </xf>
    <xf numFmtId="0" fontId="54" fillId="0" borderId="0" xfId="10" applyFont="1" applyAlignment="1" applyProtection="1">
      <alignment horizontal="left" vertical="center"/>
    </xf>
    <xf numFmtId="0" fontId="54" fillId="0" borderId="0" xfId="10" applyFont="1" applyAlignment="1" applyProtection="1">
      <alignment horizontal="center" vertical="center"/>
    </xf>
    <xf numFmtId="0" fontId="4" fillId="0" borderId="28" xfId="0" applyFont="1" applyBorder="1" applyAlignment="1">
      <alignment horizontal="center" vertical="center"/>
    </xf>
    <xf numFmtId="0" fontId="4" fillId="0" borderId="79" xfId="0" applyFont="1" applyBorder="1" applyAlignment="1">
      <alignment horizontal="center" vertical="center"/>
    </xf>
    <xf numFmtId="38" fontId="4" fillId="0" borderId="1" xfId="1" applyFont="1" applyBorder="1" applyAlignment="1">
      <alignment horizontal="center" vertical="center"/>
    </xf>
    <xf numFmtId="38" fontId="4" fillId="0" borderId="48" xfId="1" applyFont="1" applyBorder="1" applyAlignment="1">
      <alignment horizontal="center" vertical="center"/>
    </xf>
    <xf numFmtId="38" fontId="4" fillId="0" borderId="2" xfId="1" applyFont="1" applyBorder="1" applyAlignment="1">
      <alignment horizontal="center" vertical="center"/>
    </xf>
    <xf numFmtId="38" fontId="4" fillId="0" borderId="42" xfId="1" applyFont="1" applyBorder="1" applyAlignment="1">
      <alignment horizontal="center" vertical="center"/>
    </xf>
    <xf numFmtId="38" fontId="4" fillId="0" borderId="2" xfId="1" applyFont="1" applyFill="1" applyBorder="1" applyAlignment="1">
      <alignment vertical="center"/>
    </xf>
    <xf numFmtId="38" fontId="4" fillId="0" borderId="9" xfId="1" applyFont="1" applyFill="1" applyBorder="1" applyAlignment="1">
      <alignment vertical="center"/>
    </xf>
    <xf numFmtId="38" fontId="4" fillId="0" borderId="8" xfId="1" applyFont="1" applyBorder="1" applyAlignment="1">
      <alignment horizontal="center" vertical="center"/>
    </xf>
    <xf numFmtId="38" fontId="4" fillId="0" borderId="94" xfId="1" applyFont="1" applyBorder="1" applyAlignment="1">
      <alignment horizontal="center" vertical="center"/>
    </xf>
    <xf numFmtId="38" fontId="4" fillId="0" borderId="91" xfId="1" applyFont="1" applyBorder="1" applyAlignment="1">
      <alignment horizontal="center" vertical="center"/>
    </xf>
    <xf numFmtId="38" fontId="4" fillId="0" borderId="49" xfId="1" applyFont="1" applyBorder="1" applyAlignment="1">
      <alignment horizontal="center" vertical="center"/>
    </xf>
    <xf numFmtId="38" fontId="4" fillId="0" borderId="42" xfId="1" applyFont="1" applyFill="1" applyBorder="1" applyAlignment="1">
      <alignment vertical="center"/>
    </xf>
    <xf numFmtId="0" fontId="4" fillId="0" borderId="93" xfId="0" applyFont="1" applyBorder="1" applyAlignment="1">
      <alignment horizontal="center" vertical="center"/>
    </xf>
    <xf numFmtId="0" fontId="4" fillId="0" borderId="83" xfId="0" applyFont="1" applyBorder="1" applyAlignment="1">
      <alignment horizontal="center" vertical="center"/>
    </xf>
    <xf numFmtId="38" fontId="4" fillId="0" borderId="9" xfId="1" applyFont="1" applyBorder="1" applyAlignment="1">
      <alignment horizontal="center" vertical="center"/>
    </xf>
    <xf numFmtId="0" fontId="4" fillId="0" borderId="0" xfId="0" applyFont="1" applyAlignment="1">
      <alignment horizontal="distributed" vertical="center" justifyLastLine="1"/>
    </xf>
    <xf numFmtId="0" fontId="4" fillId="8" borderId="0" xfId="0" applyFont="1" applyFill="1" applyAlignment="1">
      <alignment horizontal="left" vertical="center"/>
    </xf>
    <xf numFmtId="0" fontId="4" fillId="8" borderId="0" xfId="0" applyFont="1" applyFill="1" applyAlignment="1">
      <alignment horizontal="left" vertical="center" shrinkToFit="1"/>
    </xf>
    <xf numFmtId="38" fontId="4" fillId="0" borderId="1" xfId="1" applyFont="1" applyFill="1" applyBorder="1" applyAlignment="1">
      <alignment vertical="center"/>
    </xf>
    <xf numFmtId="38" fontId="4" fillId="0" borderId="8" xfId="1" applyFont="1" applyFill="1" applyBorder="1" applyAlignment="1">
      <alignment vertical="center"/>
    </xf>
    <xf numFmtId="0" fontId="4" fillId="0" borderId="1" xfId="0" applyFont="1" applyBorder="1" applyAlignment="1">
      <alignment horizontal="center" vertical="center"/>
    </xf>
    <xf numFmtId="0" fontId="4" fillId="0" borderId="48" xfId="0" applyFont="1" applyBorder="1" applyAlignment="1">
      <alignment horizontal="center" vertical="center"/>
    </xf>
    <xf numFmtId="0" fontId="4" fillId="0" borderId="2" xfId="0" applyFont="1" applyBorder="1" applyAlignment="1">
      <alignment horizontal="center" vertical="center"/>
    </xf>
    <xf numFmtId="0" fontId="4" fillId="0" borderId="42" xfId="0" applyFont="1" applyBorder="1" applyAlignment="1">
      <alignment horizontal="center" vertical="center"/>
    </xf>
    <xf numFmtId="0" fontId="4" fillId="0" borderId="8" xfId="0" applyFont="1" applyBorder="1" applyAlignment="1">
      <alignment horizontal="center" vertical="center"/>
    </xf>
    <xf numFmtId="0" fontId="4" fillId="0" borderId="94" xfId="0" applyFont="1" applyBorder="1" applyAlignment="1">
      <alignment horizontal="center" vertical="center"/>
    </xf>
    <xf numFmtId="0" fontId="4" fillId="0" borderId="91" xfId="0" applyFont="1" applyBorder="1" applyAlignment="1">
      <alignment horizontal="center" vertical="center"/>
    </xf>
    <xf numFmtId="0" fontId="4" fillId="0" borderId="49" xfId="0" applyFont="1" applyBorder="1" applyAlignment="1">
      <alignment horizontal="center" vertical="center"/>
    </xf>
    <xf numFmtId="0" fontId="4" fillId="0" borderId="9" xfId="0" applyFont="1" applyBorder="1" applyAlignment="1">
      <alignment horizontal="center" vertical="center"/>
    </xf>
  </cellXfs>
  <cellStyles count="13">
    <cellStyle name="ハイパーリンク" xfId="9" builtinId="8"/>
    <cellStyle name="桁区切り" xfId="1" builtinId="6"/>
    <cellStyle name="桁区切り 2" xfId="5" xr:uid="{00000000-0005-0000-0000-000001000000}"/>
    <cellStyle name="桁区切り 3" xfId="6" xr:uid="{00000000-0005-0000-0000-000002000000}"/>
    <cellStyle name="桁区切り 4" xfId="8" xr:uid="{1EB446DF-F353-4A2D-A947-083C62EB44C6}"/>
    <cellStyle name="桁区切り 5" xfId="12" xr:uid="{FB0097AB-439E-46C3-83D6-A4AC836BFF55}"/>
    <cellStyle name="標準" xfId="0" builtinId="0"/>
    <cellStyle name="標準 2" xfId="2" xr:uid="{00000000-0005-0000-0000-000004000000}"/>
    <cellStyle name="標準 3" xfId="3" xr:uid="{00000000-0005-0000-0000-000005000000}"/>
    <cellStyle name="標準 4" xfId="4" xr:uid="{00000000-0005-0000-0000-000006000000}"/>
    <cellStyle name="標準 5" xfId="10" xr:uid="{1B520EDC-942A-4694-B517-AEB4764943E7}"/>
    <cellStyle name="標準 5 2" xfId="11" xr:uid="{B3CF5673-1316-45E7-86A9-ADEA8F6EE3D2}"/>
    <cellStyle name="標準 6" xfId="7" xr:uid="{BD667A6F-F504-4317-8C6D-352B915094DB}"/>
  </cellStyles>
  <dxfs count="36">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xdr:from>
      <xdr:col>3</xdr:col>
      <xdr:colOff>122240</xdr:colOff>
      <xdr:row>0</xdr:row>
      <xdr:rowOff>79371</xdr:rowOff>
    </xdr:from>
    <xdr:to>
      <xdr:col>12</xdr:col>
      <xdr:colOff>1</xdr:colOff>
      <xdr:row>28</xdr:row>
      <xdr:rowOff>123825</xdr:rowOff>
    </xdr:to>
    <xdr:sp macro="" textlink="">
      <xdr:nvSpPr>
        <xdr:cNvPr id="2" name="テキスト ボックス 1">
          <a:extLst>
            <a:ext uri="{FF2B5EF4-FFF2-40B4-BE49-F238E27FC236}">
              <a16:creationId xmlns:a16="http://schemas.microsoft.com/office/drawing/2014/main" id="{7A9A6960-2480-4576-ABED-E638C67A6197}"/>
            </a:ext>
          </a:extLst>
        </xdr:cNvPr>
        <xdr:cNvSpPr txBox="1"/>
      </xdr:nvSpPr>
      <xdr:spPr>
        <a:xfrm>
          <a:off x="5561015" y="79371"/>
          <a:ext cx="5364161" cy="6550029"/>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mn-ea"/>
              <a:ea typeface="+mn-ea"/>
            </a:rPr>
            <a:t>記入要領（</a:t>
          </a:r>
          <a:r>
            <a:rPr kumimoji="1" lang="ja-JP" altLang="en-US" sz="1200" b="1">
              <a:solidFill>
                <a:srgbClr val="FF0000"/>
              </a:solidFill>
              <a:latin typeface="+mn-ea"/>
              <a:ea typeface="+mn-ea"/>
            </a:rPr>
            <a:t>必ずお読みください</a:t>
          </a:r>
          <a:r>
            <a:rPr kumimoji="1" lang="ja-JP" altLang="en-US" sz="1200" b="1">
              <a:latin typeface="+mn-ea"/>
              <a:ea typeface="+mn-ea"/>
            </a:rPr>
            <a:t>）</a:t>
          </a:r>
          <a:endParaRPr kumimoji="1" lang="en-US" altLang="ja-JP" sz="1200" b="1">
            <a:latin typeface="+mn-ea"/>
            <a:ea typeface="+mn-ea"/>
          </a:endParaRPr>
        </a:p>
        <a:p>
          <a:r>
            <a:rPr kumimoji="1" lang="en-US" altLang="ja-JP" sz="1400" b="1">
              <a:solidFill>
                <a:srgbClr val="FF0000"/>
              </a:solidFill>
              <a:latin typeface="+mn-ea"/>
              <a:ea typeface="+mn-ea"/>
            </a:rPr>
            <a:t>"</a:t>
          </a:r>
          <a:r>
            <a:rPr kumimoji="1" lang="ja-JP" altLang="en-US" sz="1400" b="1">
              <a:solidFill>
                <a:srgbClr val="FF0000"/>
              </a:solidFill>
              <a:latin typeface="+mn-ea"/>
              <a:ea typeface="+mn-ea"/>
            </a:rPr>
            <a:t>色が付いているセルに必要事項を入力してください。</a:t>
          </a:r>
          <a:endParaRPr kumimoji="1" lang="en-US" altLang="ja-JP" sz="1400" b="1">
            <a:solidFill>
              <a:srgbClr val="FF0000"/>
            </a:solidFill>
            <a:latin typeface="+mn-ea"/>
            <a:ea typeface="+mn-ea"/>
          </a:endParaRPr>
        </a:p>
        <a:p>
          <a:r>
            <a:rPr kumimoji="1" lang="ja-JP" altLang="en-US" sz="1400" b="1">
              <a:solidFill>
                <a:srgbClr val="FF0000"/>
              </a:solidFill>
              <a:latin typeface="+mn-ea"/>
              <a:ea typeface="+mn-ea"/>
            </a:rPr>
            <a:t>（以降のシートについても同様です。）</a:t>
          </a:r>
          <a:r>
            <a:rPr kumimoji="1" lang="en-US" altLang="ja-JP" sz="1400" b="1">
              <a:solidFill>
                <a:srgbClr val="FF0000"/>
              </a:solidFill>
              <a:latin typeface="+mn-ea"/>
              <a:ea typeface="+mn-ea"/>
            </a:rPr>
            <a:t>"</a:t>
          </a:r>
        </a:p>
        <a:p>
          <a:endParaRPr kumimoji="1" lang="en-US" altLang="ja-JP" sz="1100" b="1">
            <a:latin typeface="+mn-ea"/>
            <a:ea typeface="+mn-ea"/>
          </a:endParaRPr>
        </a:p>
        <a:p>
          <a:r>
            <a:rPr kumimoji="1" lang="ja-JP" altLang="en-US" sz="1100" b="1">
              <a:latin typeface="+mn-ea"/>
              <a:ea typeface="+mn-ea"/>
            </a:rPr>
            <a:t>「提出日」・・・提出日を入力してください。</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「今回提出区分」・・・プルダウンから「交付申請」「変更交付申請」「実績報告」のうち、該当するものを選択してください。</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「郵便番号」「所在地」・・・医療機関の所在地を入力してください。</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「開設者」・・・法人名又は個人事業名を入力してください。（例：医療法人埼玉会 又は</a:t>
          </a:r>
          <a:r>
            <a:rPr kumimoji="1" lang="ja-JP" altLang="en-US" sz="1100" b="1" baseline="0">
              <a:latin typeface="+mn-ea"/>
              <a:ea typeface="+mn-ea"/>
            </a:rPr>
            <a:t> </a:t>
          </a:r>
          <a:r>
            <a:rPr kumimoji="1" lang="ja-JP" altLang="en-US" sz="1100" b="1">
              <a:latin typeface="+mn-ea"/>
              <a:ea typeface="+mn-ea"/>
            </a:rPr>
            <a:t>埼玉　太郎）</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「代表者職・氏名」・・・代表者の職・氏名を入力してください。（例：理事長　浦和　五郎）</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「医療機関名」・・・医療機関名を入力してください。（例：彩の国埼玉病院）</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「医療機関コード」・・・「</a:t>
          </a:r>
          <a:r>
            <a:rPr kumimoji="1" lang="en-US" altLang="ja-JP" sz="1100" b="1">
              <a:latin typeface="+mn-ea"/>
              <a:ea typeface="+mn-ea"/>
            </a:rPr>
            <a:t>111</a:t>
          </a:r>
          <a:r>
            <a:rPr kumimoji="1" lang="ja-JP" altLang="en-US" sz="1100" b="1">
              <a:latin typeface="+mn-ea"/>
              <a:ea typeface="+mn-ea"/>
            </a:rPr>
            <a:t>」から始まる</a:t>
          </a:r>
          <a:r>
            <a:rPr kumimoji="1" lang="en-US" altLang="ja-JP" sz="1100" b="1">
              <a:latin typeface="+mn-ea"/>
              <a:ea typeface="+mn-ea"/>
            </a:rPr>
            <a:t>10</a:t>
          </a:r>
          <a:r>
            <a:rPr kumimoji="1" lang="ja-JP" altLang="en-US" sz="1100" b="1">
              <a:latin typeface="+mn-ea"/>
              <a:ea typeface="+mn-ea"/>
            </a:rPr>
            <a:t>桁で入力してください。（例：</a:t>
          </a:r>
          <a:r>
            <a:rPr kumimoji="1" lang="en-US" altLang="ja-JP" sz="1100" b="1">
              <a:latin typeface="+mn-ea"/>
              <a:ea typeface="+mn-ea"/>
            </a:rPr>
            <a:t>1119999999</a:t>
          </a:r>
          <a:r>
            <a:rPr kumimoji="1" lang="ja-JP" altLang="en-US" sz="1100" b="1">
              <a:latin typeface="+mn-ea"/>
              <a:ea typeface="+mn-ea"/>
            </a:rPr>
            <a:t>）</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「申請事務担当　所属・氏名」・・・申請事務を担当する方の所属・氏名を記入してください。（例：総務課　高砂　二郎）</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「電話番号」・・・</a:t>
          </a:r>
          <a:r>
            <a:rPr kumimoji="1" lang="ja-JP" altLang="ja-JP" sz="1100" b="1">
              <a:solidFill>
                <a:schemeClr val="dk1"/>
              </a:solidFill>
              <a:effectLst/>
              <a:latin typeface="+mn-ea"/>
              <a:ea typeface="+mn-ea"/>
              <a:cs typeface="+mn-cs"/>
            </a:rPr>
            <a:t>申請事務を担当する方</a:t>
          </a:r>
          <a:r>
            <a:rPr kumimoji="1" lang="ja-JP" altLang="en-US" sz="1100" b="1">
              <a:solidFill>
                <a:schemeClr val="dk1"/>
              </a:solidFill>
              <a:effectLst/>
              <a:latin typeface="+mn-ea"/>
              <a:ea typeface="+mn-ea"/>
              <a:cs typeface="+mn-cs"/>
            </a:rPr>
            <a:t>に繋がる番号を入力してください。申請内容等に関することで連絡することがありますので、なるべく平日（休診日等を除く）</a:t>
          </a:r>
          <a:r>
            <a:rPr kumimoji="1" lang="en-US" altLang="ja-JP" sz="1100" b="1">
              <a:solidFill>
                <a:schemeClr val="dk1"/>
              </a:solidFill>
              <a:effectLst/>
              <a:latin typeface="+mn-ea"/>
              <a:ea typeface="+mn-ea"/>
              <a:cs typeface="+mn-cs"/>
            </a:rPr>
            <a:t>8</a:t>
          </a:r>
          <a:r>
            <a:rPr kumimoji="1" lang="ja-JP" altLang="en-US" sz="1100" b="1">
              <a:solidFill>
                <a:schemeClr val="dk1"/>
              </a:solidFill>
              <a:effectLst/>
              <a:latin typeface="+mn-ea"/>
              <a:ea typeface="+mn-ea"/>
              <a:cs typeface="+mn-cs"/>
            </a:rPr>
            <a:t>：</a:t>
          </a:r>
          <a:r>
            <a:rPr kumimoji="1" lang="en-US" altLang="ja-JP" sz="1100" b="1">
              <a:solidFill>
                <a:schemeClr val="dk1"/>
              </a:solidFill>
              <a:effectLst/>
              <a:latin typeface="+mn-ea"/>
              <a:ea typeface="+mn-ea"/>
              <a:cs typeface="+mn-cs"/>
            </a:rPr>
            <a:t>30</a:t>
          </a:r>
          <a:r>
            <a:rPr kumimoji="1" lang="ja-JP" altLang="en-US" sz="1100" b="1">
              <a:solidFill>
                <a:schemeClr val="dk1"/>
              </a:solidFill>
              <a:effectLst/>
              <a:latin typeface="+mn-ea"/>
              <a:ea typeface="+mn-ea"/>
              <a:cs typeface="+mn-cs"/>
            </a:rPr>
            <a:t>～</a:t>
          </a:r>
          <a:r>
            <a:rPr kumimoji="1" lang="en-US" altLang="ja-JP" sz="1100" b="1">
              <a:solidFill>
                <a:schemeClr val="dk1"/>
              </a:solidFill>
              <a:effectLst/>
              <a:latin typeface="+mn-ea"/>
              <a:ea typeface="+mn-ea"/>
              <a:cs typeface="+mn-cs"/>
            </a:rPr>
            <a:t>17</a:t>
          </a:r>
          <a:r>
            <a:rPr kumimoji="1" lang="ja-JP" altLang="en-US" sz="1100" b="1">
              <a:solidFill>
                <a:schemeClr val="dk1"/>
              </a:solidFill>
              <a:effectLst/>
              <a:latin typeface="+mn-ea"/>
              <a:ea typeface="+mn-ea"/>
              <a:cs typeface="+mn-cs"/>
            </a:rPr>
            <a:t>：</a:t>
          </a:r>
          <a:r>
            <a:rPr kumimoji="1" lang="en-US" altLang="ja-JP" sz="1100" b="1">
              <a:solidFill>
                <a:schemeClr val="dk1"/>
              </a:solidFill>
              <a:effectLst/>
              <a:latin typeface="+mn-ea"/>
              <a:ea typeface="+mn-ea"/>
              <a:cs typeface="+mn-cs"/>
            </a:rPr>
            <a:t>15</a:t>
          </a:r>
          <a:r>
            <a:rPr kumimoji="1" lang="ja-JP" altLang="en-US" sz="1100" b="1">
              <a:solidFill>
                <a:schemeClr val="dk1"/>
              </a:solidFill>
              <a:effectLst/>
              <a:latin typeface="+mn-ea"/>
              <a:ea typeface="+mn-ea"/>
              <a:cs typeface="+mn-cs"/>
            </a:rPr>
            <a:t>に繋がる番号としてください。</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「メールアドレス」・・・申請書等で県とやり取りするメールアドレスを入力してください。</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「補助金の交付方法」・・・交付申請の時のみ、「精算払い」又は「概算払い」を選択してください。</a:t>
          </a:r>
          <a:endParaRPr kumimoji="1" lang="en-US" altLang="ja-JP" sz="1100" b="1">
            <a:latin typeface="+mn-ea"/>
            <a:ea typeface="+mn-ea"/>
          </a:endParaRPr>
        </a:p>
        <a:p>
          <a:r>
            <a:rPr kumimoji="1" lang="ja-JP" altLang="en-US" sz="1100" b="1">
              <a:solidFill>
                <a:schemeClr val="dk1"/>
              </a:solidFill>
              <a:effectLst/>
              <a:latin typeface="+mn-ea"/>
              <a:ea typeface="+mn-ea"/>
              <a:cs typeface="+mn-cs"/>
            </a:rPr>
            <a:t>　</a:t>
          </a:r>
          <a:r>
            <a:rPr kumimoji="1" lang="en-US" altLang="ja-JP" sz="1100" b="0">
              <a:solidFill>
                <a:schemeClr val="dk1"/>
              </a:solidFill>
              <a:effectLst/>
              <a:latin typeface="+mn-ea"/>
              <a:ea typeface="+mn-ea"/>
              <a:cs typeface="+mn-cs"/>
            </a:rPr>
            <a:t>※</a:t>
          </a:r>
          <a:r>
            <a:rPr lang="ja-JP" altLang="en-US" sz="1100">
              <a:solidFill>
                <a:schemeClr val="dk1"/>
              </a:solidFill>
              <a:effectLst/>
              <a:latin typeface="+mn-lt"/>
              <a:ea typeface="+mn-ea"/>
              <a:cs typeface="+mn-cs"/>
            </a:rPr>
            <a:t> 「精算払い」は、事業の費用が確定した後、確定額に基づき補助金を支払います。</a:t>
          </a:r>
          <a:endParaRPr lang="en-US" altLang="ja-JP" sz="1100">
            <a:solidFill>
              <a:schemeClr val="dk1"/>
            </a:solidFill>
            <a:effectLst/>
            <a:latin typeface="+mn-lt"/>
            <a:ea typeface="+mn-ea"/>
            <a:cs typeface="+mn-cs"/>
          </a:endParaRPr>
        </a:p>
        <a:p>
          <a:r>
            <a:rPr lang="ja-JP" altLang="en-US" sz="1100" baseline="0">
              <a:solidFill>
                <a:schemeClr val="dk1"/>
              </a:solidFill>
              <a:effectLst/>
              <a:latin typeface="+mn-lt"/>
              <a:ea typeface="+mn-ea"/>
              <a:cs typeface="+mn-cs"/>
            </a:rPr>
            <a:t>        </a:t>
          </a:r>
          <a:r>
            <a:rPr lang="ja-JP" altLang="en-US" sz="1100">
              <a:solidFill>
                <a:schemeClr val="dk1"/>
              </a:solidFill>
              <a:effectLst/>
              <a:latin typeface="+mn-lt"/>
              <a:ea typeface="+mn-ea"/>
              <a:cs typeface="+mn-cs"/>
            </a:rPr>
            <a:t>「概算払い」は、事業の費用が確定する前に概算額により補助金を支払い、費用が</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確定した後に精算を行います。</a:t>
          </a:r>
          <a:endParaRPr kumimoji="1" lang="en-US" altLang="ja-JP" sz="1100" b="1">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666750</xdr:colOff>
      <xdr:row>19</xdr:row>
      <xdr:rowOff>136072</xdr:rowOff>
    </xdr:from>
    <xdr:to>
      <xdr:col>15</xdr:col>
      <xdr:colOff>312964</xdr:colOff>
      <xdr:row>40</xdr:row>
      <xdr:rowOff>95251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371600" y="6479722"/>
          <a:ext cx="12790714" cy="51598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179293</xdr:colOff>
      <xdr:row>3</xdr:row>
      <xdr:rowOff>28575</xdr:rowOff>
    </xdr:from>
    <xdr:to>
      <xdr:col>17</xdr:col>
      <xdr:colOff>263525</xdr:colOff>
      <xdr:row>7</xdr:row>
      <xdr:rowOff>84016</xdr:rowOff>
    </xdr:to>
    <xdr:sp macro="" textlink="">
      <xdr:nvSpPr>
        <xdr:cNvPr id="2" name="正方形/長方形 1">
          <a:extLst>
            <a:ext uri="{FF2B5EF4-FFF2-40B4-BE49-F238E27FC236}">
              <a16:creationId xmlns:a16="http://schemas.microsoft.com/office/drawing/2014/main" id="{9A5D38D3-98B9-485A-A701-B9FAEA48C5B5}"/>
            </a:ext>
          </a:extLst>
        </xdr:cNvPr>
        <xdr:cNvSpPr/>
      </xdr:nvSpPr>
      <xdr:spPr>
        <a:xfrm>
          <a:off x="10580593" y="628650"/>
          <a:ext cx="3417982" cy="1227016"/>
        </a:xfrm>
        <a:prstGeom prst="rect">
          <a:avLst/>
        </a:prstGeom>
        <a:solidFill>
          <a:schemeClr val="accent6">
            <a:lumMod val="40000"/>
            <a:lumOff val="60000"/>
          </a:schemeClr>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800" b="1">
              <a:solidFill>
                <a:schemeClr val="tx1"/>
              </a:solidFill>
            </a:rPr>
            <a:t>オレンジセルのみ</a:t>
          </a:r>
          <a:endParaRPr kumimoji="1" lang="en-US" altLang="ja-JP" sz="2800" b="1">
            <a:solidFill>
              <a:schemeClr val="tx1"/>
            </a:solidFill>
          </a:endParaRPr>
        </a:p>
        <a:p>
          <a:pPr algn="l"/>
          <a:r>
            <a:rPr kumimoji="1" lang="ja-JP" altLang="en-US" sz="2800" b="1">
              <a:solidFill>
                <a:schemeClr val="tx1"/>
              </a:solidFill>
            </a:rPr>
            <a:t>入力してください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179293</xdr:colOff>
      <xdr:row>3</xdr:row>
      <xdr:rowOff>28575</xdr:rowOff>
    </xdr:from>
    <xdr:to>
      <xdr:col>17</xdr:col>
      <xdr:colOff>263525</xdr:colOff>
      <xdr:row>7</xdr:row>
      <xdr:rowOff>84016</xdr:rowOff>
    </xdr:to>
    <xdr:sp macro="" textlink="">
      <xdr:nvSpPr>
        <xdr:cNvPr id="2" name="正方形/長方形 1">
          <a:extLst>
            <a:ext uri="{FF2B5EF4-FFF2-40B4-BE49-F238E27FC236}">
              <a16:creationId xmlns:a16="http://schemas.microsoft.com/office/drawing/2014/main" id="{543D21D9-4B68-4D7F-A6DC-163C9340E4A7}"/>
            </a:ext>
          </a:extLst>
        </xdr:cNvPr>
        <xdr:cNvSpPr/>
      </xdr:nvSpPr>
      <xdr:spPr>
        <a:xfrm>
          <a:off x="10583768" y="625475"/>
          <a:ext cx="3414807" cy="1233366"/>
        </a:xfrm>
        <a:prstGeom prst="rect">
          <a:avLst/>
        </a:prstGeom>
        <a:solidFill>
          <a:schemeClr val="accent6">
            <a:lumMod val="40000"/>
            <a:lumOff val="60000"/>
          </a:schemeClr>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800" b="1">
              <a:solidFill>
                <a:schemeClr val="tx1"/>
              </a:solidFill>
            </a:rPr>
            <a:t>オレンジセルのみ</a:t>
          </a:r>
          <a:endParaRPr kumimoji="1" lang="en-US" altLang="ja-JP" sz="2800" b="1">
            <a:solidFill>
              <a:schemeClr val="tx1"/>
            </a:solidFill>
          </a:endParaRPr>
        </a:p>
        <a:p>
          <a:pPr algn="l"/>
          <a:r>
            <a:rPr kumimoji="1" lang="ja-JP" altLang="en-US" sz="2800" b="1">
              <a:solidFill>
                <a:schemeClr val="tx1"/>
              </a:solidFill>
            </a:rPr>
            <a:t>入力してください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3667125</xdr:colOff>
      <xdr:row>9</xdr:row>
      <xdr:rowOff>83344</xdr:rowOff>
    </xdr:from>
    <xdr:to>
      <xdr:col>5</xdr:col>
      <xdr:colOff>238126</xdr:colOff>
      <xdr:row>17</xdr:row>
      <xdr:rowOff>142875</xdr:rowOff>
    </xdr:to>
    <xdr:sp macro="" textlink="">
      <xdr:nvSpPr>
        <xdr:cNvPr id="2" name="角丸四角形 1">
          <a:extLst>
            <a:ext uri="{FF2B5EF4-FFF2-40B4-BE49-F238E27FC236}">
              <a16:creationId xmlns:a16="http://schemas.microsoft.com/office/drawing/2014/main" id="{00000000-0008-0000-1200-000002000000}"/>
            </a:ext>
          </a:extLst>
        </xdr:cNvPr>
        <xdr:cNvSpPr/>
      </xdr:nvSpPr>
      <xdr:spPr>
        <a:xfrm>
          <a:off x="4357688" y="2274094"/>
          <a:ext cx="4869657" cy="1393031"/>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13201/Box/&#12304;02_&#35506;&#25152;&#20849;&#26377;&#12305;07_02_&#24863;&#26579;&#30151;&#23550;&#31574;&#35506;/R06&#24180;&#24230;/001&#32207;&#21209;&#35036;&#21161;&#37329;&#25285;&#24403;/08_&#35036;&#21161;&#37329;/08_02_&#26032;&#33288;&#24863;&#26579;&#30151;&#26045;&#35373;&#25972;&#20633;&#20107;&#26989;/08_02_020_&#12507;&#12540;&#12512;&#12506;&#12540;&#12472;/R06.04.10%20&#21332;&#23450;&#35036;&#21161;&#37329;HP/R6jigyoukeikaku_setsub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5.53.203\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113201/Box/&#12304;02_&#35506;&#25152;&#20849;&#26377;&#12305;07_02_&#24863;&#26579;&#30151;&#23550;&#31574;&#35506;/R06&#24180;&#24230;/001&#32207;&#21209;&#35036;&#21161;&#37329;&#25285;&#24403;/08_&#35036;&#21161;&#37329;/08_01_&#35036;&#21161;&#37329;&#12539;&#26908;&#26619;&#20840;&#33324;/08_01_010_&#20363;&#35215;/&#21332;&#23450;&#32224;&#32080;&#21307;&#30274;&#27231;&#38306;&#26045;&#35373;&#12539;&#35373;&#20633;&#25972;&#20633;&#20107;&#26989;/01_R06&#24403;&#21021;/&#9733;&#26045;&#35373;&#12539;&#35373;&#20633;&#21029;&#12293;&#26696;/04_%20&#20196;&#21644;6&#24180;&#24230;&#65288;&#20196;&#21644;&#65301;&#24180;&#24230;&#32368;&#36234;&#65289;&#21307;&#30274;&#26045;&#35373;&#31561;&#26045;&#35373;&#25972;&#20633;&#36027;&#35036;&#21161;&#37329;&#20107;&#26989;&#35336;&#30011;&#26360;&#65288;&#26032;&#33288;&#24863;&#26579;&#30151;&#6528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113201\Box\&#12304;02_&#35506;&#25152;&#20849;&#26377;&#12305;07_02_&#24863;&#26579;&#30151;&#23550;&#31574;&#35506;\R06&#24180;&#24230;\001&#32207;&#21209;&#35036;&#21161;&#37329;&#25285;&#24403;\08_&#35036;&#21161;&#37329;\08_03_&#26032;&#33288;&#24863;&#26579;&#30151;&#35373;&#20633;&#25972;&#20633;&#20107;&#26989;\08_03_030_&#20132;&#20184;&#30003;&#35531;\06_&#21307;&#30274;&#27231;&#38306;&#12363;&#12425;&#12398;&#20132;&#20184;&#30003;&#35531;\01_&#20132;&#20184;&#30003;&#35531;&#26360;\210_&#12388;&#12388;&#12376;&#12534;&#19992;&#20844;&#22290;&#35199;&#12463;&#12522;&#12491;&#12483;&#12463;\20241012\ken_setsubi_shinseiyoushiki_2024_ver2.xlsx" TargetMode="External"/><Relationship Id="rId1" Type="http://schemas.openxmlformats.org/officeDocument/2006/relationships/externalLinkPath" Target="/Users/113201/Box/&#12304;02_&#35506;&#25152;&#20849;&#26377;&#12305;07_02_&#24863;&#26579;&#30151;&#23550;&#31574;&#35506;/R06&#24180;&#24230;/001&#32207;&#21209;&#35036;&#21161;&#37329;&#25285;&#24403;/08_&#35036;&#21161;&#37329;/08_03_&#26032;&#33288;&#24863;&#26579;&#30151;&#35373;&#20633;&#25972;&#20633;&#20107;&#26989;/08_03_030_&#20132;&#20184;&#30003;&#35531;/06_&#21307;&#30274;&#27231;&#38306;&#12363;&#12425;&#12398;&#20132;&#20184;&#30003;&#35531;/01_&#20132;&#20184;&#30003;&#35531;&#26360;/210_&#12388;&#12388;&#12376;&#12534;&#19992;&#20844;&#22290;&#35199;&#12463;&#12522;&#12491;&#12483;&#12463;/20241012/ken_setsubi_shinseiyoushiki_2024_ver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入力シート"/>
      <sheetName val="鑑"/>
      <sheetName val="様式１-２１"/>
      <sheetName val="整理"/>
      <sheetName val="Sheet1"/>
      <sheetName val="R6jigyoukeikaku_setsubi"/>
    </sheetNames>
    <sheetDataSet>
      <sheetData sheetId="0"/>
      <sheetData sheetId="1" refreshError="1"/>
      <sheetData sheetId="2"/>
      <sheetData sheetId="3"/>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総括表"/>
      <sheetName val="（様式2）事業費内訳書"/>
      <sheetName val="１6 新興感染症（病室）"/>
      <sheetName val="１6 新興感染症（病室以外）"/>
      <sheetName val="12-1 スプリンクラー（総括表）見直し前"/>
      <sheetName val="12-2スプリンクラー（個別計画書）見直し前"/>
      <sheetName val="管理用（このシートは削除しないでください）"/>
    </sheetNames>
    <sheetDataSet>
      <sheetData sheetId="0"/>
      <sheetData sheetId="1"/>
      <sheetData sheetId="2"/>
      <sheetData sheetId="3"/>
      <sheetData sheetId="4"/>
      <sheetData sheetId="5"/>
      <sheetData sheetId="6">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死亡時画像診断システム施設整備事業</v>
          </cell>
          <cell r="S3" t="str">
            <v>南海トラフ地震に係る津波避難対策緊急事業</v>
          </cell>
          <cell r="T3" t="str">
            <v>新興感染症対応力強化事業（病室の感染対策に係る整備）</v>
          </cell>
          <cell r="U3" t="str">
            <v>新興感染症対応力強化事業（病室の感染対策に係る整備以外）</v>
          </cell>
          <cell r="V3" t="str">
            <v>院内感染対策施設整備事業</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申請書の入力方法"/>
      <sheetName val="基本情報入力シート"/>
      <sheetName val="【申請】交付申請書"/>
      <sheetName val="【変更申請】変更申請書"/>
      <sheetName val="12-1 スプリンクラー（総括表）見直し前"/>
      <sheetName val="12-2スプリンクラー（個別計画書）見直し前"/>
      <sheetName val="【申請】予算書"/>
      <sheetName val="【申請】誓約書"/>
      <sheetName val="【申請】所要調書"/>
      <sheetName val="【申請】事業計画書"/>
      <sheetName val="【実績】実績報告書"/>
      <sheetName val="【実績】決算書"/>
      <sheetName val="【実績】所要調書"/>
      <sheetName val="【実績】事業実績"/>
      <sheetName val="集計シート"/>
      <sheetName val="管理用（このシートは削除しないでください）"/>
    </sheetNames>
    <sheetDataSet>
      <sheetData sheetId="0" refreshError="1"/>
      <sheetData sheetId="1">
        <row r="6">
          <cell r="C6" t="str">
            <v>さいたま市北区吉野町2丁目189－9</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C520D-9038-436D-88B2-157BAE16B23A}">
  <sheetPr codeName="Sheet1">
    <pageSetUpPr fitToPage="1"/>
  </sheetPr>
  <dimension ref="A1:I51"/>
  <sheetViews>
    <sheetView view="pageBreakPreview" zoomScale="90" zoomScaleNormal="70" zoomScaleSheetLayoutView="90" workbookViewId="0">
      <selection activeCell="D40" sqref="D40"/>
    </sheetView>
  </sheetViews>
  <sheetFormatPr defaultColWidth="9" defaultRowHeight="13"/>
  <cols>
    <col min="1" max="1" width="11.26953125" style="128" customWidth="1"/>
    <col min="2" max="2" width="4.08984375" style="128" customWidth="1"/>
    <col min="3" max="3" width="20" style="128" customWidth="1"/>
    <col min="4" max="4" width="9" style="128" customWidth="1"/>
    <col min="5" max="5" width="13.90625" style="128" customWidth="1"/>
    <col min="6" max="6" width="9.453125" style="128" customWidth="1"/>
    <col min="7" max="7" width="14.08984375" style="128" customWidth="1"/>
    <col min="8" max="8" width="3.453125" style="128" customWidth="1"/>
    <col min="9" max="9" width="3" style="128" customWidth="1"/>
    <col min="10" max="16384" width="9" style="128"/>
  </cols>
  <sheetData>
    <row r="1" spans="1:9" ht="16" customHeight="1">
      <c r="A1" s="127"/>
      <c r="B1" s="127"/>
      <c r="C1" s="127"/>
      <c r="D1" s="127"/>
      <c r="E1" s="127"/>
      <c r="F1" s="127"/>
      <c r="G1" s="127"/>
      <c r="H1" s="127"/>
      <c r="I1" s="127"/>
    </row>
    <row r="2" spans="1:9" ht="16" customHeight="1">
      <c r="A2" s="129"/>
      <c r="B2" s="129"/>
      <c r="C2" s="129"/>
      <c r="D2" s="129"/>
      <c r="E2" s="129"/>
      <c r="F2" s="129"/>
      <c r="G2" s="129"/>
      <c r="H2" s="129"/>
      <c r="I2" s="127"/>
    </row>
    <row r="3" spans="1:9" ht="16" customHeight="1">
      <c r="A3" s="129"/>
      <c r="B3" s="129"/>
      <c r="C3" s="129"/>
      <c r="D3" s="129"/>
      <c r="E3" s="129"/>
      <c r="F3" s="397" t="s">
        <v>318</v>
      </c>
      <c r="G3" s="397"/>
      <c r="H3" s="139" t="s">
        <v>309</v>
      </c>
      <c r="I3" s="127"/>
    </row>
    <row r="4" spans="1:9" ht="16" customHeight="1">
      <c r="A4" s="129"/>
      <c r="B4" s="129"/>
      <c r="C4" s="129"/>
      <c r="D4" s="129"/>
      <c r="E4" s="129"/>
      <c r="F4" s="398" t="s">
        <v>397</v>
      </c>
      <c r="G4" s="398"/>
      <c r="H4" s="398"/>
      <c r="I4" s="127"/>
    </row>
    <row r="5" spans="1:9" ht="16" customHeight="1">
      <c r="A5" s="129"/>
      <c r="B5" s="129"/>
      <c r="C5" s="129"/>
      <c r="D5" s="129"/>
      <c r="E5" s="129"/>
      <c r="F5" s="129"/>
      <c r="G5" s="129"/>
      <c r="H5" s="129"/>
      <c r="I5" s="127"/>
    </row>
    <row r="6" spans="1:9" ht="16" customHeight="1">
      <c r="A6" s="131" t="str">
        <f>基本情報入力シート!C7&amp;"　様"</f>
        <v>　様</v>
      </c>
      <c r="B6" s="132"/>
      <c r="C6" s="129"/>
      <c r="D6" s="129"/>
      <c r="E6" s="129"/>
      <c r="F6" s="129"/>
      <c r="G6" s="129"/>
      <c r="H6" s="129"/>
      <c r="I6" s="127"/>
    </row>
    <row r="7" spans="1:9" ht="16" customHeight="1">
      <c r="A7" s="131" t="str">
        <f>"（医療機関名："&amp;基本情報入力シート!C9&amp;"）"</f>
        <v>（医療機関名：）</v>
      </c>
      <c r="B7" s="132"/>
      <c r="C7" s="129"/>
      <c r="D7" s="129"/>
      <c r="E7" s="129"/>
      <c r="F7" s="129"/>
      <c r="G7" s="129"/>
      <c r="H7" s="129"/>
      <c r="I7" s="127"/>
    </row>
    <row r="8" spans="1:9" ht="16" customHeight="1">
      <c r="A8" s="129"/>
      <c r="B8" s="129"/>
      <c r="C8" s="129"/>
      <c r="D8" s="129"/>
      <c r="E8" s="129"/>
      <c r="F8" s="129"/>
      <c r="G8" s="129"/>
      <c r="H8" s="129"/>
      <c r="I8" s="127"/>
    </row>
    <row r="9" spans="1:9" ht="16" customHeight="1">
      <c r="A9" s="129"/>
      <c r="B9" s="129"/>
      <c r="C9" s="129"/>
      <c r="D9" s="129"/>
      <c r="E9" s="129"/>
      <c r="F9" s="129"/>
      <c r="G9" s="129"/>
      <c r="H9" s="133" t="s">
        <v>356</v>
      </c>
      <c r="I9" s="127"/>
    </row>
    <row r="10" spans="1:9" ht="16" customHeight="1">
      <c r="A10" s="129"/>
      <c r="B10" s="129"/>
      <c r="C10" s="129"/>
      <c r="D10" s="129"/>
      <c r="E10" s="131"/>
      <c r="F10" s="131"/>
      <c r="G10" s="131"/>
      <c r="H10" s="134" t="s">
        <v>357</v>
      </c>
      <c r="I10" s="127"/>
    </row>
    <row r="11" spans="1:9" ht="16" customHeight="1">
      <c r="A11" s="129"/>
      <c r="B11" s="129"/>
      <c r="C11" s="129"/>
      <c r="D11" s="129"/>
      <c r="E11" s="131"/>
      <c r="F11" s="131"/>
      <c r="G11" s="131"/>
      <c r="H11" s="131"/>
      <c r="I11" s="127"/>
    </row>
    <row r="12" spans="1:9" ht="16" customHeight="1">
      <c r="A12" s="129"/>
      <c r="B12" s="129"/>
      <c r="C12" s="129"/>
      <c r="D12" s="129"/>
      <c r="E12" s="131"/>
      <c r="F12" s="131"/>
      <c r="G12" s="131"/>
      <c r="H12" s="131"/>
      <c r="I12" s="127"/>
    </row>
    <row r="13" spans="1:9" ht="16" customHeight="1">
      <c r="A13" s="135" t="s">
        <v>384</v>
      </c>
      <c r="B13" s="135"/>
      <c r="C13" s="135"/>
      <c r="D13" s="135"/>
      <c r="E13" s="136"/>
      <c r="F13" s="136"/>
      <c r="G13" s="136"/>
      <c r="H13" s="136"/>
      <c r="I13" s="137"/>
    </row>
    <row r="14" spans="1:9" ht="16" customHeight="1">
      <c r="A14" s="135" t="s">
        <v>385</v>
      </c>
      <c r="B14" s="135"/>
      <c r="C14" s="135"/>
      <c r="D14" s="135"/>
      <c r="E14" s="136"/>
      <c r="F14" s="136"/>
      <c r="G14" s="136"/>
      <c r="H14" s="136"/>
      <c r="I14" s="137"/>
    </row>
    <row r="15" spans="1:9" ht="16" customHeight="1">
      <c r="A15" s="129"/>
      <c r="B15" s="129"/>
      <c r="C15" s="129"/>
      <c r="D15" s="129"/>
      <c r="E15" s="131"/>
      <c r="F15" s="131"/>
      <c r="G15" s="131"/>
      <c r="H15" s="131"/>
      <c r="I15" s="127"/>
    </row>
    <row r="16" spans="1:9" ht="16" customHeight="1">
      <c r="A16" s="131" t="s">
        <v>349</v>
      </c>
      <c r="B16" s="131"/>
      <c r="C16" s="131"/>
      <c r="D16" s="131"/>
      <c r="E16" s="131"/>
      <c r="F16" s="131"/>
      <c r="G16" s="131"/>
      <c r="H16" s="131"/>
      <c r="I16" s="131"/>
    </row>
    <row r="17" spans="1:9" ht="16" customHeight="1">
      <c r="A17" s="131" t="s">
        <v>350</v>
      </c>
      <c r="B17" s="131"/>
      <c r="C17" s="131"/>
      <c r="D17" s="131"/>
      <c r="E17" s="131"/>
      <c r="F17" s="131"/>
      <c r="G17" s="131"/>
      <c r="H17" s="131"/>
      <c r="I17" s="131"/>
    </row>
    <row r="18" spans="1:9" ht="16" customHeight="1">
      <c r="A18" s="131" t="s">
        <v>387</v>
      </c>
      <c r="B18" s="129"/>
      <c r="C18" s="129"/>
      <c r="D18" s="129"/>
      <c r="E18" s="129"/>
      <c r="F18" s="129"/>
      <c r="G18" s="129"/>
      <c r="H18" s="129"/>
      <c r="I18" s="127"/>
    </row>
    <row r="19" spans="1:9" ht="16" customHeight="1">
      <c r="A19" s="131" t="s">
        <v>388</v>
      </c>
      <c r="B19" s="129"/>
      <c r="C19" s="129"/>
      <c r="D19" s="129"/>
      <c r="E19" s="129"/>
      <c r="F19" s="129"/>
      <c r="G19" s="129"/>
      <c r="H19" s="129"/>
      <c r="I19" s="127"/>
    </row>
    <row r="20" spans="1:9" ht="16" customHeight="1">
      <c r="A20" s="131" t="s">
        <v>351</v>
      </c>
      <c r="B20" s="129"/>
      <c r="C20" s="129"/>
      <c r="D20" s="129"/>
      <c r="E20" s="129"/>
      <c r="F20" s="129"/>
      <c r="G20" s="129"/>
      <c r="H20" s="129"/>
      <c r="I20" s="127"/>
    </row>
    <row r="21" spans="1:9" ht="16" customHeight="1">
      <c r="A21" s="131" t="s">
        <v>352</v>
      </c>
      <c r="B21" s="129"/>
      <c r="C21" s="129"/>
      <c r="D21" s="129"/>
      <c r="E21" s="129"/>
      <c r="F21" s="129"/>
      <c r="G21" s="129"/>
      <c r="H21" s="129"/>
      <c r="I21" s="127"/>
    </row>
    <row r="22" spans="1:9" ht="16" customHeight="1">
      <c r="A22" s="131"/>
      <c r="B22" s="129"/>
      <c r="C22" s="129"/>
      <c r="D22" s="129"/>
      <c r="E22" s="129"/>
      <c r="F22" s="129"/>
      <c r="G22" s="129"/>
      <c r="H22" s="129"/>
      <c r="I22" s="127"/>
    </row>
    <row r="23" spans="1:9" ht="16" customHeight="1">
      <c r="A23" s="135" t="s">
        <v>317</v>
      </c>
      <c r="B23" s="135"/>
      <c r="C23" s="135"/>
      <c r="D23" s="135"/>
      <c r="E23" s="135"/>
      <c r="F23" s="135"/>
      <c r="G23" s="135"/>
      <c r="H23" s="135"/>
      <c r="I23" s="127"/>
    </row>
    <row r="24" spans="1:9" ht="16" customHeight="1">
      <c r="A24" s="136"/>
      <c r="B24" s="135"/>
      <c r="C24" s="135"/>
      <c r="D24" s="135"/>
      <c r="E24" s="135"/>
      <c r="F24" s="135"/>
      <c r="G24" s="135"/>
      <c r="H24" s="135"/>
      <c r="I24" s="127"/>
    </row>
    <row r="25" spans="1:9" ht="16" customHeight="1">
      <c r="A25" s="129" t="s">
        <v>340</v>
      </c>
      <c r="B25" s="134" t="s">
        <v>389</v>
      </c>
      <c r="C25" s="129"/>
      <c r="D25" s="130" t="s">
        <v>390</v>
      </c>
      <c r="E25" s="129"/>
      <c r="F25" s="129"/>
      <c r="G25" s="129"/>
      <c r="H25" s="129"/>
      <c r="I25" s="127"/>
    </row>
    <row r="26" spans="1:9" ht="16" customHeight="1">
      <c r="A26" s="129" t="s">
        <v>393</v>
      </c>
      <c r="B26" s="134"/>
      <c r="C26" s="129"/>
      <c r="D26" s="130"/>
      <c r="E26" s="129"/>
      <c r="F26" s="129"/>
      <c r="G26" s="129"/>
      <c r="H26" s="129"/>
      <c r="I26" s="127"/>
    </row>
    <row r="27" spans="1:9" ht="16" customHeight="1">
      <c r="A27" s="131"/>
      <c r="B27" s="134" t="s">
        <v>344</v>
      </c>
      <c r="C27" s="140"/>
      <c r="D27" s="130" t="s">
        <v>345</v>
      </c>
      <c r="E27" s="138"/>
      <c r="F27" s="138"/>
      <c r="G27" s="131"/>
      <c r="H27" s="129"/>
      <c r="I27" s="127"/>
    </row>
    <row r="28" spans="1:9" ht="16" customHeight="1">
      <c r="A28" s="131"/>
      <c r="B28" s="131"/>
      <c r="C28" s="131"/>
      <c r="D28" s="134"/>
      <c r="E28" s="138"/>
      <c r="F28" s="138"/>
      <c r="G28" s="131"/>
      <c r="H28" s="129"/>
      <c r="I28" s="127"/>
    </row>
    <row r="29" spans="1:9" ht="16" customHeight="1">
      <c r="A29" s="131" t="s">
        <v>394</v>
      </c>
      <c r="B29" s="131"/>
      <c r="C29" s="131"/>
      <c r="D29" s="134"/>
      <c r="E29" s="138"/>
      <c r="F29" s="138"/>
      <c r="G29" s="131"/>
      <c r="H29" s="129"/>
      <c r="I29" s="127"/>
    </row>
    <row r="30" spans="1:9" ht="16" customHeight="1">
      <c r="A30" s="131"/>
      <c r="B30" s="134" t="s">
        <v>344</v>
      </c>
      <c r="C30" s="140"/>
      <c r="D30" s="130" t="s">
        <v>345</v>
      </c>
      <c r="E30" s="138"/>
      <c r="F30" s="138"/>
      <c r="G30" s="131"/>
      <c r="H30" s="129"/>
      <c r="I30" s="127"/>
    </row>
    <row r="31" spans="1:9" ht="16" customHeight="1">
      <c r="A31" s="131"/>
      <c r="B31" s="131"/>
      <c r="C31" s="131"/>
      <c r="D31" s="134"/>
      <c r="E31" s="138"/>
      <c r="F31" s="138"/>
      <c r="G31" s="131"/>
      <c r="H31" s="129"/>
      <c r="I31" s="127"/>
    </row>
    <row r="32" spans="1:9" ht="16" customHeight="1">
      <c r="A32" s="131" t="s">
        <v>395</v>
      </c>
      <c r="B32" s="131"/>
      <c r="C32" s="131"/>
      <c r="D32" s="134"/>
      <c r="E32" s="138"/>
      <c r="F32" s="138"/>
      <c r="G32" s="131"/>
      <c r="H32" s="129"/>
      <c r="I32" s="127"/>
    </row>
    <row r="33" spans="1:9" ht="16" customHeight="1">
      <c r="A33" s="131"/>
      <c r="B33" s="134" t="s">
        <v>344</v>
      </c>
      <c r="C33" s="140"/>
      <c r="D33" s="130" t="s">
        <v>345</v>
      </c>
      <c r="E33" s="131"/>
      <c r="F33" s="131"/>
      <c r="G33" s="131"/>
      <c r="H33" s="129"/>
      <c r="I33" s="127"/>
    </row>
    <row r="34" spans="1:9" ht="16" customHeight="1">
      <c r="A34" s="129"/>
      <c r="B34" s="131"/>
      <c r="C34" s="131"/>
      <c r="D34" s="131"/>
      <c r="E34" s="131"/>
      <c r="F34" s="131"/>
      <c r="G34" s="131"/>
      <c r="H34" s="129"/>
      <c r="I34" s="127"/>
    </row>
    <row r="35" spans="1:9" ht="16" customHeight="1">
      <c r="A35" s="131" t="s">
        <v>341</v>
      </c>
      <c r="B35" s="131"/>
      <c r="C35" s="131"/>
      <c r="D35" s="131"/>
      <c r="E35" s="131"/>
      <c r="F35" s="131"/>
      <c r="G35" s="131"/>
      <c r="H35" s="129"/>
      <c r="I35" s="127"/>
    </row>
    <row r="36" spans="1:9" ht="16" customHeight="1">
      <c r="A36" s="130" t="s">
        <v>355</v>
      </c>
      <c r="B36" s="131"/>
      <c r="C36" s="131"/>
      <c r="D36" s="131"/>
      <c r="E36" s="131"/>
      <c r="F36" s="131"/>
      <c r="G36" s="131"/>
      <c r="H36" s="129"/>
      <c r="I36" s="127"/>
    </row>
    <row r="37" spans="1:9" ht="16" customHeight="1">
      <c r="A37" s="117" t="s">
        <v>396</v>
      </c>
      <c r="B37" s="131"/>
      <c r="C37" s="131"/>
      <c r="D37" s="131"/>
      <c r="E37" s="131"/>
      <c r="F37" s="131"/>
      <c r="G37" s="131"/>
      <c r="H37" s="129"/>
      <c r="I37" s="127"/>
    </row>
    <row r="38" spans="1:9" ht="16" customHeight="1">
      <c r="A38" s="117" t="s">
        <v>346</v>
      </c>
      <c r="B38" s="131"/>
      <c r="C38" s="131"/>
      <c r="D38" s="131"/>
      <c r="E38" s="131"/>
      <c r="F38" s="131"/>
      <c r="G38" s="131"/>
      <c r="H38" s="129"/>
      <c r="I38" s="127"/>
    </row>
    <row r="39" spans="1:9" ht="16" customHeight="1">
      <c r="A39" s="117" t="s">
        <v>347</v>
      </c>
      <c r="B39" s="131"/>
      <c r="C39" s="131"/>
      <c r="D39" s="131"/>
      <c r="E39" s="131"/>
      <c r="F39" s="131"/>
      <c r="G39" s="131"/>
      <c r="H39" s="129"/>
      <c r="I39" s="127"/>
    </row>
    <row r="40" spans="1:9" ht="16" customHeight="1">
      <c r="A40" s="117" t="s">
        <v>391</v>
      </c>
      <c r="B40" s="131"/>
      <c r="C40" s="131"/>
      <c r="D40" s="131"/>
      <c r="E40" s="131"/>
      <c r="F40" s="131"/>
      <c r="G40" s="131"/>
      <c r="H40" s="129"/>
      <c r="I40" s="127"/>
    </row>
    <row r="41" spans="1:9" ht="16" customHeight="1">
      <c r="A41" s="117" t="s">
        <v>392</v>
      </c>
      <c r="B41" s="131"/>
      <c r="C41" s="131"/>
      <c r="D41" s="131"/>
      <c r="E41" s="131"/>
      <c r="F41" s="131"/>
      <c r="G41" s="131"/>
      <c r="H41" s="129"/>
      <c r="I41" s="127"/>
    </row>
    <row r="42" spans="1:9" ht="16" customHeight="1">
      <c r="A42" s="117" t="s">
        <v>348</v>
      </c>
      <c r="B42" s="131"/>
      <c r="C42" s="131"/>
      <c r="D42" s="131"/>
      <c r="E42" s="131"/>
      <c r="F42" s="131"/>
      <c r="G42" s="131"/>
      <c r="H42" s="129"/>
      <c r="I42" s="127"/>
    </row>
    <row r="43" spans="1:9" ht="16" customHeight="1">
      <c r="A43" s="117"/>
      <c r="B43" s="131"/>
      <c r="C43" s="131"/>
      <c r="D43" s="131"/>
      <c r="E43" s="131"/>
      <c r="F43" s="131"/>
      <c r="G43" s="131"/>
      <c r="H43" s="129"/>
      <c r="I43" s="127"/>
    </row>
    <row r="44" spans="1:9" ht="16" customHeight="1">
      <c r="A44" s="131" t="s">
        <v>342</v>
      </c>
      <c r="B44" s="131"/>
      <c r="C44" s="131"/>
      <c r="D44" s="131"/>
      <c r="E44" s="131"/>
      <c r="F44" s="131"/>
      <c r="G44" s="131"/>
      <c r="H44" s="129"/>
      <c r="I44" s="127"/>
    </row>
    <row r="45" spans="1:9" ht="16" customHeight="1">
      <c r="A45" s="140" t="s">
        <v>398</v>
      </c>
      <c r="B45" s="131"/>
      <c r="C45" s="131"/>
      <c r="D45" s="131"/>
      <c r="E45" s="131"/>
      <c r="F45" s="131"/>
      <c r="G45" s="131"/>
      <c r="H45" s="129"/>
      <c r="I45" s="127"/>
    </row>
    <row r="46" spans="1:9" ht="16" customHeight="1">
      <c r="A46" s="131"/>
      <c r="B46" s="131"/>
      <c r="C46" s="131"/>
      <c r="D46" s="131"/>
      <c r="E46" s="131"/>
      <c r="F46" s="131"/>
      <c r="G46" s="131"/>
      <c r="H46" s="129"/>
      <c r="I46" s="127"/>
    </row>
    <row r="47" spans="1:9" ht="16" customHeight="1">
      <c r="A47" s="131" t="s">
        <v>343</v>
      </c>
      <c r="B47" s="131"/>
      <c r="C47" s="131"/>
      <c r="D47" s="131"/>
      <c r="E47" s="131"/>
      <c r="F47" s="131"/>
      <c r="G47" s="131"/>
      <c r="H47" s="129"/>
      <c r="I47" s="127"/>
    </row>
    <row r="48" spans="1:9" ht="16" customHeight="1">
      <c r="A48" s="131" t="s">
        <v>354</v>
      </c>
      <c r="B48" s="131"/>
      <c r="C48" s="131"/>
      <c r="D48" s="131"/>
      <c r="E48" s="131"/>
      <c r="F48" s="131"/>
      <c r="G48" s="131"/>
      <c r="H48" s="129"/>
      <c r="I48" s="127"/>
    </row>
    <row r="49" spans="1:9" ht="16" customHeight="1">
      <c r="A49" s="127" t="s">
        <v>386</v>
      </c>
      <c r="B49" s="127"/>
      <c r="C49" s="127"/>
      <c r="D49" s="127"/>
      <c r="E49" s="127"/>
      <c r="F49" s="127"/>
      <c r="G49" s="127"/>
      <c r="H49" s="127"/>
      <c r="I49" s="127"/>
    </row>
    <row r="50" spans="1:9" ht="16" customHeight="1">
      <c r="A50" s="127" t="s">
        <v>353</v>
      </c>
      <c r="B50" s="127"/>
      <c r="C50" s="127"/>
      <c r="D50" s="127"/>
      <c r="E50" s="127"/>
      <c r="F50" s="127"/>
      <c r="G50" s="127"/>
      <c r="H50" s="127"/>
      <c r="I50" s="127"/>
    </row>
    <row r="51" spans="1:9" ht="16" customHeight="1">
      <c r="B51" s="127"/>
      <c r="C51" s="127"/>
      <c r="D51" s="127"/>
      <c r="E51" s="127"/>
      <c r="F51" s="127"/>
      <c r="G51" s="127"/>
      <c r="H51" s="127"/>
      <c r="I51" s="127"/>
    </row>
  </sheetData>
  <mergeCells count="2">
    <mergeCell ref="F3:G3"/>
    <mergeCell ref="F4:H4"/>
  </mergeCells>
  <phoneticPr fontId="5"/>
  <pageMargins left="0.70866141732283472" right="0.70866141732283472" top="0.74803149606299213" bottom="0.74803149606299213" header="0.31496062992125984" footer="0.31496062992125984"/>
  <pageSetup paperSize="9" fitToHeight="0"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44BBD-D5E7-4BDB-8FE9-443888216003}">
  <sheetPr codeName="Sheet2">
    <tabColor rgb="FFFFFF00"/>
    <pageSetUpPr fitToPage="1"/>
  </sheetPr>
  <dimension ref="A1:C20"/>
  <sheetViews>
    <sheetView tabSelected="1" view="pageBreakPreview" zoomScaleNormal="100" zoomScaleSheetLayoutView="100" workbookViewId="0">
      <selection activeCell="C3" sqref="C3"/>
    </sheetView>
  </sheetViews>
  <sheetFormatPr defaultRowHeight="13"/>
  <cols>
    <col min="1" max="1" width="8.7265625" style="225"/>
    <col min="2" max="2" width="25.7265625" style="225" customWidth="1"/>
    <col min="3" max="3" width="43.36328125" style="226" customWidth="1"/>
    <col min="4" max="16384" width="8.7265625" style="225"/>
  </cols>
  <sheetData>
    <row r="1" spans="1:3" ht="16.5">
      <c r="B1" s="225" t="s">
        <v>432</v>
      </c>
    </row>
    <row r="2" spans="1:3" ht="20.25" customHeight="1"/>
    <row r="3" spans="1:3" ht="25" customHeight="1">
      <c r="B3" s="227" t="s">
        <v>300</v>
      </c>
      <c r="C3" s="105"/>
    </row>
    <row r="4" spans="1:3" ht="25" customHeight="1">
      <c r="B4" s="227" t="s">
        <v>324</v>
      </c>
      <c r="C4" s="105"/>
    </row>
    <row r="5" spans="1:3" ht="25" customHeight="1">
      <c r="B5" s="227" t="s">
        <v>533</v>
      </c>
      <c r="C5" s="151"/>
    </row>
    <row r="6" spans="1:3" ht="25" customHeight="1">
      <c r="B6" s="227" t="s">
        <v>301</v>
      </c>
      <c r="C6" s="106"/>
    </row>
    <row r="7" spans="1:3" ht="25" customHeight="1">
      <c r="B7" s="227" t="s">
        <v>302</v>
      </c>
      <c r="C7" s="106"/>
    </row>
    <row r="8" spans="1:3" ht="25" customHeight="1">
      <c r="B8" s="227" t="s">
        <v>303</v>
      </c>
      <c r="C8" s="106"/>
    </row>
    <row r="9" spans="1:3" ht="25" customHeight="1">
      <c r="B9" s="227" t="s">
        <v>304</v>
      </c>
      <c r="C9" s="106"/>
    </row>
    <row r="10" spans="1:3" ht="25" customHeight="1">
      <c r="B10" s="227" t="s">
        <v>305</v>
      </c>
      <c r="C10" s="106"/>
    </row>
    <row r="11" spans="1:3" ht="25" customHeight="1">
      <c r="B11" s="227" t="s">
        <v>427</v>
      </c>
      <c r="C11" s="106"/>
    </row>
    <row r="12" spans="1:3" ht="25" customHeight="1">
      <c r="B12" s="227" t="s">
        <v>306</v>
      </c>
      <c r="C12" s="151"/>
    </row>
    <row r="13" spans="1:3" ht="25" customHeight="1">
      <c r="B13" s="227" t="s">
        <v>307</v>
      </c>
      <c r="C13" s="141"/>
    </row>
    <row r="14" spans="1:3" ht="25" customHeight="1">
      <c r="B14" s="228" t="s">
        <v>400</v>
      </c>
      <c r="C14" s="155"/>
    </row>
    <row r="16" spans="1:3">
      <c r="A16" s="229" t="s">
        <v>487</v>
      </c>
      <c r="B16" s="229"/>
    </row>
    <row r="17" spans="1:2">
      <c r="A17" s="230" t="s">
        <v>445</v>
      </c>
      <c r="B17" s="231">
        <v>4320000</v>
      </c>
    </row>
    <row r="18" spans="1:2">
      <c r="A18" s="230" t="s">
        <v>449</v>
      </c>
      <c r="B18" s="231">
        <v>9350000</v>
      </c>
    </row>
    <row r="19" spans="1:2">
      <c r="A19" s="230" t="s">
        <v>447</v>
      </c>
      <c r="B19" s="231">
        <v>51400</v>
      </c>
    </row>
    <row r="20" spans="1:2">
      <c r="A20" s="230" t="s">
        <v>488</v>
      </c>
      <c r="B20" s="231">
        <v>905000</v>
      </c>
    </row>
  </sheetData>
  <sheetProtection sheet="1" objects="1" scenarios="1"/>
  <phoneticPr fontId="5"/>
  <conditionalFormatting sqref="C3:C13">
    <cfRule type="containsBlanks" dxfId="35" priority="6">
      <formula>LEN(TRIM(C3))=0</formula>
    </cfRule>
  </conditionalFormatting>
  <conditionalFormatting sqref="C14">
    <cfRule type="containsBlanks" dxfId="34" priority="7">
      <formula>LEN(TRIM(C14))=0</formula>
    </cfRule>
  </conditionalFormatting>
  <dataValidations count="5">
    <dataValidation type="textLength" imeMode="halfAlpha" operator="equal" allowBlank="1" showInputMessage="1" showErrorMessage="1" sqref="C10" xr:uid="{AA23261F-0D4D-4027-8019-FE37C243E7F0}">
      <formula1>10</formula1>
    </dataValidation>
    <dataValidation imeMode="hiragana" allowBlank="1" showInputMessage="1" showErrorMessage="1" sqref="C6:C9 C11" xr:uid="{5AA6ED8D-5FBC-4C1D-BE20-52D4E4F26CCD}"/>
    <dataValidation imeMode="halfAlpha" allowBlank="1" showInputMessage="1" showErrorMessage="1" sqref="C12:C13" xr:uid="{BDBF746A-85A5-415C-80A2-5C732977DE1B}"/>
    <dataValidation type="list" allowBlank="1" showInputMessage="1" showErrorMessage="1" sqref="C4" xr:uid="{E79F99E8-1E18-4C56-BE29-29F43C76F686}">
      <formula1>"交付申請,変更交付申請,実績報告"</formula1>
    </dataValidation>
    <dataValidation type="list" allowBlank="1" showInputMessage="1" showErrorMessage="1" sqref="C14" xr:uid="{8E52B073-B4EF-4679-B170-6900CE77C5EB}">
      <formula1>"精算払い,概算払い"</formula1>
    </dataValidation>
  </dataValidations>
  <pageMargins left="0.70866141732283472" right="0.70866141732283472" top="0.74803149606299213" bottom="0.74803149606299213" header="0.31496062992125984" footer="0.31496062992125984"/>
  <pageSetup paperSize="9" fitToHeight="0" orientation="portrait" cellComments="asDisplayed"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D129B-6852-4F8D-8D96-AD66F48E9D21}">
  <sheetPr codeName="Sheet3">
    <tabColor theme="6" tint="0.39997558519241921"/>
    <pageSetUpPr fitToPage="1"/>
  </sheetPr>
  <dimension ref="A1:I40"/>
  <sheetViews>
    <sheetView view="pageBreakPreview" zoomScaleNormal="70" zoomScaleSheetLayoutView="100" workbookViewId="0">
      <selection activeCell="F7" sqref="F7:G7"/>
    </sheetView>
  </sheetViews>
  <sheetFormatPr defaultColWidth="9" defaultRowHeight="13"/>
  <cols>
    <col min="1" max="1" width="9" style="107"/>
    <col min="2" max="2" width="10.6328125" style="107" customWidth="1"/>
    <col min="3" max="3" width="15.6328125" style="107" customWidth="1"/>
    <col min="4" max="4" width="12.6328125" style="107" customWidth="1"/>
    <col min="5" max="5" width="13.90625" style="107" bestFit="1" customWidth="1"/>
    <col min="6" max="6" width="9.453125" style="107" customWidth="1"/>
    <col min="7" max="7" width="14.08984375" style="107" customWidth="1"/>
    <col min="8" max="8" width="2.6328125" style="107" customWidth="1"/>
    <col min="9" max="9" width="1.6328125" style="107" customWidth="1"/>
    <col min="10" max="16384" width="9" style="107"/>
  </cols>
  <sheetData>
    <row r="1" spans="1:8" ht="18" customHeight="1">
      <c r="A1" s="107" t="s">
        <v>434</v>
      </c>
    </row>
    <row r="2" spans="1:8" ht="14">
      <c r="A2" s="215"/>
      <c r="B2" s="108"/>
      <c r="C2" s="108"/>
      <c r="D2" s="108"/>
      <c r="E2" s="108"/>
      <c r="F2" s="108"/>
      <c r="G2" s="108"/>
      <c r="H2" s="108"/>
    </row>
    <row r="3" spans="1:8" ht="14">
      <c r="A3" s="108"/>
      <c r="B3" s="108"/>
      <c r="C3" s="108"/>
      <c r="D3" s="108"/>
      <c r="E3" s="108"/>
      <c r="F3" s="108"/>
      <c r="G3" s="108"/>
      <c r="H3" s="108"/>
    </row>
    <row r="4" spans="1:8" ht="14">
      <c r="A4" s="109" t="s">
        <v>433</v>
      </c>
      <c r="B4" s="110"/>
      <c r="C4" s="110"/>
      <c r="D4" s="110"/>
      <c r="E4" s="110"/>
      <c r="F4" s="110"/>
      <c r="G4" s="110"/>
      <c r="H4" s="110"/>
    </row>
    <row r="5" spans="1:8" ht="14">
      <c r="A5" s="109"/>
      <c r="B5" s="109"/>
      <c r="C5" s="111"/>
      <c r="D5" s="110"/>
      <c r="E5" s="110"/>
      <c r="F5" s="110"/>
      <c r="G5" s="110"/>
      <c r="H5" s="110"/>
    </row>
    <row r="6" spans="1:8" ht="14">
      <c r="A6" s="108"/>
      <c r="B6" s="108"/>
      <c r="C6" s="108"/>
      <c r="D6" s="108"/>
      <c r="E6" s="108"/>
      <c r="F6" s="108"/>
      <c r="G6" s="108"/>
      <c r="H6" s="108"/>
    </row>
    <row r="7" spans="1:8" ht="14">
      <c r="A7" s="108"/>
      <c r="B7" s="108"/>
      <c r="C7" s="108"/>
      <c r="D7" s="108"/>
      <c r="E7" s="108"/>
      <c r="F7" s="402" t="s">
        <v>308</v>
      </c>
      <c r="G7" s="402"/>
      <c r="H7" s="112" t="s">
        <v>309</v>
      </c>
    </row>
    <row r="8" spans="1:8" ht="14">
      <c r="A8" s="108"/>
      <c r="B8" s="108"/>
      <c r="C8" s="108"/>
      <c r="D8" s="108"/>
      <c r="E8" s="108"/>
      <c r="F8" s="403" t="str">
        <f>IF(基本情報入力シート!$C$3="","令和　年　月　日",IF(基本情報入力シート!$C$4="交付申請",基本情報入力シート!$C$3,"令和　年　月　日"))</f>
        <v>令和　年　月　日</v>
      </c>
      <c r="G8" s="403"/>
      <c r="H8" s="403"/>
    </row>
    <row r="9" spans="1:8" ht="14">
      <c r="A9" s="108"/>
      <c r="B9" s="108"/>
      <c r="C9" s="108"/>
      <c r="D9" s="108"/>
      <c r="E9" s="108"/>
      <c r="F9" s="108"/>
      <c r="G9" s="108"/>
      <c r="H9" s="108"/>
    </row>
    <row r="10" spans="1:8" ht="14">
      <c r="A10" s="108"/>
      <c r="B10" s="108"/>
      <c r="C10" s="108"/>
      <c r="D10" s="108"/>
      <c r="E10" s="108"/>
      <c r="F10" s="108"/>
      <c r="G10" s="108"/>
      <c r="H10" s="108"/>
    </row>
    <row r="11" spans="1:8" ht="14">
      <c r="A11" s="215" t="s">
        <v>310</v>
      </c>
      <c r="B11" s="108"/>
      <c r="C11" s="108"/>
      <c r="D11" s="108"/>
      <c r="E11" s="108"/>
      <c r="F11" s="108"/>
      <c r="G11" s="108"/>
      <c r="H11" s="108"/>
    </row>
    <row r="12" spans="1:8" ht="14">
      <c r="A12" s="215" t="s">
        <v>311</v>
      </c>
      <c r="B12" s="113"/>
      <c r="C12" s="108"/>
      <c r="D12" s="108"/>
      <c r="E12" s="108"/>
      <c r="F12" s="108"/>
      <c r="G12" s="108"/>
      <c r="H12" s="108"/>
    </row>
    <row r="13" spans="1:8" ht="14">
      <c r="A13" s="108"/>
      <c r="B13" s="108"/>
      <c r="C13" s="108"/>
      <c r="D13" s="108"/>
      <c r="E13" s="108"/>
      <c r="F13" s="108"/>
      <c r="G13" s="108"/>
      <c r="H13" s="108"/>
    </row>
    <row r="14" spans="1:8" ht="14">
      <c r="A14" s="108"/>
      <c r="B14" s="108"/>
      <c r="C14" s="108"/>
      <c r="D14" s="108"/>
      <c r="E14" s="108"/>
      <c r="F14" s="108"/>
      <c r="G14" s="108"/>
      <c r="H14" s="108"/>
    </row>
    <row r="15" spans="1:8" ht="14">
      <c r="A15" s="108"/>
      <c r="B15" s="108"/>
      <c r="C15" s="108"/>
      <c r="D15" s="108"/>
      <c r="E15" s="215" t="s">
        <v>312</v>
      </c>
      <c r="F15" s="215"/>
      <c r="G15" s="215"/>
      <c r="H15" s="215"/>
    </row>
    <row r="16" spans="1:8" ht="14">
      <c r="A16" s="108"/>
      <c r="B16" s="108"/>
      <c r="C16" s="108"/>
      <c r="D16" s="108"/>
      <c r="E16" s="114" t="s">
        <v>313</v>
      </c>
      <c r="F16" s="404" t="str">
        <f>IF(基本情報入力シート!C6="","",基本情報入力シート!C6)</f>
        <v/>
      </c>
      <c r="G16" s="404"/>
      <c r="H16" s="404"/>
    </row>
    <row r="17" spans="1:9" ht="14">
      <c r="A17" s="108"/>
      <c r="B17" s="108"/>
      <c r="C17" s="108"/>
      <c r="D17" s="108"/>
      <c r="E17" s="115"/>
      <c r="F17" s="405"/>
      <c r="G17" s="405"/>
      <c r="H17" s="405"/>
    </row>
    <row r="18" spans="1:9" ht="14">
      <c r="A18" s="108"/>
      <c r="B18" s="108"/>
      <c r="C18" s="108"/>
      <c r="D18" s="108"/>
      <c r="E18" s="116" t="s">
        <v>314</v>
      </c>
      <c r="F18" s="401" t="str">
        <f>IF(基本情報入力シート!C7="","",基本情報入力シート!C7)</f>
        <v/>
      </c>
      <c r="G18" s="401"/>
      <c r="H18" s="401"/>
    </row>
    <row r="19" spans="1:9" ht="14">
      <c r="A19" s="108"/>
      <c r="B19" s="108"/>
      <c r="C19" s="108"/>
      <c r="D19" s="108"/>
      <c r="E19" s="116" t="s">
        <v>315</v>
      </c>
      <c r="F19" s="401" t="str">
        <f>IF(基本情報入力シート!C8="","",基本情報入力シート!C8)</f>
        <v/>
      </c>
      <c r="G19" s="401"/>
      <c r="H19" s="401"/>
    </row>
    <row r="20" spans="1:9" ht="14">
      <c r="A20" s="108"/>
      <c r="B20" s="108"/>
      <c r="C20" s="108"/>
      <c r="D20" s="108"/>
      <c r="E20" s="116" t="s">
        <v>316</v>
      </c>
      <c r="F20" s="401" t="str">
        <f>IF(基本情報入力シート!C9="","",基本情報入力シート!C9)</f>
        <v/>
      </c>
      <c r="G20" s="401"/>
      <c r="H20" s="401"/>
    </row>
    <row r="21" spans="1:9" ht="14">
      <c r="A21" s="108"/>
      <c r="B21" s="108"/>
      <c r="C21" s="108"/>
      <c r="D21" s="108"/>
      <c r="E21" s="108"/>
      <c r="F21" s="108"/>
      <c r="G21" s="108"/>
      <c r="H21" s="108"/>
    </row>
    <row r="22" spans="1:9" ht="14">
      <c r="A22" s="108"/>
      <c r="B22" s="108"/>
      <c r="C22" s="108"/>
      <c r="D22" s="108"/>
      <c r="E22" s="108"/>
      <c r="F22" s="108"/>
      <c r="G22" s="108"/>
      <c r="H22" s="108"/>
    </row>
    <row r="23" spans="1:9" ht="14">
      <c r="A23" s="399" t="s">
        <v>435</v>
      </c>
      <c r="B23" s="399"/>
      <c r="C23" s="399"/>
      <c r="D23" s="399"/>
      <c r="E23" s="399"/>
      <c r="F23" s="399"/>
      <c r="G23" s="399"/>
      <c r="H23" s="399"/>
      <c r="I23" s="215"/>
    </row>
    <row r="24" spans="1:9" ht="14">
      <c r="A24" s="400" t="s">
        <v>327</v>
      </c>
      <c r="B24" s="400"/>
      <c r="C24" s="400"/>
      <c r="D24" s="400"/>
      <c r="E24" s="400"/>
      <c r="F24" s="400"/>
      <c r="G24" s="400"/>
      <c r="H24" s="400"/>
    </row>
    <row r="25" spans="1:9" ht="14">
      <c r="A25" s="215"/>
      <c r="B25" s="108"/>
      <c r="C25" s="108"/>
      <c r="D25" s="108"/>
      <c r="E25" s="108"/>
      <c r="F25" s="108"/>
      <c r="G25" s="108"/>
      <c r="H25" s="108"/>
    </row>
    <row r="26" spans="1:9" ht="14">
      <c r="A26" s="110" t="s">
        <v>317</v>
      </c>
      <c r="B26" s="110"/>
      <c r="C26" s="110"/>
      <c r="D26" s="110"/>
      <c r="E26" s="110"/>
      <c r="F26" s="110"/>
      <c r="G26" s="110"/>
      <c r="H26" s="110"/>
    </row>
    <row r="27" spans="1:9" ht="14">
      <c r="A27" s="109"/>
      <c r="B27" s="110"/>
      <c r="C27" s="110"/>
      <c r="D27" s="110"/>
      <c r="E27" s="110"/>
      <c r="F27" s="110"/>
      <c r="G27" s="110"/>
      <c r="H27" s="110"/>
    </row>
    <row r="28" spans="1:9" ht="14">
      <c r="A28" s="117" t="s">
        <v>332</v>
      </c>
      <c r="B28" s="108"/>
      <c r="C28" s="118" t="s">
        <v>374</v>
      </c>
      <c r="D28" s="156" t="str">
        <f>IF(基本情報入力シート!C4="交付申請",【申請】所要額調書!O12,"")</f>
        <v/>
      </c>
      <c r="E28" s="108" t="s">
        <v>334</v>
      </c>
      <c r="G28" s="108"/>
      <c r="H28" s="108"/>
    </row>
    <row r="29" spans="1:9" ht="14">
      <c r="A29" s="117" t="s">
        <v>328</v>
      </c>
      <c r="B29" s="215"/>
      <c r="C29" s="215"/>
      <c r="D29" s="112"/>
      <c r="E29" s="119"/>
      <c r="F29" s="119"/>
      <c r="G29" s="215"/>
      <c r="H29" s="108"/>
    </row>
    <row r="30" spans="1:9" ht="14">
      <c r="A30" s="117" t="s">
        <v>329</v>
      </c>
      <c r="B30" s="215"/>
      <c r="C30" s="215"/>
      <c r="D30" s="112"/>
      <c r="E30" s="119"/>
      <c r="F30" s="119"/>
      <c r="G30" s="215"/>
      <c r="H30" s="108"/>
    </row>
    <row r="31" spans="1:9" ht="14">
      <c r="A31" s="117" t="s">
        <v>330</v>
      </c>
      <c r="B31" s="215"/>
      <c r="C31" s="215"/>
      <c r="D31" s="112"/>
      <c r="E31" s="119"/>
      <c r="F31" s="119"/>
      <c r="G31" s="215"/>
      <c r="H31" s="108"/>
    </row>
    <row r="32" spans="1:9" ht="14">
      <c r="A32" s="117" t="s">
        <v>436</v>
      </c>
      <c r="B32" s="215"/>
      <c r="C32" s="215"/>
      <c r="D32" s="112"/>
      <c r="E32" s="119"/>
      <c r="F32" s="119"/>
      <c r="G32" s="215"/>
      <c r="H32" s="108"/>
    </row>
    <row r="33" spans="1:8" ht="14">
      <c r="A33" s="117" t="s">
        <v>437</v>
      </c>
      <c r="B33" s="215"/>
      <c r="C33" s="215"/>
      <c r="D33" s="112"/>
      <c r="E33" s="119"/>
      <c r="F33" s="119"/>
      <c r="G33" s="215"/>
      <c r="H33" s="108"/>
    </row>
    <row r="34" spans="1:8" ht="14">
      <c r="A34" s="117" t="s">
        <v>438</v>
      </c>
      <c r="B34" s="215"/>
      <c r="C34" s="215"/>
      <c r="D34" s="215"/>
      <c r="E34" s="215"/>
      <c r="F34" s="215"/>
      <c r="G34" s="215"/>
      <c r="H34" s="108"/>
    </row>
    <row r="35" spans="1:8" ht="14">
      <c r="A35" s="117" t="s">
        <v>331</v>
      </c>
      <c r="B35" s="215"/>
      <c r="C35" s="215"/>
      <c r="D35" s="215"/>
      <c r="E35" s="215"/>
      <c r="F35" s="215"/>
      <c r="G35" s="215"/>
      <c r="H35" s="108"/>
    </row>
    <row r="36" spans="1:8" ht="14">
      <c r="A36" s="215"/>
      <c r="B36" s="215"/>
      <c r="C36" s="215"/>
      <c r="D36" s="215"/>
      <c r="E36" s="215"/>
      <c r="F36" s="215"/>
      <c r="G36" s="215"/>
      <c r="H36" s="108"/>
    </row>
    <row r="37" spans="1:8" ht="14">
      <c r="A37" s="215"/>
      <c r="B37" s="215"/>
      <c r="C37" s="215"/>
      <c r="D37" s="215"/>
      <c r="E37" s="215"/>
      <c r="F37" s="215"/>
      <c r="G37" s="215"/>
      <c r="H37" s="108"/>
    </row>
    <row r="38" spans="1:8" ht="14">
      <c r="A38" s="215"/>
      <c r="B38" s="215"/>
      <c r="C38" s="215"/>
      <c r="D38" s="215"/>
      <c r="E38" s="215"/>
      <c r="F38" s="215"/>
      <c r="G38" s="215"/>
      <c r="H38" s="108"/>
    </row>
    <row r="39" spans="1:8" ht="14">
      <c r="A39" s="215"/>
      <c r="B39" s="215"/>
      <c r="C39" s="215"/>
      <c r="D39" s="215"/>
      <c r="E39" s="215"/>
      <c r="F39" s="215"/>
      <c r="G39" s="215"/>
      <c r="H39" s="108"/>
    </row>
    <row r="40" spans="1:8" ht="14">
      <c r="A40" s="215"/>
      <c r="B40" s="215"/>
      <c r="C40" s="215"/>
      <c r="D40" s="215"/>
      <c r="E40" s="215"/>
      <c r="F40" s="215"/>
      <c r="G40" s="215"/>
      <c r="H40" s="108"/>
    </row>
  </sheetData>
  <sheetProtection sheet="1" objects="1" scenarios="1"/>
  <mergeCells count="8">
    <mergeCell ref="A23:H23"/>
    <mergeCell ref="A24:H24"/>
    <mergeCell ref="F20:H20"/>
    <mergeCell ref="F7:G7"/>
    <mergeCell ref="F8:H8"/>
    <mergeCell ref="F16:H17"/>
    <mergeCell ref="F18:H18"/>
    <mergeCell ref="F19:H19"/>
  </mergeCells>
  <phoneticPr fontId="5"/>
  <pageMargins left="0.70866141732283472" right="0.70866141732283472" top="0.74803149606299213" bottom="0.74803149606299213" header="0.31496062992125984" footer="0.31496062992125984"/>
  <pageSetup paperSize="9" scale="99" fitToHeight="0" orientation="portrait" cellComments="asDisplayed"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49DD8-A69B-4DC3-9C11-13A15E88B38A}">
  <sheetPr codeName="Sheet4">
    <tabColor theme="6" tint="0.39997558519241921"/>
    <pageSetUpPr fitToPage="1"/>
  </sheetPr>
  <dimension ref="A1:I42"/>
  <sheetViews>
    <sheetView view="pageBreakPreview" zoomScaleNormal="70" zoomScaleSheetLayoutView="100" workbookViewId="0">
      <selection activeCell="D30" sqref="D30"/>
    </sheetView>
  </sheetViews>
  <sheetFormatPr defaultColWidth="9" defaultRowHeight="13"/>
  <cols>
    <col min="1" max="1" width="9" style="107"/>
    <col min="2" max="2" width="10.6328125" style="107" customWidth="1"/>
    <col min="3" max="3" width="15.6328125" style="107" customWidth="1"/>
    <col min="4" max="4" width="12.6328125" style="107" customWidth="1"/>
    <col min="5" max="5" width="13.90625" style="107" bestFit="1" customWidth="1"/>
    <col min="6" max="6" width="9.453125" style="107" customWidth="1"/>
    <col min="7" max="7" width="14.08984375" style="107" customWidth="1"/>
    <col min="8" max="8" width="2.6328125" style="107" customWidth="1"/>
    <col min="9" max="9" width="1.6328125" style="107" customWidth="1"/>
    <col min="10" max="16384" width="9" style="107"/>
  </cols>
  <sheetData>
    <row r="1" spans="1:8" ht="18" customHeight="1">
      <c r="A1" s="107" t="s">
        <v>439</v>
      </c>
    </row>
    <row r="2" spans="1:8" ht="14">
      <c r="A2" s="215"/>
      <c r="B2" s="108"/>
      <c r="C2" s="108"/>
      <c r="D2" s="108"/>
      <c r="E2" s="108"/>
      <c r="F2" s="108"/>
      <c r="G2" s="108"/>
      <c r="H2" s="108"/>
    </row>
    <row r="3" spans="1:8" ht="14">
      <c r="A3" s="108"/>
      <c r="B3" s="108"/>
      <c r="C3" s="108"/>
      <c r="D3" s="108"/>
      <c r="E3" s="108"/>
      <c r="F3" s="108"/>
      <c r="G3" s="108"/>
      <c r="H3" s="108"/>
    </row>
    <row r="4" spans="1:8" ht="14">
      <c r="A4" s="109" t="s">
        <v>440</v>
      </c>
      <c r="B4" s="110"/>
      <c r="C4" s="110"/>
      <c r="D4" s="110"/>
      <c r="E4" s="110"/>
      <c r="F4" s="110"/>
      <c r="G4" s="110"/>
      <c r="H4" s="110"/>
    </row>
    <row r="5" spans="1:8" ht="14">
      <c r="A5" s="109"/>
      <c r="B5" s="109"/>
      <c r="C5" s="111"/>
      <c r="D5" s="110"/>
      <c r="E5" s="110"/>
      <c r="F5" s="110"/>
      <c r="G5" s="110"/>
      <c r="H5" s="110"/>
    </row>
    <row r="6" spans="1:8" ht="14">
      <c r="A6" s="108"/>
      <c r="B6" s="108"/>
      <c r="C6" s="108"/>
      <c r="D6" s="108"/>
      <c r="E6" s="108"/>
      <c r="F6" s="108"/>
      <c r="G6" s="108"/>
      <c r="H6" s="108"/>
    </row>
    <row r="7" spans="1:8" ht="14">
      <c r="A7" s="108"/>
      <c r="B7" s="108"/>
      <c r="C7" s="108"/>
      <c r="D7" s="108"/>
      <c r="E7" s="108"/>
      <c r="F7" s="402" t="s">
        <v>308</v>
      </c>
      <c r="G7" s="402"/>
      <c r="H7" s="112" t="s">
        <v>309</v>
      </c>
    </row>
    <row r="8" spans="1:8" ht="14">
      <c r="A8" s="108"/>
      <c r="B8" s="108"/>
      <c r="C8" s="108"/>
      <c r="D8" s="108"/>
      <c r="E8" s="108"/>
      <c r="F8" s="403" t="str">
        <f>IF(基本情報入力シート!$C$3="","令和　年　月　日",IF(基本情報入力シート!$C$4="変更交付申請",基本情報入力シート!$C$3,"令和　年　月　日"))</f>
        <v>令和　年　月　日</v>
      </c>
      <c r="G8" s="403"/>
      <c r="H8" s="403"/>
    </row>
    <row r="9" spans="1:8" ht="14">
      <c r="A9" s="108"/>
      <c r="B9" s="108"/>
      <c r="C9" s="108"/>
      <c r="D9" s="108"/>
      <c r="E9" s="108"/>
      <c r="F9" s="108"/>
      <c r="G9" s="108"/>
      <c r="H9" s="108"/>
    </row>
    <row r="10" spans="1:8" ht="14">
      <c r="A10" s="108"/>
      <c r="B10" s="108"/>
      <c r="C10" s="108"/>
      <c r="D10" s="108"/>
      <c r="E10" s="108"/>
      <c r="F10" s="108"/>
      <c r="G10" s="108"/>
      <c r="H10" s="108"/>
    </row>
    <row r="11" spans="1:8" ht="14">
      <c r="A11" s="215" t="s">
        <v>310</v>
      </c>
      <c r="B11" s="108"/>
      <c r="C11" s="108"/>
      <c r="D11" s="108"/>
      <c r="E11" s="108"/>
      <c r="F11" s="108"/>
      <c r="G11" s="108"/>
      <c r="H11" s="108"/>
    </row>
    <row r="12" spans="1:8" ht="14">
      <c r="A12" s="215" t="s">
        <v>311</v>
      </c>
      <c r="B12" s="113"/>
      <c r="C12" s="108"/>
      <c r="D12" s="108"/>
      <c r="E12" s="108"/>
      <c r="F12" s="108"/>
      <c r="G12" s="108"/>
      <c r="H12" s="108"/>
    </row>
    <row r="13" spans="1:8" ht="14">
      <c r="A13" s="108"/>
      <c r="B13" s="108"/>
      <c r="C13" s="108"/>
      <c r="D13" s="108"/>
      <c r="E13" s="108"/>
      <c r="F13" s="108"/>
      <c r="G13" s="108"/>
      <c r="H13" s="108"/>
    </row>
    <row r="14" spans="1:8" ht="14">
      <c r="A14" s="108"/>
      <c r="B14" s="108"/>
      <c r="C14" s="108"/>
      <c r="D14" s="108"/>
      <c r="E14" s="108"/>
      <c r="F14" s="108"/>
      <c r="G14" s="108"/>
      <c r="H14" s="108"/>
    </row>
    <row r="15" spans="1:8" ht="14">
      <c r="A15" s="108"/>
      <c r="B15" s="108"/>
      <c r="C15" s="108"/>
      <c r="D15" s="108"/>
      <c r="E15" s="215" t="s">
        <v>312</v>
      </c>
      <c r="F15" s="215"/>
      <c r="G15" s="215"/>
      <c r="H15" s="215"/>
    </row>
    <row r="16" spans="1:8" ht="14">
      <c r="A16" s="108"/>
      <c r="B16" s="108"/>
      <c r="C16" s="108"/>
      <c r="D16" s="108"/>
      <c r="E16" s="114" t="s">
        <v>313</v>
      </c>
      <c r="F16" s="404" t="str">
        <f>IF(基本情報入力シート!C6="","",基本情報入力シート!C6)</f>
        <v/>
      </c>
      <c r="G16" s="404"/>
      <c r="H16" s="404"/>
    </row>
    <row r="17" spans="1:9" ht="14">
      <c r="A17" s="108"/>
      <c r="B17" s="108"/>
      <c r="C17" s="108"/>
      <c r="D17" s="108"/>
      <c r="E17" s="115"/>
      <c r="F17" s="405"/>
      <c r="G17" s="405"/>
      <c r="H17" s="405"/>
    </row>
    <row r="18" spans="1:9" ht="14">
      <c r="A18" s="108"/>
      <c r="B18" s="108"/>
      <c r="C18" s="108"/>
      <c r="D18" s="108"/>
      <c r="E18" s="116" t="s">
        <v>314</v>
      </c>
      <c r="F18" s="401" t="str">
        <f>IF(基本情報入力シート!C7="","",基本情報入力シート!C7)</f>
        <v/>
      </c>
      <c r="G18" s="401"/>
      <c r="H18" s="401"/>
    </row>
    <row r="19" spans="1:9" ht="14">
      <c r="A19" s="108"/>
      <c r="B19" s="108"/>
      <c r="C19" s="108"/>
      <c r="D19" s="108"/>
      <c r="E19" s="116" t="s">
        <v>315</v>
      </c>
      <c r="F19" s="401" t="str">
        <f>IF(基本情報入力シート!C8="","",基本情報入力シート!C8)</f>
        <v/>
      </c>
      <c r="G19" s="401"/>
      <c r="H19" s="401"/>
    </row>
    <row r="20" spans="1:9" ht="14">
      <c r="A20" s="108"/>
      <c r="B20" s="108"/>
      <c r="C20" s="108"/>
      <c r="D20" s="108"/>
      <c r="E20" s="116" t="s">
        <v>316</v>
      </c>
      <c r="F20" s="401" t="str">
        <f>IF(基本情報入力シート!C9="","",基本情報入力シート!C9)</f>
        <v/>
      </c>
      <c r="G20" s="401"/>
      <c r="H20" s="401"/>
    </row>
    <row r="21" spans="1:9" ht="14">
      <c r="A21" s="108"/>
      <c r="B21" s="108"/>
      <c r="C21" s="108"/>
      <c r="D21" s="108"/>
      <c r="E21" s="108"/>
      <c r="F21" s="108"/>
      <c r="G21" s="108"/>
      <c r="H21" s="108"/>
    </row>
    <row r="22" spans="1:9" ht="14">
      <c r="A22" s="108"/>
      <c r="B22" s="108"/>
      <c r="C22" s="108"/>
      <c r="D22" s="108"/>
      <c r="E22" s="108"/>
      <c r="F22" s="108"/>
      <c r="G22" s="108"/>
      <c r="H22" s="108"/>
    </row>
    <row r="23" spans="1:9" ht="14">
      <c r="A23" s="406" t="s">
        <v>428</v>
      </c>
      <c r="B23" s="406"/>
      <c r="C23" s="406"/>
      <c r="D23" s="406"/>
      <c r="E23" s="406"/>
      <c r="F23" s="406"/>
      <c r="G23" s="406"/>
      <c r="H23" s="406"/>
      <c r="I23" s="215"/>
    </row>
    <row r="24" spans="1:9" ht="14">
      <c r="A24" s="400" t="s">
        <v>441</v>
      </c>
      <c r="B24" s="400"/>
      <c r="C24" s="400"/>
      <c r="D24" s="400"/>
      <c r="E24" s="400"/>
      <c r="F24" s="400"/>
      <c r="G24" s="400"/>
      <c r="H24" s="400"/>
    </row>
    <row r="25" spans="1:9" ht="14">
      <c r="A25" s="400" t="s">
        <v>429</v>
      </c>
      <c r="B25" s="400"/>
      <c r="C25" s="400"/>
      <c r="D25" s="400"/>
      <c r="E25" s="400"/>
      <c r="F25" s="400"/>
      <c r="G25" s="400"/>
      <c r="H25" s="400"/>
    </row>
    <row r="26" spans="1:9" ht="14">
      <c r="A26" s="215"/>
      <c r="B26" s="108"/>
      <c r="C26" s="108"/>
      <c r="D26" s="108"/>
      <c r="E26" s="108"/>
      <c r="F26" s="108"/>
      <c r="G26" s="108"/>
      <c r="H26" s="108"/>
    </row>
    <row r="27" spans="1:9" ht="14">
      <c r="A27" s="110" t="s">
        <v>317</v>
      </c>
      <c r="B27" s="110"/>
      <c r="C27" s="110"/>
      <c r="D27" s="110"/>
      <c r="E27" s="110"/>
      <c r="F27" s="110"/>
      <c r="G27" s="110"/>
      <c r="H27" s="110"/>
    </row>
    <row r="28" spans="1:9" ht="14">
      <c r="A28" s="109"/>
      <c r="B28" s="110"/>
      <c r="C28" s="110"/>
      <c r="D28" s="110"/>
      <c r="E28" s="110"/>
      <c r="F28" s="110"/>
      <c r="G28" s="110"/>
      <c r="H28" s="110"/>
    </row>
    <row r="29" spans="1:9" ht="14">
      <c r="A29" s="117" t="s">
        <v>332</v>
      </c>
      <c r="B29" s="108"/>
      <c r="C29" s="118" t="s">
        <v>333</v>
      </c>
      <c r="D29" s="120" t="str">
        <f>IF(基本情報入力シート!C4="変更交付申請",【申請】所要額調書!O12,"")</f>
        <v/>
      </c>
      <c r="E29" s="108" t="s">
        <v>334</v>
      </c>
      <c r="G29" s="108"/>
      <c r="H29" s="108"/>
    </row>
    <row r="30" spans="1:9" ht="14">
      <c r="A30" s="117" t="s">
        <v>335</v>
      </c>
      <c r="B30" s="108"/>
      <c r="C30" s="118" t="s">
        <v>336</v>
      </c>
      <c r="D30" s="121"/>
      <c r="E30" s="108" t="s">
        <v>337</v>
      </c>
      <c r="G30" s="108"/>
      <c r="H30" s="108"/>
    </row>
    <row r="31" spans="1:9" ht="14">
      <c r="A31" s="117" t="s">
        <v>328</v>
      </c>
      <c r="B31" s="215"/>
      <c r="C31" s="215"/>
      <c r="D31" s="112"/>
      <c r="E31" s="119"/>
      <c r="F31" s="119"/>
      <c r="G31" s="215"/>
      <c r="H31" s="108"/>
    </row>
    <row r="32" spans="1:9" ht="14">
      <c r="A32" s="117" t="s">
        <v>329</v>
      </c>
      <c r="B32" s="215"/>
      <c r="C32" s="215"/>
      <c r="D32" s="112"/>
      <c r="E32" s="119"/>
      <c r="F32" s="119"/>
      <c r="G32" s="215"/>
      <c r="H32" s="108"/>
    </row>
    <row r="33" spans="1:8" ht="14">
      <c r="A33" s="117" t="s">
        <v>330</v>
      </c>
      <c r="B33" s="215"/>
      <c r="C33" s="215"/>
      <c r="D33" s="112"/>
      <c r="E33" s="119"/>
      <c r="F33" s="119"/>
      <c r="G33" s="215"/>
      <c r="H33" s="108"/>
    </row>
    <row r="34" spans="1:8" ht="14">
      <c r="A34" s="117" t="s">
        <v>436</v>
      </c>
      <c r="B34" s="215"/>
      <c r="C34" s="215"/>
      <c r="D34" s="112"/>
      <c r="E34" s="119"/>
      <c r="F34" s="119"/>
      <c r="G34" s="215"/>
      <c r="H34" s="108"/>
    </row>
    <row r="35" spans="1:8" ht="14">
      <c r="A35" s="117" t="s">
        <v>437</v>
      </c>
      <c r="B35" s="215"/>
      <c r="C35" s="215"/>
      <c r="D35" s="112"/>
      <c r="E35" s="119"/>
      <c r="F35" s="119"/>
      <c r="G35" s="215"/>
      <c r="H35" s="108"/>
    </row>
    <row r="36" spans="1:8" ht="14">
      <c r="A36" s="117" t="s">
        <v>438</v>
      </c>
      <c r="B36" s="215"/>
      <c r="C36" s="215"/>
      <c r="D36" s="215"/>
      <c r="E36" s="215"/>
      <c r="F36" s="215"/>
      <c r="G36" s="215"/>
      <c r="H36" s="108"/>
    </row>
    <row r="37" spans="1:8" ht="14">
      <c r="A37" s="117" t="s">
        <v>442</v>
      </c>
      <c r="B37" s="215"/>
      <c r="C37" s="215"/>
      <c r="D37" s="215"/>
      <c r="E37" s="215"/>
      <c r="F37" s="215"/>
      <c r="G37" s="215"/>
      <c r="H37" s="108"/>
    </row>
    <row r="38" spans="1:8" ht="14">
      <c r="A38" s="215"/>
      <c r="B38" s="215"/>
      <c r="C38" s="215"/>
      <c r="D38" s="215"/>
      <c r="E38" s="215"/>
      <c r="F38" s="215"/>
      <c r="G38" s="215"/>
      <c r="H38" s="108"/>
    </row>
    <row r="39" spans="1:8" ht="14">
      <c r="A39" s="215"/>
      <c r="B39" s="215"/>
      <c r="C39" s="215"/>
      <c r="D39" s="215"/>
      <c r="E39" s="215"/>
      <c r="F39" s="215"/>
      <c r="G39" s="215"/>
      <c r="H39" s="108"/>
    </row>
    <row r="40" spans="1:8" ht="14">
      <c r="A40" s="215"/>
      <c r="B40" s="215"/>
      <c r="C40" s="215"/>
      <c r="D40" s="215"/>
      <c r="E40" s="215"/>
      <c r="F40" s="215"/>
      <c r="G40" s="215"/>
      <c r="H40" s="108"/>
    </row>
    <row r="41" spans="1:8" ht="14">
      <c r="A41" s="215"/>
      <c r="B41" s="215"/>
      <c r="C41" s="215"/>
      <c r="D41" s="215"/>
      <c r="E41" s="215"/>
      <c r="F41" s="215"/>
      <c r="G41" s="215"/>
      <c r="H41" s="108"/>
    </row>
    <row r="42" spans="1:8" ht="14">
      <c r="A42" s="215"/>
      <c r="B42" s="215"/>
      <c r="C42" s="215"/>
      <c r="D42" s="215"/>
      <c r="E42" s="215"/>
      <c r="F42" s="215"/>
      <c r="G42" s="215"/>
      <c r="H42" s="108"/>
    </row>
  </sheetData>
  <sheetProtection sheet="1" objects="1" scenarios="1"/>
  <mergeCells count="9">
    <mergeCell ref="A24:H24"/>
    <mergeCell ref="A25:H25"/>
    <mergeCell ref="F7:G7"/>
    <mergeCell ref="F8:H8"/>
    <mergeCell ref="F16:H17"/>
    <mergeCell ref="F18:H18"/>
    <mergeCell ref="F19:H19"/>
    <mergeCell ref="F20:H20"/>
    <mergeCell ref="A23:H23"/>
  </mergeCells>
  <phoneticPr fontId="5"/>
  <conditionalFormatting sqref="D30">
    <cfRule type="containsBlanks" dxfId="33" priority="1">
      <formula>LEN(TRIM(D30))=0</formula>
    </cfRule>
  </conditionalFormatting>
  <pageMargins left="0.70866141732283472" right="0.70866141732283472" top="0.74803149606299213" bottom="0.74803149606299213" header="0.31496062992125984" footer="0.31496062992125984"/>
  <pageSetup paperSize="9" scale="99" fitToHeight="0" orientation="portrait" cellComments="asDisplayed"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13158-30F8-455B-B877-410BBA1AB3C2}">
  <sheetPr codeName="Sheet5">
    <tabColor theme="6" tint="0.39997558519241921"/>
  </sheetPr>
  <dimension ref="A1:F22"/>
  <sheetViews>
    <sheetView view="pageBreakPreview" zoomScaleNormal="100" zoomScaleSheetLayoutView="100" workbookViewId="0">
      <selection activeCell="D9" sqref="D9"/>
    </sheetView>
  </sheetViews>
  <sheetFormatPr defaultColWidth="9" defaultRowHeight="13"/>
  <cols>
    <col min="1" max="1" width="2.08984375" style="122" customWidth="1"/>
    <col min="2" max="2" width="15.90625" style="122" customWidth="1"/>
    <col min="3" max="3" width="17" style="122" customWidth="1"/>
    <col min="4" max="5" width="20.6328125" style="122" customWidth="1"/>
    <col min="6" max="16384" width="9" style="122"/>
  </cols>
  <sheetData>
    <row r="1" spans="1:6" ht="24" customHeight="1"/>
    <row r="2" spans="1:6" ht="24" customHeight="1">
      <c r="A2" s="410" t="s">
        <v>443</v>
      </c>
      <c r="B2" s="410"/>
      <c r="C2" s="410"/>
      <c r="D2" s="410"/>
      <c r="E2" s="410"/>
    </row>
    <row r="3" spans="1:6" ht="24" customHeight="1">
      <c r="B3" s="123"/>
      <c r="C3" s="123"/>
      <c r="D3" s="123"/>
      <c r="E3" s="123"/>
    </row>
    <row r="4" spans="1:6" ht="24" customHeight="1">
      <c r="B4" s="123"/>
      <c r="C4" s="123"/>
      <c r="D4" s="411" t="str">
        <f>IF(基本情報入力シート!$C$9="","","医療機関名："&amp;基本情報入力シート!$C$9)</f>
        <v/>
      </c>
      <c r="E4" s="411"/>
    </row>
    <row r="5" spans="1:6" ht="24" customHeight="1">
      <c r="B5" s="412" t="s">
        <v>366</v>
      </c>
      <c r="C5" s="412"/>
    </row>
    <row r="6" spans="1:6" ht="24" customHeight="1">
      <c r="E6" s="124" t="s">
        <v>367</v>
      </c>
    </row>
    <row r="7" spans="1:6" ht="24" customHeight="1">
      <c r="B7" s="413" t="s">
        <v>368</v>
      </c>
      <c r="C7" s="413"/>
      <c r="D7" s="216" t="s">
        <v>379</v>
      </c>
      <c r="E7" s="216" t="s">
        <v>378</v>
      </c>
    </row>
    <row r="8" spans="1:6" ht="24" customHeight="1">
      <c r="B8" s="414" t="s">
        <v>369</v>
      </c>
      <c r="C8" s="414"/>
      <c r="D8" s="143" t="str">
        <f>IF(基本情報入力シート!C4="交付申請",【申請】所要額調書!O12,IF(基本情報入力シート!C4="変更交付申請",【申請】所要額調書!O12,""))</f>
        <v/>
      </c>
      <c r="E8" s="125"/>
    </row>
    <row r="9" spans="1:6" ht="24" customHeight="1">
      <c r="B9" s="414" t="s">
        <v>370</v>
      </c>
      <c r="C9" s="414"/>
      <c r="D9" s="144"/>
      <c r="E9" s="125"/>
    </row>
    <row r="10" spans="1:6" ht="24" customHeight="1">
      <c r="B10" s="414" t="s">
        <v>371</v>
      </c>
      <c r="C10" s="414"/>
      <c r="D10" s="144"/>
      <c r="E10" s="125"/>
    </row>
    <row r="11" spans="1:6" ht="24" customHeight="1">
      <c r="B11" s="409" t="s">
        <v>372</v>
      </c>
      <c r="C11" s="409"/>
      <c r="D11" s="142">
        <f>SUM(D8:D10)</f>
        <v>0</v>
      </c>
      <c r="E11" s="126"/>
    </row>
    <row r="12" spans="1:6" ht="24" customHeight="1"/>
    <row r="13" spans="1:6" ht="24" customHeight="1">
      <c r="B13" s="412" t="s">
        <v>373</v>
      </c>
      <c r="C13" s="412"/>
    </row>
    <row r="14" spans="1:6" ht="24" customHeight="1"/>
    <row r="15" spans="1:6" ht="24" customHeight="1">
      <c r="B15" s="413" t="s">
        <v>368</v>
      </c>
      <c r="C15" s="413"/>
      <c r="D15" s="216" t="s">
        <v>379</v>
      </c>
      <c r="E15" s="216" t="s">
        <v>378</v>
      </c>
    </row>
    <row r="16" spans="1:6" ht="24" customHeight="1">
      <c r="B16" s="407" t="s">
        <v>445</v>
      </c>
      <c r="C16" s="408"/>
      <c r="D16" s="145"/>
      <c r="E16" s="232"/>
    </row>
    <row r="17" spans="2:5" ht="24" customHeight="1">
      <c r="B17" s="417" t="s">
        <v>447</v>
      </c>
      <c r="C17" s="418"/>
      <c r="D17" s="146"/>
      <c r="E17" s="233"/>
    </row>
    <row r="18" spans="2:5" ht="24" customHeight="1">
      <c r="B18" s="417" t="s">
        <v>449</v>
      </c>
      <c r="C18" s="418"/>
      <c r="D18" s="146"/>
      <c r="E18" s="233"/>
    </row>
    <row r="19" spans="2:5" ht="24" customHeight="1">
      <c r="B19" s="417" t="s">
        <v>450</v>
      </c>
      <c r="C19" s="418"/>
      <c r="D19" s="146"/>
      <c r="E19" s="233"/>
    </row>
    <row r="20" spans="2:5" ht="24" customHeight="1">
      <c r="B20" s="415"/>
      <c r="C20" s="416"/>
      <c r="D20" s="150"/>
      <c r="E20" s="233"/>
    </row>
    <row r="21" spans="2:5" ht="24" customHeight="1">
      <c r="B21" s="409" t="s">
        <v>169</v>
      </c>
      <c r="C21" s="409"/>
      <c r="D21" s="142">
        <f>SUM(D16:D20)</f>
        <v>0</v>
      </c>
      <c r="E21" s="126"/>
    </row>
    <row r="22" spans="2:5" ht="24" customHeight="1">
      <c r="D22" s="104" t="str">
        <f>IF(D11=D21," ","↑「１　収入」と「２　支出」が一致していません")</f>
        <v xml:space="preserve"> </v>
      </c>
    </row>
  </sheetData>
  <sheetProtection sheet="1" objects="1" scenarios="1"/>
  <mergeCells count="16">
    <mergeCell ref="B16:C16"/>
    <mergeCell ref="B21:C21"/>
    <mergeCell ref="A2:E2"/>
    <mergeCell ref="D4:E4"/>
    <mergeCell ref="B5:C5"/>
    <mergeCell ref="B7:C7"/>
    <mergeCell ref="B8:C8"/>
    <mergeCell ref="B9:C9"/>
    <mergeCell ref="B10:C10"/>
    <mergeCell ref="B11:C11"/>
    <mergeCell ref="B13:C13"/>
    <mergeCell ref="B15:C15"/>
    <mergeCell ref="B20:C20"/>
    <mergeCell ref="B19:C19"/>
    <mergeCell ref="B18:C18"/>
    <mergeCell ref="B17:C17"/>
  </mergeCells>
  <phoneticPr fontId="5"/>
  <conditionalFormatting sqref="D9:D10 D16:D20">
    <cfRule type="containsBlanks" dxfId="32" priority="2">
      <formula>LEN(TRIM(D9))=0</formula>
    </cfRule>
  </conditionalFormatting>
  <conditionalFormatting sqref="B16:C19">
    <cfRule type="containsBlanks" dxfId="31" priority="1">
      <formula>LEN(TRIM(B16))=0</formula>
    </cfRule>
  </conditionalFormatting>
  <printOptions horizontalCentered="1"/>
  <pageMargins left="0.31496062992125984" right="0.31496062992125984" top="0.55118110236220474" bottom="0.55118110236220474" header="0.31496062992125984" footer="0.31496062992125984"/>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7B33C-C0C1-4C24-B4C2-AFC1580706BC}">
  <sheetPr codeName="Sheet6">
    <tabColor theme="6" tint="0.39997558519241921"/>
    <pageSetUpPr fitToPage="1"/>
  </sheetPr>
  <dimension ref="A1:AB17"/>
  <sheetViews>
    <sheetView showGridLines="0" view="pageBreakPreview" zoomScaleNormal="75" zoomScaleSheetLayoutView="100" workbookViewId="0">
      <selection activeCell="G8" sqref="G8"/>
    </sheetView>
  </sheetViews>
  <sheetFormatPr defaultColWidth="9" defaultRowHeight="13"/>
  <cols>
    <col min="1" max="1" width="3.26953125" style="234" customWidth="1"/>
    <col min="2" max="2" width="26.81640625" style="234" customWidth="1"/>
    <col min="3" max="3" width="16.26953125" style="234" customWidth="1"/>
    <col min="4" max="5" width="15.6328125" style="234" customWidth="1"/>
    <col min="6" max="10" width="12.6328125" style="234" customWidth="1"/>
    <col min="11" max="11" width="8.6328125" style="234" customWidth="1"/>
    <col min="12" max="14" width="12.6328125" style="234" customWidth="1"/>
    <col min="15" max="17" width="13.26953125" style="234" customWidth="1"/>
    <col min="18" max="21" width="12.6328125" style="234" hidden="1" customWidth="1"/>
    <col min="22" max="22" width="8.6328125" style="234" customWidth="1"/>
    <col min="23" max="23" width="8.6328125" style="234" hidden="1" customWidth="1"/>
    <col min="24" max="16384" width="9" style="234"/>
  </cols>
  <sheetData>
    <row r="1" spans="1:28" ht="18.75" customHeight="1">
      <c r="B1" s="235" t="s">
        <v>358</v>
      </c>
      <c r="C1" s="235"/>
    </row>
    <row r="3" spans="1:28" s="236" customFormat="1" ht="27.75" customHeight="1">
      <c r="B3" s="237" t="s">
        <v>453</v>
      </c>
      <c r="C3" s="237"/>
      <c r="D3" s="238"/>
      <c r="E3" s="238"/>
      <c r="F3" s="238"/>
      <c r="G3" s="238"/>
      <c r="H3" s="238"/>
      <c r="I3" s="239"/>
      <c r="J3" s="238"/>
      <c r="K3" s="238"/>
      <c r="L3" s="238"/>
      <c r="M3" s="238"/>
      <c r="N3" s="238"/>
      <c r="O3" s="238"/>
      <c r="P3" s="238"/>
      <c r="Q3" s="238"/>
      <c r="R3" s="238"/>
      <c r="S3" s="240" t="str">
        <f>IF(基本情報入力シート!C9="","","医療機関名："&amp;基本情報入力シート!C9)</f>
        <v/>
      </c>
      <c r="T3" s="241"/>
      <c r="U3" s="241"/>
      <c r="V3" s="241"/>
    </row>
    <row r="4" spans="1:28" s="242" customFormat="1" ht="14.15" customHeight="1">
      <c r="B4" s="243"/>
      <c r="C4" s="243"/>
      <c r="D4" s="244"/>
      <c r="E4" s="245"/>
      <c r="F4" s="247" t="s">
        <v>0</v>
      </c>
      <c r="G4" s="247" t="s">
        <v>1</v>
      </c>
      <c r="H4" s="247" t="s">
        <v>359</v>
      </c>
      <c r="I4" s="386" t="s">
        <v>3</v>
      </c>
      <c r="J4" s="387"/>
      <c r="K4" s="387"/>
      <c r="L4" s="388" t="s">
        <v>4</v>
      </c>
      <c r="M4" s="247" t="s">
        <v>5</v>
      </c>
      <c r="N4" s="247" t="s">
        <v>360</v>
      </c>
      <c r="O4" s="247" t="s">
        <v>361</v>
      </c>
      <c r="P4" s="247" t="s">
        <v>362</v>
      </c>
      <c r="Q4" s="247" t="s">
        <v>399</v>
      </c>
      <c r="R4" s="247" t="s">
        <v>375</v>
      </c>
      <c r="S4" s="247" t="s">
        <v>481</v>
      </c>
      <c r="T4" s="247" t="s">
        <v>480</v>
      </c>
      <c r="U4" s="247" t="s">
        <v>558</v>
      </c>
      <c r="V4" s="246"/>
      <c r="W4" s="244"/>
    </row>
    <row r="5" spans="1:28" s="242" customFormat="1" ht="50.15" customHeight="1">
      <c r="A5" s="248"/>
      <c r="B5" s="249" t="s">
        <v>18</v>
      </c>
      <c r="C5" s="249" t="s">
        <v>451</v>
      </c>
      <c r="D5" s="250" t="s">
        <v>377</v>
      </c>
      <c r="E5" s="251" t="s">
        <v>320</v>
      </c>
      <c r="F5" s="252" t="s">
        <v>9</v>
      </c>
      <c r="G5" s="253" t="s">
        <v>477</v>
      </c>
      <c r="H5" s="252" t="s">
        <v>11</v>
      </c>
      <c r="I5" s="393" t="s">
        <v>323</v>
      </c>
      <c r="J5" s="419" t="s">
        <v>12</v>
      </c>
      <c r="K5" s="419"/>
      <c r="L5" s="420"/>
      <c r="M5" s="252" t="s">
        <v>17</v>
      </c>
      <c r="N5" s="252" t="s">
        <v>319</v>
      </c>
      <c r="O5" s="253" t="s">
        <v>553</v>
      </c>
      <c r="P5" s="394" t="s">
        <v>555</v>
      </c>
      <c r="Q5" s="253" t="s">
        <v>478</v>
      </c>
      <c r="R5" s="253" t="s">
        <v>321</v>
      </c>
      <c r="S5" s="253" t="s">
        <v>326</v>
      </c>
      <c r="T5" s="394" t="s">
        <v>556</v>
      </c>
      <c r="U5" s="253" t="s">
        <v>557</v>
      </c>
      <c r="V5" s="254" t="s">
        <v>490</v>
      </c>
      <c r="W5" s="250" t="s">
        <v>382</v>
      </c>
    </row>
    <row r="6" spans="1:28" s="255" customFormat="1" ht="14.15" customHeight="1">
      <c r="B6" s="256"/>
      <c r="C6" s="256"/>
      <c r="D6" s="257"/>
      <c r="E6" s="256"/>
      <c r="F6" s="257"/>
      <c r="G6" s="257"/>
      <c r="H6" s="258"/>
      <c r="I6" s="259" t="s">
        <v>15</v>
      </c>
      <c r="J6" s="260" t="s">
        <v>482</v>
      </c>
      <c r="K6" s="261" t="s">
        <v>474</v>
      </c>
      <c r="L6" s="261" t="s">
        <v>483</v>
      </c>
      <c r="M6" s="257"/>
      <c r="N6" s="257"/>
      <c r="O6" s="257"/>
      <c r="P6" s="257"/>
      <c r="Q6" s="257"/>
      <c r="R6" s="257"/>
      <c r="S6" s="257"/>
      <c r="T6" s="257"/>
      <c r="U6" s="257"/>
      <c r="V6" s="257"/>
      <c r="W6" s="262"/>
    </row>
    <row r="7" spans="1:28" s="263" customFormat="1" ht="19.5" customHeight="1">
      <c r="B7" s="264"/>
      <c r="C7" s="264"/>
      <c r="D7" s="265"/>
      <c r="E7" s="266"/>
      <c r="F7" s="267" t="s">
        <v>16</v>
      </c>
      <c r="G7" s="267" t="s">
        <v>16</v>
      </c>
      <c r="H7" s="267" t="s">
        <v>16</v>
      </c>
      <c r="I7" s="267" t="s">
        <v>16</v>
      </c>
      <c r="J7" s="267" t="s">
        <v>322</v>
      </c>
      <c r="K7" s="267"/>
      <c r="L7" s="267" t="s">
        <v>16</v>
      </c>
      <c r="M7" s="267" t="s">
        <v>16</v>
      </c>
      <c r="N7" s="267" t="s">
        <v>322</v>
      </c>
      <c r="O7" s="267" t="s">
        <v>16</v>
      </c>
      <c r="P7" s="267" t="s">
        <v>322</v>
      </c>
      <c r="Q7" s="267" t="s">
        <v>322</v>
      </c>
      <c r="R7" s="267" t="s">
        <v>16</v>
      </c>
      <c r="S7" s="267" t="s">
        <v>16</v>
      </c>
      <c r="T7" s="267" t="s">
        <v>322</v>
      </c>
      <c r="U7" s="267" t="s">
        <v>322</v>
      </c>
      <c r="V7" s="267"/>
      <c r="W7" s="268"/>
    </row>
    <row r="8" spans="1:28" s="269" customFormat="1" ht="45" customHeight="1">
      <c r="B8" s="270" t="s">
        <v>452</v>
      </c>
      <c r="C8" s="271" t="s">
        <v>444</v>
      </c>
      <c r="D8" s="272" t="str">
        <f>IF(基本情報入力シート!$C$9="","",基本情報入力シート!$C$9)</f>
        <v/>
      </c>
      <c r="E8" s="272" t="str">
        <f>IF(基本情報入力シート!$C$7="","",基本情報入力シート!$C$7)</f>
        <v/>
      </c>
      <c r="F8" s="273" t="str">
        <f>IF(【申請】事業計画書!I12=0,"",【申請】事業計画書!I12)</f>
        <v/>
      </c>
      <c r="G8" s="311"/>
      <c r="H8" s="273" t="str">
        <f>IFERROR(F8-G8,"")</f>
        <v/>
      </c>
      <c r="I8" s="273" t="str">
        <f>IF(F8="","",【申請】事業計画書!I12)</f>
        <v/>
      </c>
      <c r="J8" s="274">
        <f>基本情報入力シート!B17</f>
        <v>4320000</v>
      </c>
      <c r="K8" s="273" t="str">
        <f>IF(F8="","",【申請】事業計画書!G12)</f>
        <v/>
      </c>
      <c r="L8" s="273" t="str">
        <f>IF(F8="","",J8*K8)</f>
        <v/>
      </c>
      <c r="M8" s="275" t="str">
        <f>IF(F8="","",【申請】事業計画書!J12)</f>
        <v/>
      </c>
      <c r="N8" s="147"/>
      <c r="O8" s="276" t="str">
        <f>IF(F8="","",MIN(H8,M8,N8))</f>
        <v/>
      </c>
      <c r="P8" s="277" t="str">
        <f>IF(F8="","",$P$12*(O8/$O$12))</f>
        <v/>
      </c>
      <c r="Q8" s="277" t="str">
        <f>IF(F8="","",O8-P8)</f>
        <v/>
      </c>
      <c r="R8" s="278" t="str">
        <f>O8</f>
        <v/>
      </c>
      <c r="S8" s="273" t="str">
        <f>IF(F8="","",ROUNDDOWN(R8*W8,-3))</f>
        <v/>
      </c>
      <c r="T8" s="273" t="str">
        <f>IF(F8="","",$T$12*(S8/$S$12))</f>
        <v/>
      </c>
      <c r="U8" s="273" t="str">
        <f>IF(F8="","",S8-T8)</f>
        <v/>
      </c>
      <c r="V8" s="279" t="s">
        <v>383</v>
      </c>
      <c r="W8" s="280" t="s">
        <v>484</v>
      </c>
      <c r="Y8" s="281"/>
      <c r="AA8" s="281"/>
      <c r="AB8" s="281"/>
    </row>
    <row r="9" spans="1:28" s="269" customFormat="1" ht="45" customHeight="1">
      <c r="B9" s="270" t="s">
        <v>452</v>
      </c>
      <c r="C9" s="271" t="s">
        <v>448</v>
      </c>
      <c r="D9" s="272" t="str">
        <f>IF(基本情報入力シート!$C$9="","",基本情報入力シート!$C$9)</f>
        <v/>
      </c>
      <c r="E9" s="272" t="str">
        <f>IF(基本情報入力シート!$C$7="","",基本情報入力シート!$C$7)</f>
        <v/>
      </c>
      <c r="F9" s="273" t="str">
        <f>IF(【申請】事業計画書!I24=0,"",【申請】事業計画書!I24)</f>
        <v/>
      </c>
      <c r="G9" s="311"/>
      <c r="H9" s="273" t="str">
        <f>IFERROR(F9-G9,"")</f>
        <v/>
      </c>
      <c r="I9" s="273" t="str">
        <f>IF(F9="","",【申請】事業計画書!I24)</f>
        <v/>
      </c>
      <c r="J9" s="274">
        <f>基本情報入力シート!B18</f>
        <v>9350000</v>
      </c>
      <c r="K9" s="273" t="str">
        <f>IF(F9="","",【申請】事業計画書!F24)</f>
        <v/>
      </c>
      <c r="L9" s="273" t="str">
        <f>IF(F9="","",J9*K9)</f>
        <v/>
      </c>
      <c r="M9" s="275" t="str">
        <f>IF(F9="","",【申請】事業計画書!J24)</f>
        <v/>
      </c>
      <c r="N9" s="147"/>
      <c r="O9" s="276" t="str">
        <f>IF(F9="","",MIN(H9,M9,N9))</f>
        <v/>
      </c>
      <c r="P9" s="277" t="str">
        <f t="shared" ref="P9:P11" si="0">IF(F9="","",$P$12*(O9/$O$12))</f>
        <v/>
      </c>
      <c r="Q9" s="277" t="str">
        <f t="shared" ref="Q9:Q11" si="1">IF(F9="","",O9-P9)</f>
        <v/>
      </c>
      <c r="R9" s="278" t="str">
        <f>O9</f>
        <v/>
      </c>
      <c r="S9" s="273" t="str">
        <f t="shared" ref="S9:S11" si="2">IF(F9="","",ROUNDDOWN(R9*W9,-3))</f>
        <v/>
      </c>
      <c r="T9" s="273" t="str">
        <f t="shared" ref="T9:T11" si="3">IF(F9="","",$T$12*(S9/$S$12))</f>
        <v/>
      </c>
      <c r="U9" s="273" t="str">
        <f t="shared" ref="U9:U11" si="4">IF(F9="","",S9-T9)</f>
        <v/>
      </c>
      <c r="V9" s="282" t="s">
        <v>383</v>
      </c>
      <c r="W9" s="283" t="s">
        <v>484</v>
      </c>
      <c r="Y9" s="281"/>
      <c r="AA9" s="281"/>
      <c r="AB9" s="281"/>
    </row>
    <row r="10" spans="1:28" s="269" customFormat="1" ht="45" customHeight="1">
      <c r="B10" s="270" t="s">
        <v>452</v>
      </c>
      <c r="C10" s="284" t="s">
        <v>446</v>
      </c>
      <c r="D10" s="272" t="str">
        <f>IF(基本情報入力シート!$C$9="","",基本情報入力シート!$C$9)</f>
        <v/>
      </c>
      <c r="E10" s="272" t="str">
        <f>IF(基本情報入力シート!$C$7="","",基本情報入力シート!$C$7)</f>
        <v/>
      </c>
      <c r="F10" s="285" t="str">
        <f>IF(【申請】事業計画書!I29=0,"",【申請】事業計画書!I29)</f>
        <v/>
      </c>
      <c r="G10" s="312"/>
      <c r="H10" s="273" t="str">
        <f>IFERROR(F10-G10,"")</f>
        <v/>
      </c>
      <c r="I10" s="285" t="str">
        <f>IF(F10="","",【申請】事業計画書!I29)</f>
        <v/>
      </c>
      <c r="J10" s="286">
        <f>基本情報入力シート!B19</f>
        <v>51400</v>
      </c>
      <c r="K10" s="285" t="str">
        <f>IF(F10="","",【申請】事業計画書!F29)</f>
        <v/>
      </c>
      <c r="L10" s="285" t="str">
        <f>IF(F10="","",J10*K10)</f>
        <v/>
      </c>
      <c r="M10" s="287" t="str">
        <f>IF(F10="","",【申請】事業計画書!J29)</f>
        <v/>
      </c>
      <c r="N10" s="157"/>
      <c r="O10" s="288" t="str">
        <f>IF(F10="","",MIN(H10,M10,N10))</f>
        <v/>
      </c>
      <c r="P10" s="277" t="str">
        <f t="shared" si="0"/>
        <v/>
      </c>
      <c r="Q10" s="277" t="str">
        <f t="shared" si="1"/>
        <v/>
      </c>
      <c r="R10" s="289" t="str">
        <f>O10</f>
        <v/>
      </c>
      <c r="S10" s="273" t="str">
        <f t="shared" si="2"/>
        <v/>
      </c>
      <c r="T10" s="273" t="str">
        <f t="shared" si="3"/>
        <v/>
      </c>
      <c r="U10" s="273" t="str">
        <f t="shared" si="4"/>
        <v/>
      </c>
      <c r="V10" s="282" t="s">
        <v>383</v>
      </c>
      <c r="W10" s="290" t="s">
        <v>484</v>
      </c>
      <c r="Y10" s="281"/>
      <c r="AA10" s="281"/>
      <c r="AB10" s="281"/>
    </row>
    <row r="11" spans="1:28" s="269" customFormat="1" ht="45" customHeight="1" thickBot="1">
      <c r="B11" s="291" t="s">
        <v>452</v>
      </c>
      <c r="C11" s="292" t="s">
        <v>454</v>
      </c>
      <c r="D11" s="293" t="str">
        <f>IF(基本情報入力シート!$C$9="","",基本情報入力シート!$C$9)</f>
        <v/>
      </c>
      <c r="E11" s="293" t="str">
        <f>IF(基本情報入力シート!$C$7="","",基本情報入力シート!$C$7)</f>
        <v/>
      </c>
      <c r="F11" s="294" t="str">
        <f>IF(【申請】事業計画書!I34=0,"",【申請】事業計画書!I34)</f>
        <v/>
      </c>
      <c r="G11" s="313"/>
      <c r="H11" s="294" t="str">
        <f>IFERROR(F11-G11,"")</f>
        <v/>
      </c>
      <c r="I11" s="294" t="str">
        <f>IF(F11="","",【申請】事業計画書!I34)</f>
        <v/>
      </c>
      <c r="J11" s="295">
        <f>基本情報入力シート!B20</f>
        <v>905000</v>
      </c>
      <c r="K11" s="296" t="s">
        <v>272</v>
      </c>
      <c r="L11" s="294" t="str">
        <f>IF(F11="","",J11)</f>
        <v/>
      </c>
      <c r="M11" s="297" t="str">
        <f>IF(F11="","",【申請】事業計画書!J34)</f>
        <v/>
      </c>
      <c r="N11" s="148"/>
      <c r="O11" s="298" t="str">
        <f>IF(F11="","",MIN(H11,M11,N11))</f>
        <v/>
      </c>
      <c r="P11" s="299" t="str">
        <f t="shared" si="0"/>
        <v/>
      </c>
      <c r="Q11" s="299" t="str">
        <f t="shared" si="1"/>
        <v/>
      </c>
      <c r="R11" s="300" t="str">
        <f>O11</f>
        <v/>
      </c>
      <c r="S11" s="294" t="str">
        <f t="shared" si="2"/>
        <v/>
      </c>
      <c r="T11" s="294" t="str">
        <f t="shared" si="3"/>
        <v/>
      </c>
      <c r="U11" s="294" t="str">
        <f t="shared" si="4"/>
        <v/>
      </c>
      <c r="V11" s="301" t="s">
        <v>383</v>
      </c>
      <c r="W11" s="302" t="s">
        <v>484</v>
      </c>
      <c r="Y11" s="281"/>
      <c r="AA11" s="281"/>
      <c r="AB11" s="281"/>
    </row>
    <row r="12" spans="1:28" s="269" customFormat="1" ht="40" customHeight="1" thickTop="1">
      <c r="B12" s="303" t="s">
        <v>364</v>
      </c>
      <c r="C12" s="303"/>
      <c r="D12" s="304"/>
      <c r="E12" s="305"/>
      <c r="F12" s="306">
        <f>SUM(F8:F11)</f>
        <v>0</v>
      </c>
      <c r="G12" s="306">
        <f>SUM(G8:G11)</f>
        <v>0</v>
      </c>
      <c r="H12" s="306">
        <f>SUM(H8:H11)</f>
        <v>0</v>
      </c>
      <c r="I12" s="306">
        <f>SUM(I8:I11)</f>
        <v>0</v>
      </c>
      <c r="J12" s="307"/>
      <c r="K12" s="308"/>
      <c r="L12" s="306">
        <f>SUM(L8:L11)</f>
        <v>0</v>
      </c>
      <c r="M12" s="309">
        <f>SUM(M8:M11)</f>
        <v>0</v>
      </c>
      <c r="N12" s="309">
        <f>SUM(N8:N11)</f>
        <v>0</v>
      </c>
      <c r="O12" s="306">
        <f>SUM(O8:O11)</f>
        <v>0</v>
      </c>
      <c r="P12" s="314"/>
      <c r="Q12" s="306">
        <f>SUM(Q8:Q11)</f>
        <v>0</v>
      </c>
      <c r="R12" s="306">
        <f>SUM(R8:R11)</f>
        <v>0</v>
      </c>
      <c r="S12" s="306">
        <f>SUM(S8:S11)</f>
        <v>0</v>
      </c>
      <c r="T12" s="306">
        <f>ROUNDDOWN(P12/2,0)</f>
        <v>0</v>
      </c>
      <c r="U12" s="306">
        <f>SUM(U8:U11)</f>
        <v>0</v>
      </c>
      <c r="V12" s="309"/>
      <c r="W12" s="310"/>
      <c r="Y12" s="281"/>
      <c r="AA12" s="281"/>
      <c r="AB12" s="281"/>
    </row>
    <row r="14" spans="1:28">
      <c r="B14" s="225" t="s">
        <v>489</v>
      </c>
      <c r="C14" s="225"/>
    </row>
    <row r="15" spans="1:28">
      <c r="B15" s="225" t="s">
        <v>363</v>
      </c>
      <c r="C15" s="225"/>
    </row>
    <row r="16" spans="1:28">
      <c r="B16" s="225" t="s">
        <v>491</v>
      </c>
      <c r="C16" s="225"/>
    </row>
    <row r="17" spans="2:3">
      <c r="B17" s="225"/>
      <c r="C17" s="225"/>
    </row>
  </sheetData>
  <sheetProtection sheet="1" objects="1" scenarios="1"/>
  <mergeCells count="1">
    <mergeCell ref="J5:L5"/>
  </mergeCells>
  <phoneticPr fontId="5"/>
  <conditionalFormatting sqref="N8">
    <cfRule type="expression" dxfId="30" priority="6">
      <formula>N8=""</formula>
    </cfRule>
  </conditionalFormatting>
  <conditionalFormatting sqref="N9:N10">
    <cfRule type="expression" dxfId="29" priority="5">
      <formula>N9=""</formula>
    </cfRule>
  </conditionalFormatting>
  <conditionalFormatting sqref="N11">
    <cfRule type="expression" dxfId="28" priority="4">
      <formula>N11=""</formula>
    </cfRule>
  </conditionalFormatting>
  <conditionalFormatting sqref="G8:G11">
    <cfRule type="containsBlanks" dxfId="27" priority="3">
      <formula>LEN(TRIM(G8))=0</formula>
    </cfRule>
  </conditionalFormatting>
  <conditionalFormatting sqref="P12">
    <cfRule type="containsBlanks" dxfId="26" priority="1">
      <formula>LEN(TRIM(P12))=0</formula>
    </cfRule>
  </conditionalFormatting>
  <printOptions horizontalCentered="1"/>
  <pageMargins left="0.15748031496062992" right="0.15748031496062992" top="0.59055118110236227" bottom="0.59055118110236227" header="0.62992125984251968" footer="0.51181102362204722"/>
  <pageSetup paperSize="9" scale="62" fitToHeight="0" orientation="landscape"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fitToPage="1"/>
  </sheetPr>
  <dimension ref="A1:AI42"/>
  <sheetViews>
    <sheetView showGridLines="0" view="pageBreakPreview" zoomScale="70" zoomScaleNormal="75" zoomScaleSheetLayoutView="70" zoomScalePageLayoutView="70" workbookViewId="0">
      <selection activeCell="J14" sqref="J13:J14"/>
    </sheetView>
  </sheetViews>
  <sheetFormatPr defaultColWidth="1.08984375" defaultRowHeight="20.149999999999999" customHeight="1"/>
  <cols>
    <col min="1" max="1" width="2" style="3" customWidth="1"/>
    <col min="2" max="3" width="3.6328125" style="3" customWidth="1"/>
    <col min="4" max="6" width="20.6328125" style="3" customWidth="1"/>
    <col min="7" max="7" width="10.6328125" style="3" customWidth="1"/>
    <col min="8" max="8" width="7.6328125" style="46" customWidth="1"/>
    <col min="9" max="9" width="12" style="46" customWidth="1"/>
    <col min="10" max="10" width="16.36328125" style="46" customWidth="1"/>
    <col min="11" max="11" width="21.453125" style="46" customWidth="1"/>
    <col min="12" max="16" width="10.6328125" style="3" customWidth="1"/>
    <col min="17" max="17" width="10.6328125" style="46" customWidth="1"/>
    <col min="18" max="22" width="10.6328125" style="3" customWidth="1"/>
    <col min="23" max="35" width="11.36328125" style="3" customWidth="1"/>
    <col min="36" max="64" width="10.6328125" style="3" customWidth="1"/>
    <col min="65" max="175" width="3.6328125" style="3" customWidth="1"/>
    <col min="176" max="16384" width="1.08984375" style="3"/>
  </cols>
  <sheetData>
    <row r="1" spans="1:35" ht="26.25" customHeight="1">
      <c r="A1" s="423" t="s">
        <v>49</v>
      </c>
      <c r="B1" s="423"/>
      <c r="C1" s="423"/>
      <c r="D1" s="423"/>
      <c r="E1" s="423"/>
      <c r="F1" s="423"/>
      <c r="G1" s="423"/>
      <c r="H1" s="423"/>
      <c r="I1" s="423"/>
      <c r="J1" s="423"/>
      <c r="K1" s="5"/>
      <c r="L1" s="5"/>
      <c r="M1" s="5"/>
      <c r="N1" s="5"/>
      <c r="O1" s="5"/>
      <c r="P1" s="5"/>
      <c r="Q1" s="6"/>
      <c r="R1" s="7"/>
      <c r="S1" s="424" t="s">
        <v>50</v>
      </c>
      <c r="T1" s="424"/>
      <c r="U1" s="424"/>
      <c r="V1" s="424"/>
      <c r="W1" s="424"/>
      <c r="X1" s="424"/>
      <c r="Y1" s="424"/>
      <c r="Z1" s="424"/>
      <c r="AA1" s="424"/>
      <c r="AB1" s="424"/>
      <c r="AC1" s="424"/>
      <c r="AD1" s="424"/>
      <c r="AE1" s="424"/>
      <c r="AF1" s="424"/>
      <c r="AG1" s="424"/>
      <c r="AH1" s="424"/>
      <c r="AI1" s="424"/>
    </row>
    <row r="2" spans="1:35" ht="40.5" customHeight="1" thickBot="1">
      <c r="B2" s="425" t="s">
        <v>51</v>
      </c>
      <c r="C2" s="425"/>
      <c r="D2" s="425"/>
      <c r="E2" s="425"/>
      <c r="F2" s="425"/>
      <c r="G2" s="425"/>
      <c r="H2" s="425"/>
      <c r="I2" s="425"/>
      <c r="J2" s="425"/>
      <c r="K2" s="425"/>
      <c r="L2" s="425"/>
      <c r="M2" s="425"/>
      <c r="N2" s="425"/>
      <c r="O2" s="425"/>
      <c r="P2" s="425"/>
      <c r="Q2" s="425"/>
      <c r="R2" s="425"/>
      <c r="S2" s="424"/>
      <c r="T2" s="424"/>
      <c r="U2" s="424"/>
      <c r="V2" s="424"/>
      <c r="W2" s="424"/>
      <c r="X2" s="424"/>
      <c r="Y2" s="424"/>
      <c r="Z2" s="424"/>
      <c r="AA2" s="424"/>
      <c r="AB2" s="424"/>
      <c r="AC2" s="424"/>
      <c r="AD2" s="424"/>
      <c r="AE2" s="424"/>
      <c r="AF2" s="424"/>
      <c r="AG2" s="424"/>
      <c r="AH2" s="424"/>
      <c r="AI2" s="424"/>
    </row>
    <row r="3" spans="1:35" ht="20.149999999999999" customHeight="1">
      <c r="B3" s="426" t="s">
        <v>52</v>
      </c>
      <c r="C3" s="428" t="s">
        <v>53</v>
      </c>
      <c r="D3" s="428" t="s">
        <v>54</v>
      </c>
      <c r="E3" s="428" t="s">
        <v>55</v>
      </c>
      <c r="F3" s="430" t="s">
        <v>56</v>
      </c>
      <c r="G3" s="428" t="s">
        <v>57</v>
      </c>
      <c r="H3" s="428" t="s">
        <v>58</v>
      </c>
      <c r="I3" s="428" t="s">
        <v>59</v>
      </c>
      <c r="J3" s="428" t="s">
        <v>60</v>
      </c>
      <c r="K3" s="428" t="s">
        <v>61</v>
      </c>
      <c r="L3" s="8" t="s">
        <v>0</v>
      </c>
      <c r="M3" s="8" t="s">
        <v>1</v>
      </c>
      <c r="N3" s="8" t="s">
        <v>2</v>
      </c>
      <c r="O3" s="9" t="s">
        <v>3</v>
      </c>
      <c r="P3" s="10"/>
      <c r="Q3" s="11"/>
      <c r="R3" s="12" t="s">
        <v>4</v>
      </c>
      <c r="S3" s="8" t="s">
        <v>5</v>
      </c>
      <c r="T3" s="8" t="s">
        <v>6</v>
      </c>
      <c r="U3" s="8" t="s">
        <v>7</v>
      </c>
      <c r="V3" s="13" t="s">
        <v>8</v>
      </c>
      <c r="W3" s="433" t="s">
        <v>62</v>
      </c>
      <c r="X3" s="433" t="s">
        <v>63</v>
      </c>
      <c r="Y3" s="421" t="s">
        <v>64</v>
      </c>
      <c r="Z3" s="428" t="s">
        <v>65</v>
      </c>
      <c r="AA3" s="428" t="s">
        <v>66</v>
      </c>
      <c r="AB3" s="421" t="s">
        <v>67</v>
      </c>
      <c r="AC3" s="421" t="s">
        <v>68</v>
      </c>
      <c r="AD3" s="421" t="s">
        <v>69</v>
      </c>
      <c r="AE3" s="421" t="s">
        <v>70</v>
      </c>
      <c r="AF3" s="421" t="s">
        <v>71</v>
      </c>
      <c r="AG3" s="421" t="s">
        <v>72</v>
      </c>
      <c r="AH3" s="421" t="s">
        <v>73</v>
      </c>
      <c r="AI3" s="435" t="s">
        <v>74</v>
      </c>
    </row>
    <row r="4" spans="1:35" ht="64.5" customHeight="1">
      <c r="B4" s="427"/>
      <c r="C4" s="429"/>
      <c r="D4" s="429"/>
      <c r="E4" s="429"/>
      <c r="F4" s="431"/>
      <c r="G4" s="429"/>
      <c r="H4" s="429"/>
      <c r="I4" s="429"/>
      <c r="J4" s="429"/>
      <c r="K4" s="429"/>
      <c r="L4" s="14" t="s">
        <v>9</v>
      </c>
      <c r="M4" s="15" t="s">
        <v>10</v>
      </c>
      <c r="N4" s="14" t="s">
        <v>11</v>
      </c>
      <c r="O4" s="437" t="s">
        <v>75</v>
      </c>
      <c r="P4" s="439" t="s">
        <v>12</v>
      </c>
      <c r="Q4" s="440"/>
      <c r="R4" s="441"/>
      <c r="S4" s="442" t="s">
        <v>17</v>
      </c>
      <c r="T4" s="444" t="s">
        <v>13</v>
      </c>
      <c r="U4" s="446" t="s">
        <v>76</v>
      </c>
      <c r="V4" s="448" t="s">
        <v>77</v>
      </c>
      <c r="W4" s="434"/>
      <c r="X4" s="434"/>
      <c r="Y4" s="422"/>
      <c r="Z4" s="429"/>
      <c r="AA4" s="429"/>
      <c r="AB4" s="422"/>
      <c r="AC4" s="422"/>
      <c r="AD4" s="422"/>
      <c r="AE4" s="422"/>
      <c r="AF4" s="422"/>
      <c r="AG4" s="422"/>
      <c r="AH4" s="422"/>
      <c r="AI4" s="436"/>
    </row>
    <row r="5" spans="1:35" ht="39" customHeight="1">
      <c r="B5" s="427"/>
      <c r="C5" s="429"/>
      <c r="D5" s="429"/>
      <c r="E5" s="429"/>
      <c r="F5" s="432"/>
      <c r="G5" s="429"/>
      <c r="H5" s="429"/>
      <c r="I5" s="429"/>
      <c r="J5" s="429"/>
      <c r="K5" s="429"/>
      <c r="L5" s="16"/>
      <c r="M5" s="16"/>
      <c r="N5" s="17"/>
      <c r="O5" s="438"/>
      <c r="P5" s="18" t="s">
        <v>78</v>
      </c>
      <c r="Q5" s="18" t="s">
        <v>14</v>
      </c>
      <c r="R5" s="18" t="s">
        <v>15</v>
      </c>
      <c r="S5" s="443"/>
      <c r="T5" s="445"/>
      <c r="U5" s="447"/>
      <c r="V5" s="449"/>
      <c r="W5" s="434"/>
      <c r="X5" s="434"/>
      <c r="Y5" s="422"/>
      <c r="Z5" s="429"/>
      <c r="AA5" s="429"/>
      <c r="AB5" s="422"/>
      <c r="AC5" s="422"/>
      <c r="AD5" s="422"/>
      <c r="AE5" s="422"/>
      <c r="AF5" s="422"/>
      <c r="AG5" s="422"/>
      <c r="AH5" s="422"/>
      <c r="AI5" s="436"/>
    </row>
    <row r="6" spans="1:35" s="19" customFormat="1" ht="55">
      <c r="B6" s="20"/>
      <c r="C6" s="21"/>
      <c r="D6" s="21"/>
      <c r="E6" s="21"/>
      <c r="F6" s="21"/>
      <c r="G6" s="21"/>
      <c r="H6" s="21"/>
      <c r="I6" s="22" t="s">
        <v>79</v>
      </c>
      <c r="J6" s="22" t="s">
        <v>80</v>
      </c>
      <c r="K6" s="22" t="s">
        <v>81</v>
      </c>
      <c r="L6" s="23" t="s">
        <v>16</v>
      </c>
      <c r="M6" s="23" t="s">
        <v>16</v>
      </c>
      <c r="N6" s="23" t="s">
        <v>82</v>
      </c>
      <c r="O6" s="23" t="s">
        <v>16</v>
      </c>
      <c r="P6" s="23" t="s">
        <v>83</v>
      </c>
      <c r="Q6" s="23" t="s">
        <v>16</v>
      </c>
      <c r="R6" s="23" t="s">
        <v>16</v>
      </c>
      <c r="S6" s="23" t="s">
        <v>16</v>
      </c>
      <c r="T6" s="23" t="s">
        <v>16</v>
      </c>
      <c r="U6" s="24" t="s">
        <v>16</v>
      </c>
      <c r="V6" s="25" t="s">
        <v>16</v>
      </c>
      <c r="W6" s="26" t="s">
        <v>46</v>
      </c>
      <c r="X6" s="26" t="s">
        <v>46</v>
      </c>
      <c r="Y6" s="79" t="s">
        <v>43</v>
      </c>
      <c r="Z6" s="27" t="s">
        <v>84</v>
      </c>
      <c r="AA6" s="27" t="s">
        <v>85</v>
      </c>
      <c r="AB6" s="79" t="s">
        <v>86</v>
      </c>
      <c r="AC6" s="79" t="s">
        <v>43</v>
      </c>
      <c r="AD6" s="82" t="s">
        <v>87</v>
      </c>
      <c r="AE6" s="82" t="s">
        <v>88</v>
      </c>
      <c r="AF6" s="83" t="s">
        <v>89</v>
      </c>
      <c r="AG6" s="82" t="s">
        <v>90</v>
      </c>
      <c r="AH6" s="82" t="s">
        <v>90</v>
      </c>
      <c r="AI6" s="84" t="s">
        <v>90</v>
      </c>
    </row>
    <row r="7" spans="1:35" ht="19.5" customHeight="1">
      <c r="B7" s="28">
        <v>1</v>
      </c>
      <c r="C7" s="29">
        <v>1</v>
      </c>
      <c r="D7" s="29" t="s">
        <v>91</v>
      </c>
      <c r="E7" s="29" t="s">
        <v>92</v>
      </c>
      <c r="F7" s="29" t="s">
        <v>93</v>
      </c>
      <c r="G7" s="29" t="s">
        <v>94</v>
      </c>
      <c r="H7" s="30" t="s">
        <v>95</v>
      </c>
      <c r="I7" s="31">
        <v>1</v>
      </c>
      <c r="J7" s="30">
        <v>1</v>
      </c>
      <c r="K7" s="30">
        <v>2</v>
      </c>
      <c r="L7" s="32"/>
      <c r="M7" s="32"/>
      <c r="N7" s="32"/>
      <c r="O7" s="32"/>
      <c r="P7" s="33"/>
      <c r="Q7" s="34">
        <f>IF(J7=1,17500,"-")</f>
        <v>17500</v>
      </c>
      <c r="R7" s="32">
        <f>IF(J7=1,P7*Q7,IF(J7=2,1030000,IF(J7=3,310000,IF(J7=4,378000,""))))</f>
        <v>0</v>
      </c>
      <c r="S7" s="32">
        <f>MIN(O7,R7)</f>
        <v>0</v>
      </c>
      <c r="T7" s="35"/>
      <c r="U7" s="32">
        <f>MIN(N7,S7,T7)</f>
        <v>0</v>
      </c>
      <c r="V7" s="36">
        <f>ROUNDDOWN(U7,-3)</f>
        <v>0</v>
      </c>
      <c r="W7" s="4"/>
      <c r="X7" s="4"/>
      <c r="Y7" s="80"/>
      <c r="Z7" s="29"/>
      <c r="AA7" s="29"/>
      <c r="AB7" s="80"/>
      <c r="AC7" s="80"/>
      <c r="AD7" s="80"/>
      <c r="AE7" s="80"/>
      <c r="AF7" s="80"/>
      <c r="AG7" s="80"/>
      <c r="AH7" s="80"/>
      <c r="AI7" s="85"/>
    </row>
    <row r="8" spans="1:35" ht="20.149999999999999" customHeight="1">
      <c r="B8" s="28">
        <v>1</v>
      </c>
      <c r="C8" s="29">
        <v>1</v>
      </c>
      <c r="D8" s="29" t="s">
        <v>91</v>
      </c>
      <c r="E8" s="29" t="s">
        <v>92</v>
      </c>
      <c r="F8" s="29"/>
      <c r="G8" s="29" t="s">
        <v>94</v>
      </c>
      <c r="H8" s="30" t="s">
        <v>96</v>
      </c>
      <c r="I8" s="30">
        <v>1</v>
      </c>
      <c r="J8" s="30">
        <v>2</v>
      </c>
      <c r="K8" s="30" t="s">
        <v>97</v>
      </c>
      <c r="L8" s="32"/>
      <c r="M8" s="32"/>
      <c r="N8" s="32"/>
      <c r="O8" s="32"/>
      <c r="P8" s="33"/>
      <c r="Q8" s="34" t="str">
        <f t="shared" ref="Q8:Q41" si="0">IF(J8=1,17500,"-")</f>
        <v>-</v>
      </c>
      <c r="R8" s="32">
        <f t="shared" ref="R8:R42" si="1">IF(J8=1,P8*Q8,IF(J8=2,1030000,IF(J8=3,310000,IF(J8=4,378000,""))))</f>
        <v>1030000</v>
      </c>
      <c r="S8" s="32">
        <f t="shared" ref="S8:S15" si="2">MIN(O8,R8)</f>
        <v>1030000</v>
      </c>
      <c r="T8" s="35"/>
      <c r="U8" s="32">
        <f t="shared" ref="U8:U15" si="3">MIN(N8,S8,T8)</f>
        <v>1030000</v>
      </c>
      <c r="V8" s="36">
        <f t="shared" ref="V8:V42" si="4">ROUNDDOWN(U8,-3)</f>
        <v>1030000</v>
      </c>
      <c r="W8" s="4"/>
      <c r="X8" s="4"/>
      <c r="Y8" s="80"/>
      <c r="Z8" s="29"/>
      <c r="AA8" s="29"/>
      <c r="AB8" s="80"/>
      <c r="AC8" s="80"/>
      <c r="AD8" s="80"/>
      <c r="AE8" s="80"/>
      <c r="AF8" s="80"/>
      <c r="AG8" s="80"/>
      <c r="AH8" s="80"/>
      <c r="AI8" s="85"/>
    </row>
    <row r="9" spans="1:35" ht="20.149999999999999" customHeight="1">
      <c r="B9" s="28">
        <v>1</v>
      </c>
      <c r="C9" s="29">
        <v>1</v>
      </c>
      <c r="D9" s="29" t="s">
        <v>91</v>
      </c>
      <c r="E9" s="29" t="s">
        <v>92</v>
      </c>
      <c r="F9" s="29"/>
      <c r="G9" s="29" t="s">
        <v>94</v>
      </c>
      <c r="H9" s="30" t="s">
        <v>96</v>
      </c>
      <c r="I9" s="30">
        <v>1</v>
      </c>
      <c r="J9" s="30">
        <v>3</v>
      </c>
      <c r="K9" s="30" t="s">
        <v>96</v>
      </c>
      <c r="L9" s="32"/>
      <c r="M9" s="32"/>
      <c r="N9" s="32"/>
      <c r="O9" s="32"/>
      <c r="P9" s="33"/>
      <c r="Q9" s="34" t="str">
        <f t="shared" si="0"/>
        <v>-</v>
      </c>
      <c r="R9" s="32">
        <f t="shared" si="1"/>
        <v>310000</v>
      </c>
      <c r="S9" s="32">
        <f t="shared" si="2"/>
        <v>310000</v>
      </c>
      <c r="T9" s="35"/>
      <c r="U9" s="32">
        <f t="shared" si="3"/>
        <v>310000</v>
      </c>
      <c r="V9" s="36">
        <f t="shared" si="4"/>
        <v>310000</v>
      </c>
      <c r="W9" s="4"/>
      <c r="X9" s="4"/>
      <c r="Y9" s="80"/>
      <c r="Z9" s="29"/>
      <c r="AA9" s="29"/>
      <c r="AB9" s="80"/>
      <c r="AC9" s="80"/>
      <c r="AD9" s="80"/>
      <c r="AE9" s="80"/>
      <c r="AF9" s="80"/>
      <c r="AG9" s="80"/>
      <c r="AH9" s="80"/>
      <c r="AI9" s="85"/>
    </row>
    <row r="10" spans="1:35" ht="20.149999999999999" customHeight="1">
      <c r="B10" s="28">
        <v>1</v>
      </c>
      <c r="C10" s="29">
        <v>2</v>
      </c>
      <c r="D10" s="29" t="s">
        <v>91</v>
      </c>
      <c r="E10" s="29" t="s">
        <v>98</v>
      </c>
      <c r="F10" s="29"/>
      <c r="G10" s="29" t="s">
        <v>99</v>
      </c>
      <c r="H10" s="30" t="s">
        <v>95</v>
      </c>
      <c r="I10" s="30">
        <v>2</v>
      </c>
      <c r="J10" s="31">
        <v>1</v>
      </c>
      <c r="K10" s="30">
        <v>1</v>
      </c>
      <c r="L10" s="32"/>
      <c r="M10" s="32"/>
      <c r="N10" s="32"/>
      <c r="O10" s="32"/>
      <c r="P10" s="33"/>
      <c r="Q10" s="34">
        <f t="shared" si="0"/>
        <v>17500</v>
      </c>
      <c r="R10" s="32">
        <f t="shared" si="1"/>
        <v>0</v>
      </c>
      <c r="S10" s="32">
        <f t="shared" si="2"/>
        <v>0</v>
      </c>
      <c r="T10" s="35"/>
      <c r="U10" s="32">
        <f t="shared" si="3"/>
        <v>0</v>
      </c>
      <c r="V10" s="36">
        <f t="shared" si="4"/>
        <v>0</v>
      </c>
      <c r="W10" s="4"/>
      <c r="X10" s="4"/>
      <c r="Y10" s="80"/>
      <c r="Z10" s="29"/>
      <c r="AA10" s="29"/>
      <c r="AB10" s="80"/>
      <c r="AC10" s="80"/>
      <c r="AD10" s="80"/>
      <c r="AE10" s="80"/>
      <c r="AF10" s="80"/>
      <c r="AG10" s="80"/>
      <c r="AH10" s="80"/>
      <c r="AI10" s="85"/>
    </row>
    <row r="11" spans="1:35" ht="20.149999999999999" customHeight="1">
      <c r="B11" s="28">
        <v>1</v>
      </c>
      <c r="C11" s="29">
        <v>2</v>
      </c>
      <c r="D11" s="29" t="s">
        <v>91</v>
      </c>
      <c r="E11" s="29" t="s">
        <v>98</v>
      </c>
      <c r="F11" s="29"/>
      <c r="G11" s="29" t="s">
        <v>99</v>
      </c>
      <c r="H11" s="30" t="s">
        <v>100</v>
      </c>
      <c r="I11" s="30">
        <v>2</v>
      </c>
      <c r="J11" s="30">
        <v>1</v>
      </c>
      <c r="K11" s="30">
        <v>1</v>
      </c>
      <c r="L11" s="32"/>
      <c r="M11" s="32"/>
      <c r="N11" s="32"/>
      <c r="O11" s="32"/>
      <c r="P11" s="33"/>
      <c r="Q11" s="34">
        <f t="shared" si="0"/>
        <v>17500</v>
      </c>
      <c r="R11" s="32">
        <f t="shared" si="1"/>
        <v>0</v>
      </c>
      <c r="S11" s="32">
        <f t="shared" si="2"/>
        <v>0</v>
      </c>
      <c r="T11" s="35"/>
      <c r="U11" s="32">
        <f t="shared" si="3"/>
        <v>0</v>
      </c>
      <c r="V11" s="36">
        <f t="shared" si="4"/>
        <v>0</v>
      </c>
      <c r="W11" s="4"/>
      <c r="X11" s="4"/>
      <c r="Y11" s="80"/>
      <c r="Z11" s="29"/>
      <c r="AA11" s="29"/>
      <c r="AB11" s="80"/>
      <c r="AC11" s="80"/>
      <c r="AD11" s="80"/>
      <c r="AE11" s="80"/>
      <c r="AF11" s="80"/>
      <c r="AG11" s="80"/>
      <c r="AH11" s="80"/>
      <c r="AI11" s="85"/>
    </row>
    <row r="12" spans="1:35" ht="20.149999999999999" customHeight="1">
      <c r="B12" s="28">
        <v>1</v>
      </c>
      <c r="C12" s="29">
        <v>2</v>
      </c>
      <c r="D12" s="29" t="s">
        <v>91</v>
      </c>
      <c r="E12" s="29" t="s">
        <v>98</v>
      </c>
      <c r="F12" s="29"/>
      <c r="G12" s="29" t="s">
        <v>99</v>
      </c>
      <c r="H12" s="30" t="s">
        <v>101</v>
      </c>
      <c r="I12" s="30">
        <v>2</v>
      </c>
      <c r="J12" s="30">
        <v>1</v>
      </c>
      <c r="K12" s="30">
        <v>2</v>
      </c>
      <c r="L12" s="32"/>
      <c r="M12" s="32"/>
      <c r="N12" s="32"/>
      <c r="O12" s="32"/>
      <c r="P12" s="33"/>
      <c r="Q12" s="34">
        <f t="shared" si="0"/>
        <v>17500</v>
      </c>
      <c r="R12" s="32">
        <f t="shared" si="1"/>
        <v>0</v>
      </c>
      <c r="S12" s="32">
        <f t="shared" si="2"/>
        <v>0</v>
      </c>
      <c r="T12" s="35"/>
      <c r="U12" s="32">
        <f t="shared" si="3"/>
        <v>0</v>
      </c>
      <c r="V12" s="36">
        <f t="shared" si="4"/>
        <v>0</v>
      </c>
      <c r="W12" s="4"/>
      <c r="X12" s="4"/>
      <c r="Y12" s="80"/>
      <c r="Z12" s="29"/>
      <c r="AA12" s="29"/>
      <c r="AB12" s="80"/>
      <c r="AC12" s="80"/>
      <c r="AD12" s="80"/>
      <c r="AE12" s="80"/>
      <c r="AF12" s="80"/>
      <c r="AG12" s="80"/>
      <c r="AH12" s="80"/>
      <c r="AI12" s="85"/>
    </row>
    <row r="13" spans="1:35" ht="20.149999999999999" customHeight="1">
      <c r="B13" s="28">
        <v>1</v>
      </c>
      <c r="C13" s="29">
        <v>2</v>
      </c>
      <c r="D13" s="29" t="s">
        <v>91</v>
      </c>
      <c r="E13" s="29" t="s">
        <v>98</v>
      </c>
      <c r="F13" s="29"/>
      <c r="G13" s="29" t="s">
        <v>99</v>
      </c>
      <c r="H13" s="30" t="s">
        <v>102</v>
      </c>
      <c r="I13" s="30">
        <v>2</v>
      </c>
      <c r="J13" s="30">
        <v>1</v>
      </c>
      <c r="K13" s="30">
        <v>3</v>
      </c>
      <c r="L13" s="32"/>
      <c r="M13" s="32"/>
      <c r="N13" s="32"/>
      <c r="O13" s="32"/>
      <c r="P13" s="33"/>
      <c r="Q13" s="34">
        <f t="shared" si="0"/>
        <v>17500</v>
      </c>
      <c r="R13" s="32">
        <f t="shared" si="1"/>
        <v>0</v>
      </c>
      <c r="S13" s="32">
        <f t="shared" si="2"/>
        <v>0</v>
      </c>
      <c r="T13" s="35"/>
      <c r="U13" s="32">
        <f t="shared" si="3"/>
        <v>0</v>
      </c>
      <c r="V13" s="36">
        <f t="shared" si="4"/>
        <v>0</v>
      </c>
      <c r="W13" s="4"/>
      <c r="X13" s="4"/>
      <c r="Y13" s="80"/>
      <c r="Z13" s="29"/>
      <c r="AA13" s="29"/>
      <c r="AB13" s="80"/>
      <c r="AC13" s="80"/>
      <c r="AD13" s="80"/>
      <c r="AE13" s="80"/>
      <c r="AF13" s="80"/>
      <c r="AG13" s="80"/>
      <c r="AH13" s="80"/>
      <c r="AI13" s="85"/>
    </row>
    <row r="14" spans="1:35" ht="20.149999999999999" customHeight="1">
      <c r="B14" s="28">
        <v>1</v>
      </c>
      <c r="C14" s="29">
        <v>2</v>
      </c>
      <c r="D14" s="29" t="s">
        <v>91</v>
      </c>
      <c r="E14" s="29" t="s">
        <v>98</v>
      </c>
      <c r="F14" s="29"/>
      <c r="G14" s="29" t="s">
        <v>99</v>
      </c>
      <c r="H14" s="30" t="s">
        <v>96</v>
      </c>
      <c r="I14" s="30">
        <v>2</v>
      </c>
      <c r="J14" s="30">
        <v>2</v>
      </c>
      <c r="K14" s="30" t="s">
        <v>96</v>
      </c>
      <c r="L14" s="29"/>
      <c r="M14" s="29"/>
      <c r="N14" s="29"/>
      <c r="O14" s="29"/>
      <c r="P14" s="33"/>
      <c r="Q14" s="34" t="str">
        <f t="shared" si="0"/>
        <v>-</v>
      </c>
      <c r="R14" s="32">
        <f t="shared" si="1"/>
        <v>1030000</v>
      </c>
      <c r="S14" s="32">
        <f t="shared" si="2"/>
        <v>1030000</v>
      </c>
      <c r="T14" s="35"/>
      <c r="U14" s="32">
        <f t="shared" si="3"/>
        <v>1030000</v>
      </c>
      <c r="V14" s="36">
        <f t="shared" si="4"/>
        <v>1030000</v>
      </c>
      <c r="W14" s="4"/>
      <c r="X14" s="4"/>
      <c r="Y14" s="80"/>
      <c r="Z14" s="29"/>
      <c r="AA14" s="29"/>
      <c r="AB14" s="80"/>
      <c r="AC14" s="80"/>
      <c r="AD14" s="80"/>
      <c r="AE14" s="80"/>
      <c r="AF14" s="80"/>
      <c r="AG14" s="80"/>
      <c r="AH14" s="80"/>
      <c r="AI14" s="85"/>
    </row>
    <row r="15" spans="1:35" ht="20.149999999999999" customHeight="1">
      <c r="B15" s="28">
        <v>1</v>
      </c>
      <c r="C15" s="29">
        <v>2</v>
      </c>
      <c r="D15" s="29" t="s">
        <v>91</v>
      </c>
      <c r="E15" s="29" t="s">
        <v>98</v>
      </c>
      <c r="F15" s="29"/>
      <c r="G15" s="29" t="s">
        <v>99</v>
      </c>
      <c r="H15" s="30" t="s">
        <v>96</v>
      </c>
      <c r="I15" s="30">
        <v>2</v>
      </c>
      <c r="J15" s="30">
        <v>4</v>
      </c>
      <c r="K15" s="30" t="s">
        <v>96</v>
      </c>
      <c r="L15" s="29"/>
      <c r="M15" s="29"/>
      <c r="N15" s="29"/>
      <c r="O15" s="29"/>
      <c r="P15" s="33"/>
      <c r="Q15" s="34" t="str">
        <f t="shared" si="0"/>
        <v>-</v>
      </c>
      <c r="R15" s="32">
        <f t="shared" si="1"/>
        <v>378000</v>
      </c>
      <c r="S15" s="32">
        <f t="shared" si="2"/>
        <v>378000</v>
      </c>
      <c r="T15" s="35"/>
      <c r="U15" s="32">
        <f t="shared" si="3"/>
        <v>378000</v>
      </c>
      <c r="V15" s="36">
        <f t="shared" si="4"/>
        <v>378000</v>
      </c>
      <c r="W15" s="4"/>
      <c r="X15" s="4"/>
      <c r="Y15" s="80"/>
      <c r="Z15" s="29"/>
      <c r="AA15" s="29"/>
      <c r="AB15" s="80"/>
      <c r="AC15" s="80"/>
      <c r="AD15" s="80"/>
      <c r="AE15" s="80"/>
      <c r="AF15" s="80"/>
      <c r="AG15" s="80"/>
      <c r="AH15" s="80"/>
      <c r="AI15" s="85"/>
    </row>
    <row r="16" spans="1:35" ht="19.5" customHeight="1">
      <c r="B16" s="28"/>
      <c r="C16" s="29"/>
      <c r="D16" s="29"/>
      <c r="E16" s="29"/>
      <c r="F16" s="29"/>
      <c r="G16" s="29"/>
      <c r="H16" s="30"/>
      <c r="I16" s="31"/>
      <c r="J16" s="30"/>
      <c r="K16" s="30"/>
      <c r="L16" s="32"/>
      <c r="M16" s="32"/>
      <c r="N16" s="32"/>
      <c r="O16" s="32"/>
      <c r="P16" s="33"/>
      <c r="Q16" s="34" t="str">
        <f t="shared" si="0"/>
        <v>-</v>
      </c>
      <c r="R16" s="32" t="str">
        <f t="shared" si="1"/>
        <v/>
      </c>
      <c r="S16" s="32">
        <f>MIN(O16,R16)</f>
        <v>0</v>
      </c>
      <c r="T16" s="35"/>
      <c r="U16" s="32">
        <f>MIN(N16,S16,T16)</f>
        <v>0</v>
      </c>
      <c r="V16" s="36">
        <f>ROUNDDOWN(U16,-3)</f>
        <v>0</v>
      </c>
      <c r="W16" s="4"/>
      <c r="X16" s="4"/>
      <c r="Y16" s="80"/>
      <c r="Z16" s="29"/>
      <c r="AA16" s="29"/>
      <c r="AB16" s="80"/>
      <c r="AC16" s="80"/>
      <c r="AD16" s="80"/>
      <c r="AE16" s="80"/>
      <c r="AF16" s="80"/>
      <c r="AG16" s="80"/>
      <c r="AH16" s="80"/>
      <c r="AI16" s="85"/>
    </row>
    <row r="17" spans="2:35" ht="20.149999999999999" customHeight="1">
      <c r="B17" s="28"/>
      <c r="C17" s="29"/>
      <c r="D17" s="29"/>
      <c r="E17" s="29"/>
      <c r="F17" s="29"/>
      <c r="G17" s="29"/>
      <c r="H17" s="30"/>
      <c r="I17" s="30"/>
      <c r="J17" s="30"/>
      <c r="K17" s="30"/>
      <c r="L17" s="32"/>
      <c r="M17" s="32"/>
      <c r="N17" s="32"/>
      <c r="O17" s="32"/>
      <c r="P17" s="33"/>
      <c r="Q17" s="34" t="str">
        <f t="shared" si="0"/>
        <v>-</v>
      </c>
      <c r="R17" s="32" t="str">
        <f t="shared" si="1"/>
        <v/>
      </c>
      <c r="S17" s="32">
        <f t="shared" ref="S17:S24" si="5">MIN(O17,R17)</f>
        <v>0</v>
      </c>
      <c r="T17" s="35"/>
      <c r="U17" s="32">
        <f t="shared" ref="U17:U24" si="6">MIN(N17,S17,T17)</f>
        <v>0</v>
      </c>
      <c r="V17" s="36">
        <f t="shared" si="4"/>
        <v>0</v>
      </c>
      <c r="W17" s="4"/>
      <c r="X17" s="4"/>
      <c r="Y17" s="80"/>
      <c r="Z17" s="29"/>
      <c r="AA17" s="29"/>
      <c r="AB17" s="80"/>
      <c r="AC17" s="80"/>
      <c r="AD17" s="80"/>
      <c r="AE17" s="80"/>
      <c r="AF17" s="80"/>
      <c r="AG17" s="80"/>
      <c r="AH17" s="80"/>
      <c r="AI17" s="85"/>
    </row>
    <row r="18" spans="2:35" ht="20.149999999999999" customHeight="1">
      <c r="B18" s="28"/>
      <c r="C18" s="29"/>
      <c r="D18" s="29"/>
      <c r="E18" s="29"/>
      <c r="F18" s="29"/>
      <c r="G18" s="29"/>
      <c r="H18" s="30"/>
      <c r="I18" s="30"/>
      <c r="J18" s="30"/>
      <c r="K18" s="30"/>
      <c r="L18" s="32"/>
      <c r="M18" s="32"/>
      <c r="N18" s="32"/>
      <c r="O18" s="32"/>
      <c r="P18" s="33"/>
      <c r="Q18" s="34" t="str">
        <f t="shared" si="0"/>
        <v>-</v>
      </c>
      <c r="R18" s="32" t="str">
        <f t="shared" si="1"/>
        <v/>
      </c>
      <c r="S18" s="32">
        <f t="shared" si="5"/>
        <v>0</v>
      </c>
      <c r="T18" s="35"/>
      <c r="U18" s="32">
        <f t="shared" si="6"/>
        <v>0</v>
      </c>
      <c r="V18" s="36">
        <f t="shared" si="4"/>
        <v>0</v>
      </c>
      <c r="W18" s="4"/>
      <c r="X18" s="4"/>
      <c r="Y18" s="80"/>
      <c r="Z18" s="29"/>
      <c r="AA18" s="29"/>
      <c r="AB18" s="80"/>
      <c r="AC18" s="80"/>
      <c r="AD18" s="80"/>
      <c r="AE18" s="80"/>
      <c r="AF18" s="80"/>
      <c r="AG18" s="80"/>
      <c r="AH18" s="80"/>
      <c r="AI18" s="85"/>
    </row>
    <row r="19" spans="2:35" ht="20.149999999999999" customHeight="1">
      <c r="B19" s="28"/>
      <c r="C19" s="29"/>
      <c r="D19" s="29"/>
      <c r="E19" s="29"/>
      <c r="F19" s="29"/>
      <c r="G19" s="29"/>
      <c r="H19" s="30"/>
      <c r="I19" s="30"/>
      <c r="J19" s="31"/>
      <c r="K19" s="30"/>
      <c r="L19" s="32"/>
      <c r="M19" s="32"/>
      <c r="N19" s="32"/>
      <c r="O19" s="32"/>
      <c r="P19" s="33"/>
      <c r="Q19" s="34" t="str">
        <f t="shared" si="0"/>
        <v>-</v>
      </c>
      <c r="R19" s="32" t="str">
        <f t="shared" si="1"/>
        <v/>
      </c>
      <c r="S19" s="32">
        <f t="shared" si="5"/>
        <v>0</v>
      </c>
      <c r="T19" s="35"/>
      <c r="U19" s="32">
        <f t="shared" si="6"/>
        <v>0</v>
      </c>
      <c r="V19" s="36">
        <f t="shared" si="4"/>
        <v>0</v>
      </c>
      <c r="W19" s="4"/>
      <c r="X19" s="4"/>
      <c r="Y19" s="80"/>
      <c r="Z19" s="29"/>
      <c r="AA19" s="29"/>
      <c r="AB19" s="80"/>
      <c r="AC19" s="80"/>
      <c r="AD19" s="80"/>
      <c r="AE19" s="80"/>
      <c r="AF19" s="80"/>
      <c r="AG19" s="80"/>
      <c r="AH19" s="80"/>
      <c r="AI19" s="85"/>
    </row>
    <row r="20" spans="2:35" ht="20.149999999999999" customHeight="1">
      <c r="B20" s="28"/>
      <c r="C20" s="29"/>
      <c r="D20" s="29"/>
      <c r="E20" s="29"/>
      <c r="F20" s="29"/>
      <c r="G20" s="29"/>
      <c r="H20" s="30"/>
      <c r="I20" s="30"/>
      <c r="J20" s="30"/>
      <c r="K20" s="30"/>
      <c r="L20" s="32"/>
      <c r="M20" s="32"/>
      <c r="N20" s="32"/>
      <c r="O20" s="32"/>
      <c r="P20" s="33"/>
      <c r="Q20" s="34" t="str">
        <f t="shared" si="0"/>
        <v>-</v>
      </c>
      <c r="R20" s="32" t="str">
        <f t="shared" si="1"/>
        <v/>
      </c>
      <c r="S20" s="32">
        <f t="shared" si="5"/>
        <v>0</v>
      </c>
      <c r="T20" s="35"/>
      <c r="U20" s="32">
        <f t="shared" si="6"/>
        <v>0</v>
      </c>
      <c r="V20" s="36">
        <f t="shared" si="4"/>
        <v>0</v>
      </c>
      <c r="W20" s="4"/>
      <c r="X20" s="4"/>
      <c r="Y20" s="80"/>
      <c r="Z20" s="29"/>
      <c r="AA20" s="29"/>
      <c r="AB20" s="80"/>
      <c r="AC20" s="80"/>
      <c r="AD20" s="80"/>
      <c r="AE20" s="80"/>
      <c r="AF20" s="80"/>
      <c r="AG20" s="80"/>
      <c r="AH20" s="80"/>
      <c r="AI20" s="85"/>
    </row>
    <row r="21" spans="2:35" ht="20.149999999999999" customHeight="1">
      <c r="B21" s="28"/>
      <c r="C21" s="29"/>
      <c r="D21" s="29"/>
      <c r="E21" s="29"/>
      <c r="F21" s="29"/>
      <c r="G21" s="29"/>
      <c r="H21" s="30"/>
      <c r="I21" s="30"/>
      <c r="J21" s="30"/>
      <c r="K21" s="30"/>
      <c r="L21" s="32"/>
      <c r="M21" s="32"/>
      <c r="N21" s="32"/>
      <c r="O21" s="32"/>
      <c r="P21" s="33"/>
      <c r="Q21" s="34" t="str">
        <f t="shared" si="0"/>
        <v>-</v>
      </c>
      <c r="R21" s="32" t="str">
        <f t="shared" si="1"/>
        <v/>
      </c>
      <c r="S21" s="32">
        <f t="shared" si="5"/>
        <v>0</v>
      </c>
      <c r="T21" s="35"/>
      <c r="U21" s="32">
        <f t="shared" si="6"/>
        <v>0</v>
      </c>
      <c r="V21" s="36">
        <f t="shared" si="4"/>
        <v>0</v>
      </c>
      <c r="W21" s="4"/>
      <c r="X21" s="4"/>
      <c r="Y21" s="80"/>
      <c r="Z21" s="29"/>
      <c r="AA21" s="29"/>
      <c r="AB21" s="80"/>
      <c r="AC21" s="80"/>
      <c r="AD21" s="80"/>
      <c r="AE21" s="80"/>
      <c r="AF21" s="80"/>
      <c r="AG21" s="80"/>
      <c r="AH21" s="80"/>
      <c r="AI21" s="85"/>
    </row>
    <row r="22" spans="2:35" ht="20.149999999999999" customHeight="1">
      <c r="B22" s="28"/>
      <c r="C22" s="29"/>
      <c r="D22" s="29"/>
      <c r="E22" s="29"/>
      <c r="F22" s="29"/>
      <c r="G22" s="29"/>
      <c r="H22" s="30"/>
      <c r="I22" s="30"/>
      <c r="J22" s="30"/>
      <c r="K22" s="30"/>
      <c r="L22" s="32"/>
      <c r="M22" s="32"/>
      <c r="N22" s="32"/>
      <c r="O22" s="32"/>
      <c r="P22" s="33"/>
      <c r="Q22" s="34" t="str">
        <f t="shared" si="0"/>
        <v>-</v>
      </c>
      <c r="R22" s="32" t="str">
        <f t="shared" si="1"/>
        <v/>
      </c>
      <c r="S22" s="32">
        <f t="shared" si="5"/>
        <v>0</v>
      </c>
      <c r="T22" s="35"/>
      <c r="U22" s="32">
        <f t="shared" si="6"/>
        <v>0</v>
      </c>
      <c r="V22" s="36">
        <f t="shared" si="4"/>
        <v>0</v>
      </c>
      <c r="W22" s="4"/>
      <c r="X22" s="4"/>
      <c r="Y22" s="80"/>
      <c r="Z22" s="29"/>
      <c r="AA22" s="29"/>
      <c r="AB22" s="80"/>
      <c r="AC22" s="80"/>
      <c r="AD22" s="80"/>
      <c r="AE22" s="80"/>
      <c r="AF22" s="80"/>
      <c r="AG22" s="80"/>
      <c r="AH22" s="80"/>
      <c r="AI22" s="85"/>
    </row>
    <row r="23" spans="2:35" ht="20.149999999999999" customHeight="1">
      <c r="B23" s="28"/>
      <c r="C23" s="29"/>
      <c r="D23" s="29"/>
      <c r="E23" s="29"/>
      <c r="F23" s="29"/>
      <c r="G23" s="29"/>
      <c r="H23" s="30"/>
      <c r="I23" s="30"/>
      <c r="J23" s="30"/>
      <c r="K23" s="30"/>
      <c r="L23" s="29"/>
      <c r="M23" s="29"/>
      <c r="N23" s="29"/>
      <c r="O23" s="29"/>
      <c r="P23" s="33"/>
      <c r="Q23" s="34" t="str">
        <f t="shared" si="0"/>
        <v>-</v>
      </c>
      <c r="R23" s="32" t="str">
        <f t="shared" si="1"/>
        <v/>
      </c>
      <c r="S23" s="32">
        <f t="shared" si="5"/>
        <v>0</v>
      </c>
      <c r="T23" s="35"/>
      <c r="U23" s="32">
        <f t="shared" si="6"/>
        <v>0</v>
      </c>
      <c r="V23" s="36">
        <f t="shared" si="4"/>
        <v>0</v>
      </c>
      <c r="W23" s="4"/>
      <c r="X23" s="4"/>
      <c r="Y23" s="80"/>
      <c r="Z23" s="29"/>
      <c r="AA23" s="29"/>
      <c r="AB23" s="80"/>
      <c r="AC23" s="80"/>
      <c r="AD23" s="80"/>
      <c r="AE23" s="80"/>
      <c r="AF23" s="80"/>
      <c r="AG23" s="80"/>
      <c r="AH23" s="80"/>
      <c r="AI23" s="85"/>
    </row>
    <row r="24" spans="2:35" ht="20.149999999999999" customHeight="1">
      <c r="B24" s="28"/>
      <c r="C24" s="29"/>
      <c r="D24" s="29"/>
      <c r="E24" s="29"/>
      <c r="F24" s="29"/>
      <c r="G24" s="29"/>
      <c r="H24" s="30"/>
      <c r="I24" s="30"/>
      <c r="J24" s="30"/>
      <c r="K24" s="30"/>
      <c r="L24" s="29"/>
      <c r="M24" s="29"/>
      <c r="N24" s="29"/>
      <c r="O24" s="29"/>
      <c r="P24" s="33"/>
      <c r="Q24" s="34" t="str">
        <f t="shared" si="0"/>
        <v>-</v>
      </c>
      <c r="R24" s="32" t="str">
        <f t="shared" si="1"/>
        <v/>
      </c>
      <c r="S24" s="32">
        <f t="shared" si="5"/>
        <v>0</v>
      </c>
      <c r="T24" s="35"/>
      <c r="U24" s="32">
        <f t="shared" si="6"/>
        <v>0</v>
      </c>
      <c r="V24" s="36">
        <f t="shared" si="4"/>
        <v>0</v>
      </c>
      <c r="W24" s="4"/>
      <c r="X24" s="4"/>
      <c r="Y24" s="80"/>
      <c r="Z24" s="29"/>
      <c r="AA24" s="29"/>
      <c r="AB24" s="80"/>
      <c r="AC24" s="80"/>
      <c r="AD24" s="80"/>
      <c r="AE24" s="80"/>
      <c r="AF24" s="80"/>
      <c r="AG24" s="80"/>
      <c r="AH24" s="80"/>
      <c r="AI24" s="85"/>
    </row>
    <row r="25" spans="2:35" ht="19.5" customHeight="1">
      <c r="B25" s="28"/>
      <c r="C25" s="29"/>
      <c r="D25" s="29"/>
      <c r="E25" s="29"/>
      <c r="F25" s="29"/>
      <c r="G25" s="29"/>
      <c r="H25" s="30"/>
      <c r="I25" s="31"/>
      <c r="J25" s="30"/>
      <c r="K25" s="30"/>
      <c r="L25" s="32"/>
      <c r="M25" s="32"/>
      <c r="N25" s="32"/>
      <c r="O25" s="32"/>
      <c r="P25" s="33"/>
      <c r="Q25" s="34" t="str">
        <f t="shared" si="0"/>
        <v>-</v>
      </c>
      <c r="R25" s="32" t="str">
        <f t="shared" si="1"/>
        <v/>
      </c>
      <c r="S25" s="32">
        <f>MIN(O25,R25)</f>
        <v>0</v>
      </c>
      <c r="T25" s="35"/>
      <c r="U25" s="32">
        <f>MIN(N25,S25,T25)</f>
        <v>0</v>
      </c>
      <c r="V25" s="36">
        <f>ROUNDDOWN(U25,-3)</f>
        <v>0</v>
      </c>
      <c r="W25" s="4"/>
      <c r="X25" s="4"/>
      <c r="Y25" s="80"/>
      <c r="Z25" s="29"/>
      <c r="AA25" s="29"/>
      <c r="AB25" s="80"/>
      <c r="AC25" s="80"/>
      <c r="AD25" s="80"/>
      <c r="AE25" s="80"/>
      <c r="AF25" s="80"/>
      <c r="AG25" s="80"/>
      <c r="AH25" s="80"/>
      <c r="AI25" s="85"/>
    </row>
    <row r="26" spans="2:35" ht="20.149999999999999" customHeight="1">
      <c r="B26" s="28"/>
      <c r="C26" s="29"/>
      <c r="D26" s="29"/>
      <c r="E26" s="29"/>
      <c r="F26" s="29"/>
      <c r="G26" s="29"/>
      <c r="H26" s="30"/>
      <c r="I26" s="30"/>
      <c r="J26" s="30"/>
      <c r="K26" s="30"/>
      <c r="L26" s="32"/>
      <c r="M26" s="32"/>
      <c r="N26" s="32"/>
      <c r="O26" s="32"/>
      <c r="P26" s="33"/>
      <c r="Q26" s="34" t="str">
        <f t="shared" si="0"/>
        <v>-</v>
      </c>
      <c r="R26" s="32" t="str">
        <f t="shared" si="1"/>
        <v/>
      </c>
      <c r="S26" s="32">
        <f t="shared" ref="S26:S33" si="7">MIN(O26,R26)</f>
        <v>0</v>
      </c>
      <c r="T26" s="35"/>
      <c r="U26" s="32">
        <f t="shared" ref="U26:U33" si="8">MIN(N26,S26,T26)</f>
        <v>0</v>
      </c>
      <c r="V26" s="36">
        <f t="shared" si="4"/>
        <v>0</v>
      </c>
      <c r="W26" s="4"/>
      <c r="X26" s="4"/>
      <c r="Y26" s="80"/>
      <c r="Z26" s="29"/>
      <c r="AA26" s="29"/>
      <c r="AB26" s="80"/>
      <c r="AC26" s="80"/>
      <c r="AD26" s="80"/>
      <c r="AE26" s="80"/>
      <c r="AF26" s="80"/>
      <c r="AG26" s="80"/>
      <c r="AH26" s="80"/>
      <c r="AI26" s="85"/>
    </row>
    <row r="27" spans="2:35" ht="20.149999999999999" customHeight="1">
      <c r="B27" s="28"/>
      <c r="C27" s="29"/>
      <c r="D27" s="29"/>
      <c r="E27" s="29"/>
      <c r="F27" s="29"/>
      <c r="G27" s="29"/>
      <c r="H27" s="30"/>
      <c r="I27" s="30"/>
      <c r="J27" s="30"/>
      <c r="K27" s="30"/>
      <c r="L27" s="32"/>
      <c r="M27" s="32"/>
      <c r="N27" s="32"/>
      <c r="O27" s="32"/>
      <c r="P27" s="33"/>
      <c r="Q27" s="34" t="str">
        <f t="shared" si="0"/>
        <v>-</v>
      </c>
      <c r="R27" s="32" t="str">
        <f t="shared" si="1"/>
        <v/>
      </c>
      <c r="S27" s="32">
        <f t="shared" si="7"/>
        <v>0</v>
      </c>
      <c r="T27" s="35"/>
      <c r="U27" s="32">
        <f t="shared" si="8"/>
        <v>0</v>
      </c>
      <c r="V27" s="36">
        <f t="shared" si="4"/>
        <v>0</v>
      </c>
      <c r="W27" s="4"/>
      <c r="X27" s="4"/>
      <c r="Y27" s="80"/>
      <c r="Z27" s="29"/>
      <c r="AA27" s="29"/>
      <c r="AB27" s="80"/>
      <c r="AC27" s="80"/>
      <c r="AD27" s="80"/>
      <c r="AE27" s="80"/>
      <c r="AF27" s="80"/>
      <c r="AG27" s="80"/>
      <c r="AH27" s="80"/>
      <c r="AI27" s="85"/>
    </row>
    <row r="28" spans="2:35" ht="20.149999999999999" customHeight="1">
      <c r="B28" s="28"/>
      <c r="C28" s="29"/>
      <c r="D28" s="29"/>
      <c r="E28" s="29"/>
      <c r="F28" s="29"/>
      <c r="G28" s="29"/>
      <c r="H28" s="30"/>
      <c r="I28" s="30"/>
      <c r="J28" s="31"/>
      <c r="K28" s="30"/>
      <c r="L28" s="32"/>
      <c r="M28" s="32"/>
      <c r="N28" s="32"/>
      <c r="O28" s="32"/>
      <c r="P28" s="33"/>
      <c r="Q28" s="34" t="str">
        <f t="shared" si="0"/>
        <v>-</v>
      </c>
      <c r="R28" s="32" t="str">
        <f t="shared" si="1"/>
        <v/>
      </c>
      <c r="S28" s="32">
        <f t="shared" si="7"/>
        <v>0</v>
      </c>
      <c r="T28" s="35"/>
      <c r="U28" s="32">
        <f t="shared" si="8"/>
        <v>0</v>
      </c>
      <c r="V28" s="36">
        <f t="shared" si="4"/>
        <v>0</v>
      </c>
      <c r="W28" s="4"/>
      <c r="X28" s="4"/>
      <c r="Y28" s="80"/>
      <c r="Z28" s="29"/>
      <c r="AA28" s="29"/>
      <c r="AB28" s="80"/>
      <c r="AC28" s="80"/>
      <c r="AD28" s="80"/>
      <c r="AE28" s="80"/>
      <c r="AF28" s="80"/>
      <c r="AG28" s="80"/>
      <c r="AH28" s="80"/>
      <c r="AI28" s="85"/>
    </row>
    <row r="29" spans="2:35" ht="20.149999999999999" customHeight="1">
      <c r="B29" s="28"/>
      <c r="C29" s="29"/>
      <c r="D29" s="29"/>
      <c r="E29" s="29"/>
      <c r="F29" s="29"/>
      <c r="G29" s="29"/>
      <c r="H29" s="30"/>
      <c r="I29" s="30"/>
      <c r="J29" s="30"/>
      <c r="K29" s="30"/>
      <c r="L29" s="32"/>
      <c r="M29" s="32"/>
      <c r="N29" s="32"/>
      <c r="O29" s="32"/>
      <c r="P29" s="33"/>
      <c r="Q29" s="34" t="str">
        <f t="shared" si="0"/>
        <v>-</v>
      </c>
      <c r="R29" s="32" t="str">
        <f t="shared" si="1"/>
        <v/>
      </c>
      <c r="S29" s="32">
        <f t="shared" si="7"/>
        <v>0</v>
      </c>
      <c r="T29" s="35"/>
      <c r="U29" s="32">
        <f t="shared" si="8"/>
        <v>0</v>
      </c>
      <c r="V29" s="36">
        <f t="shared" si="4"/>
        <v>0</v>
      </c>
      <c r="W29" s="4"/>
      <c r="X29" s="4"/>
      <c r="Y29" s="80"/>
      <c r="Z29" s="29"/>
      <c r="AA29" s="29"/>
      <c r="AB29" s="80"/>
      <c r="AC29" s="80"/>
      <c r="AD29" s="80"/>
      <c r="AE29" s="80"/>
      <c r="AF29" s="80"/>
      <c r="AG29" s="80"/>
      <c r="AH29" s="80"/>
      <c r="AI29" s="85"/>
    </row>
    <row r="30" spans="2:35" ht="20.149999999999999" customHeight="1">
      <c r="B30" s="28"/>
      <c r="C30" s="29"/>
      <c r="D30" s="29"/>
      <c r="E30" s="29"/>
      <c r="F30" s="29"/>
      <c r="G30" s="29"/>
      <c r="H30" s="30"/>
      <c r="I30" s="30"/>
      <c r="J30" s="30"/>
      <c r="K30" s="30"/>
      <c r="L30" s="32"/>
      <c r="M30" s="32"/>
      <c r="N30" s="32"/>
      <c r="O30" s="32"/>
      <c r="P30" s="33"/>
      <c r="Q30" s="34" t="str">
        <f t="shared" si="0"/>
        <v>-</v>
      </c>
      <c r="R30" s="32" t="str">
        <f t="shared" si="1"/>
        <v/>
      </c>
      <c r="S30" s="32">
        <f t="shared" si="7"/>
        <v>0</v>
      </c>
      <c r="T30" s="35"/>
      <c r="U30" s="32">
        <f t="shared" si="8"/>
        <v>0</v>
      </c>
      <c r="V30" s="36">
        <f t="shared" si="4"/>
        <v>0</v>
      </c>
      <c r="W30" s="4"/>
      <c r="X30" s="4"/>
      <c r="Y30" s="80"/>
      <c r="Z30" s="29"/>
      <c r="AA30" s="29"/>
      <c r="AB30" s="80"/>
      <c r="AC30" s="80"/>
      <c r="AD30" s="80"/>
      <c r="AE30" s="80"/>
      <c r="AF30" s="80"/>
      <c r="AG30" s="80"/>
      <c r="AH30" s="80"/>
      <c r="AI30" s="85"/>
    </row>
    <row r="31" spans="2:35" ht="20.149999999999999" customHeight="1">
      <c r="B31" s="28"/>
      <c r="C31" s="29"/>
      <c r="D31" s="29"/>
      <c r="E31" s="29"/>
      <c r="F31" s="29"/>
      <c r="G31" s="29"/>
      <c r="H31" s="30"/>
      <c r="I31" s="30"/>
      <c r="J31" s="30"/>
      <c r="K31" s="30"/>
      <c r="L31" s="32"/>
      <c r="M31" s="32"/>
      <c r="N31" s="32"/>
      <c r="O31" s="32"/>
      <c r="P31" s="33"/>
      <c r="Q31" s="34" t="str">
        <f t="shared" si="0"/>
        <v>-</v>
      </c>
      <c r="R31" s="32" t="str">
        <f t="shared" si="1"/>
        <v/>
      </c>
      <c r="S31" s="32">
        <f t="shared" si="7"/>
        <v>0</v>
      </c>
      <c r="T31" s="35"/>
      <c r="U31" s="32">
        <f t="shared" si="8"/>
        <v>0</v>
      </c>
      <c r="V31" s="36">
        <f t="shared" si="4"/>
        <v>0</v>
      </c>
      <c r="W31" s="4"/>
      <c r="X31" s="4"/>
      <c r="Y31" s="80"/>
      <c r="Z31" s="29"/>
      <c r="AA31" s="29"/>
      <c r="AB31" s="80"/>
      <c r="AC31" s="80"/>
      <c r="AD31" s="80"/>
      <c r="AE31" s="80"/>
      <c r="AF31" s="80"/>
      <c r="AG31" s="80"/>
      <c r="AH31" s="80"/>
      <c r="AI31" s="85"/>
    </row>
    <row r="32" spans="2:35" ht="20.149999999999999" customHeight="1">
      <c r="B32" s="28"/>
      <c r="C32" s="29"/>
      <c r="D32" s="29"/>
      <c r="E32" s="29"/>
      <c r="F32" s="29"/>
      <c r="G32" s="29"/>
      <c r="H32" s="30"/>
      <c r="I32" s="30"/>
      <c r="J32" s="30"/>
      <c r="K32" s="30"/>
      <c r="L32" s="29"/>
      <c r="M32" s="29"/>
      <c r="N32" s="29"/>
      <c r="O32" s="29"/>
      <c r="P32" s="33"/>
      <c r="Q32" s="34" t="str">
        <f t="shared" si="0"/>
        <v>-</v>
      </c>
      <c r="R32" s="32" t="str">
        <f t="shared" si="1"/>
        <v/>
      </c>
      <c r="S32" s="32">
        <f t="shared" si="7"/>
        <v>0</v>
      </c>
      <c r="T32" s="35"/>
      <c r="U32" s="32">
        <f t="shared" si="8"/>
        <v>0</v>
      </c>
      <c r="V32" s="36">
        <f t="shared" si="4"/>
        <v>0</v>
      </c>
      <c r="W32" s="4"/>
      <c r="X32" s="4"/>
      <c r="Y32" s="80"/>
      <c r="Z32" s="29"/>
      <c r="AA32" s="29"/>
      <c r="AB32" s="80"/>
      <c r="AC32" s="80"/>
      <c r="AD32" s="80"/>
      <c r="AE32" s="80"/>
      <c r="AF32" s="80"/>
      <c r="AG32" s="80"/>
      <c r="AH32" s="80"/>
      <c r="AI32" s="85"/>
    </row>
    <row r="33" spans="2:35" ht="20.149999999999999" customHeight="1">
      <c r="B33" s="28"/>
      <c r="C33" s="29"/>
      <c r="D33" s="29"/>
      <c r="E33" s="29"/>
      <c r="F33" s="29"/>
      <c r="G33" s="29"/>
      <c r="H33" s="30"/>
      <c r="I33" s="30"/>
      <c r="J33" s="30"/>
      <c r="K33" s="30"/>
      <c r="L33" s="29"/>
      <c r="M33" s="29"/>
      <c r="N33" s="29"/>
      <c r="O33" s="29"/>
      <c r="P33" s="33"/>
      <c r="Q33" s="34" t="str">
        <f t="shared" si="0"/>
        <v>-</v>
      </c>
      <c r="R33" s="32" t="str">
        <f t="shared" si="1"/>
        <v/>
      </c>
      <c r="S33" s="32">
        <f t="shared" si="7"/>
        <v>0</v>
      </c>
      <c r="T33" s="35"/>
      <c r="U33" s="32">
        <f t="shared" si="8"/>
        <v>0</v>
      </c>
      <c r="V33" s="36">
        <f t="shared" si="4"/>
        <v>0</v>
      </c>
      <c r="W33" s="4"/>
      <c r="X33" s="4"/>
      <c r="Y33" s="80"/>
      <c r="Z33" s="29"/>
      <c r="AA33" s="29"/>
      <c r="AB33" s="80"/>
      <c r="AC33" s="80"/>
      <c r="AD33" s="80"/>
      <c r="AE33" s="80"/>
      <c r="AF33" s="80"/>
      <c r="AG33" s="80"/>
      <c r="AH33" s="80"/>
      <c r="AI33" s="85"/>
    </row>
    <row r="34" spans="2:35" ht="19.5" customHeight="1">
      <c r="B34" s="28"/>
      <c r="C34" s="29"/>
      <c r="D34" s="29"/>
      <c r="E34" s="29"/>
      <c r="F34" s="29"/>
      <c r="G34" s="29"/>
      <c r="H34" s="30"/>
      <c r="I34" s="31"/>
      <c r="J34" s="30"/>
      <c r="K34" s="30"/>
      <c r="L34" s="32"/>
      <c r="M34" s="32"/>
      <c r="N34" s="32"/>
      <c r="O34" s="32"/>
      <c r="P34" s="33"/>
      <c r="Q34" s="34" t="str">
        <f t="shared" si="0"/>
        <v>-</v>
      </c>
      <c r="R34" s="32" t="str">
        <f t="shared" si="1"/>
        <v/>
      </c>
      <c r="S34" s="32">
        <f>MIN(O34,R34)</f>
        <v>0</v>
      </c>
      <c r="T34" s="35"/>
      <c r="U34" s="32">
        <f>MIN(N34,S34,T34)</f>
        <v>0</v>
      </c>
      <c r="V34" s="36">
        <f>ROUNDDOWN(U34,-3)</f>
        <v>0</v>
      </c>
      <c r="W34" s="4"/>
      <c r="X34" s="4"/>
      <c r="Y34" s="80"/>
      <c r="Z34" s="29"/>
      <c r="AA34" s="29"/>
      <c r="AB34" s="80"/>
      <c r="AC34" s="80"/>
      <c r="AD34" s="80"/>
      <c r="AE34" s="80"/>
      <c r="AF34" s="80"/>
      <c r="AG34" s="80"/>
      <c r="AH34" s="80"/>
      <c r="AI34" s="85"/>
    </row>
    <row r="35" spans="2:35" ht="20.149999999999999" customHeight="1">
      <c r="B35" s="28"/>
      <c r="C35" s="29"/>
      <c r="D35" s="29"/>
      <c r="E35" s="29"/>
      <c r="F35" s="29"/>
      <c r="G35" s="29"/>
      <c r="H35" s="30"/>
      <c r="I35" s="30"/>
      <c r="J35" s="30"/>
      <c r="K35" s="30"/>
      <c r="L35" s="32"/>
      <c r="M35" s="32"/>
      <c r="N35" s="32"/>
      <c r="O35" s="32"/>
      <c r="P35" s="33"/>
      <c r="Q35" s="34" t="str">
        <f t="shared" si="0"/>
        <v>-</v>
      </c>
      <c r="R35" s="32" t="str">
        <f t="shared" si="1"/>
        <v/>
      </c>
      <c r="S35" s="32">
        <f t="shared" ref="S35:S42" si="9">MIN(O35,R35)</f>
        <v>0</v>
      </c>
      <c r="T35" s="35"/>
      <c r="U35" s="32">
        <f t="shared" ref="U35:U42" si="10">MIN(N35,S35,T35)</f>
        <v>0</v>
      </c>
      <c r="V35" s="36">
        <f t="shared" si="4"/>
        <v>0</v>
      </c>
      <c r="W35" s="4"/>
      <c r="X35" s="4"/>
      <c r="Y35" s="80"/>
      <c r="Z35" s="29"/>
      <c r="AA35" s="29"/>
      <c r="AB35" s="80"/>
      <c r="AC35" s="80"/>
      <c r="AD35" s="80"/>
      <c r="AE35" s="80"/>
      <c r="AF35" s="80"/>
      <c r="AG35" s="80"/>
      <c r="AH35" s="80"/>
      <c r="AI35" s="85"/>
    </row>
    <row r="36" spans="2:35" ht="20.149999999999999" customHeight="1">
      <c r="B36" s="28"/>
      <c r="C36" s="29"/>
      <c r="D36" s="29"/>
      <c r="E36" s="29"/>
      <c r="F36" s="29"/>
      <c r="G36" s="29"/>
      <c r="H36" s="30"/>
      <c r="I36" s="30"/>
      <c r="J36" s="30"/>
      <c r="K36" s="30"/>
      <c r="L36" s="32"/>
      <c r="M36" s="32"/>
      <c r="N36" s="32"/>
      <c r="O36" s="32"/>
      <c r="P36" s="33"/>
      <c r="Q36" s="34" t="str">
        <f t="shared" si="0"/>
        <v>-</v>
      </c>
      <c r="R36" s="32" t="str">
        <f t="shared" si="1"/>
        <v/>
      </c>
      <c r="S36" s="32">
        <f t="shared" si="9"/>
        <v>0</v>
      </c>
      <c r="T36" s="35"/>
      <c r="U36" s="32">
        <f t="shared" si="10"/>
        <v>0</v>
      </c>
      <c r="V36" s="36">
        <f t="shared" si="4"/>
        <v>0</v>
      </c>
      <c r="W36" s="4"/>
      <c r="X36" s="4"/>
      <c r="Y36" s="80"/>
      <c r="Z36" s="29"/>
      <c r="AA36" s="29"/>
      <c r="AB36" s="80"/>
      <c r="AC36" s="80"/>
      <c r="AD36" s="80"/>
      <c r="AE36" s="80"/>
      <c r="AF36" s="80"/>
      <c r="AG36" s="80"/>
      <c r="AH36" s="80"/>
      <c r="AI36" s="85"/>
    </row>
    <row r="37" spans="2:35" ht="20.149999999999999" customHeight="1">
      <c r="B37" s="28"/>
      <c r="C37" s="29"/>
      <c r="D37" s="29"/>
      <c r="E37" s="29"/>
      <c r="F37" s="29"/>
      <c r="G37" s="29"/>
      <c r="H37" s="30"/>
      <c r="I37" s="30"/>
      <c r="J37" s="31"/>
      <c r="K37" s="30"/>
      <c r="L37" s="32"/>
      <c r="M37" s="32"/>
      <c r="N37" s="32"/>
      <c r="O37" s="32"/>
      <c r="P37" s="33"/>
      <c r="Q37" s="34" t="str">
        <f t="shared" si="0"/>
        <v>-</v>
      </c>
      <c r="R37" s="32" t="str">
        <f t="shared" si="1"/>
        <v/>
      </c>
      <c r="S37" s="32">
        <f t="shared" si="9"/>
        <v>0</v>
      </c>
      <c r="T37" s="35"/>
      <c r="U37" s="32">
        <f t="shared" si="10"/>
        <v>0</v>
      </c>
      <c r="V37" s="36">
        <f t="shared" si="4"/>
        <v>0</v>
      </c>
      <c r="W37" s="4"/>
      <c r="X37" s="4"/>
      <c r="Y37" s="80"/>
      <c r="Z37" s="29"/>
      <c r="AA37" s="29"/>
      <c r="AB37" s="80"/>
      <c r="AC37" s="80"/>
      <c r="AD37" s="80"/>
      <c r="AE37" s="80"/>
      <c r="AF37" s="80"/>
      <c r="AG37" s="80"/>
      <c r="AH37" s="80"/>
      <c r="AI37" s="85"/>
    </row>
    <row r="38" spans="2:35" ht="20.149999999999999" customHeight="1">
      <c r="B38" s="28"/>
      <c r="C38" s="29"/>
      <c r="D38" s="29"/>
      <c r="E38" s="29"/>
      <c r="F38" s="29"/>
      <c r="G38" s="29"/>
      <c r="H38" s="30"/>
      <c r="I38" s="30"/>
      <c r="J38" s="30"/>
      <c r="K38" s="30"/>
      <c r="L38" s="32"/>
      <c r="M38" s="32"/>
      <c r="N38" s="32"/>
      <c r="O38" s="32"/>
      <c r="P38" s="33"/>
      <c r="Q38" s="34" t="str">
        <f t="shared" si="0"/>
        <v>-</v>
      </c>
      <c r="R38" s="32" t="str">
        <f t="shared" si="1"/>
        <v/>
      </c>
      <c r="S38" s="32">
        <f t="shared" si="9"/>
        <v>0</v>
      </c>
      <c r="T38" s="35"/>
      <c r="U38" s="32">
        <f t="shared" si="10"/>
        <v>0</v>
      </c>
      <c r="V38" s="36">
        <f t="shared" si="4"/>
        <v>0</v>
      </c>
      <c r="W38" s="4"/>
      <c r="X38" s="4"/>
      <c r="Y38" s="80"/>
      <c r="Z38" s="29"/>
      <c r="AA38" s="29"/>
      <c r="AB38" s="80"/>
      <c r="AC38" s="80"/>
      <c r="AD38" s="80"/>
      <c r="AE38" s="80"/>
      <c r="AF38" s="80"/>
      <c r="AG38" s="80"/>
      <c r="AH38" s="80"/>
      <c r="AI38" s="85"/>
    </row>
    <row r="39" spans="2:35" ht="20.149999999999999" customHeight="1">
      <c r="B39" s="28"/>
      <c r="C39" s="29"/>
      <c r="D39" s="29"/>
      <c r="E39" s="29"/>
      <c r="F39" s="29"/>
      <c r="G39" s="29"/>
      <c r="H39" s="30"/>
      <c r="I39" s="30"/>
      <c r="J39" s="30"/>
      <c r="K39" s="30"/>
      <c r="L39" s="32"/>
      <c r="M39" s="32"/>
      <c r="N39" s="32"/>
      <c r="O39" s="32"/>
      <c r="P39" s="33"/>
      <c r="Q39" s="34" t="str">
        <f t="shared" si="0"/>
        <v>-</v>
      </c>
      <c r="R39" s="32" t="str">
        <f t="shared" si="1"/>
        <v/>
      </c>
      <c r="S39" s="32">
        <f t="shared" si="9"/>
        <v>0</v>
      </c>
      <c r="T39" s="35"/>
      <c r="U39" s="32">
        <f t="shared" si="10"/>
        <v>0</v>
      </c>
      <c r="V39" s="36">
        <f t="shared" si="4"/>
        <v>0</v>
      </c>
      <c r="W39" s="4"/>
      <c r="X39" s="4"/>
      <c r="Y39" s="80"/>
      <c r="Z39" s="29"/>
      <c r="AA39" s="29"/>
      <c r="AB39" s="80"/>
      <c r="AC39" s="80"/>
      <c r="AD39" s="80"/>
      <c r="AE39" s="80"/>
      <c r="AF39" s="80"/>
      <c r="AG39" s="80"/>
      <c r="AH39" s="80"/>
      <c r="AI39" s="85"/>
    </row>
    <row r="40" spans="2:35" ht="20.149999999999999" customHeight="1">
      <c r="B40" s="28"/>
      <c r="C40" s="29"/>
      <c r="D40" s="29"/>
      <c r="E40" s="29"/>
      <c r="F40" s="29"/>
      <c r="G40" s="29"/>
      <c r="H40" s="30"/>
      <c r="I40" s="30"/>
      <c r="J40" s="30"/>
      <c r="K40" s="30"/>
      <c r="L40" s="32"/>
      <c r="M40" s="32"/>
      <c r="N40" s="32"/>
      <c r="O40" s="32"/>
      <c r="P40" s="33"/>
      <c r="Q40" s="34" t="str">
        <f t="shared" si="0"/>
        <v>-</v>
      </c>
      <c r="R40" s="32" t="str">
        <f t="shared" si="1"/>
        <v/>
      </c>
      <c r="S40" s="32">
        <f t="shared" si="9"/>
        <v>0</v>
      </c>
      <c r="T40" s="35"/>
      <c r="U40" s="32">
        <f t="shared" si="10"/>
        <v>0</v>
      </c>
      <c r="V40" s="36">
        <f t="shared" si="4"/>
        <v>0</v>
      </c>
      <c r="W40" s="4"/>
      <c r="X40" s="4"/>
      <c r="Y40" s="80"/>
      <c r="Z40" s="29"/>
      <c r="AA40" s="29"/>
      <c r="AB40" s="80"/>
      <c r="AC40" s="80"/>
      <c r="AD40" s="80"/>
      <c r="AE40" s="80"/>
      <c r="AF40" s="80"/>
      <c r="AG40" s="80"/>
      <c r="AH40" s="80"/>
      <c r="AI40" s="85"/>
    </row>
    <row r="41" spans="2:35" ht="20.149999999999999" customHeight="1">
      <c r="B41" s="28"/>
      <c r="C41" s="29"/>
      <c r="D41" s="29"/>
      <c r="E41" s="29"/>
      <c r="F41" s="29"/>
      <c r="G41" s="29"/>
      <c r="H41" s="30"/>
      <c r="I41" s="30"/>
      <c r="J41" s="30"/>
      <c r="K41" s="30"/>
      <c r="L41" s="29"/>
      <c r="M41" s="29"/>
      <c r="N41" s="29"/>
      <c r="O41" s="29"/>
      <c r="P41" s="33"/>
      <c r="Q41" s="34" t="str">
        <f t="shared" si="0"/>
        <v>-</v>
      </c>
      <c r="R41" s="32" t="str">
        <f t="shared" si="1"/>
        <v/>
      </c>
      <c r="S41" s="32">
        <f t="shared" si="9"/>
        <v>0</v>
      </c>
      <c r="T41" s="35"/>
      <c r="U41" s="32">
        <f t="shared" si="10"/>
        <v>0</v>
      </c>
      <c r="V41" s="36">
        <f t="shared" si="4"/>
        <v>0</v>
      </c>
      <c r="W41" s="4"/>
      <c r="X41" s="4"/>
      <c r="Y41" s="80"/>
      <c r="Z41" s="29"/>
      <c r="AA41" s="29"/>
      <c r="AB41" s="80"/>
      <c r="AC41" s="80"/>
      <c r="AD41" s="80"/>
      <c r="AE41" s="80"/>
      <c r="AF41" s="80"/>
      <c r="AG41" s="80"/>
      <c r="AH41" s="80"/>
      <c r="AI41" s="85"/>
    </row>
    <row r="42" spans="2:35" ht="20.149999999999999" customHeight="1" thickBot="1">
      <c r="B42" s="37"/>
      <c r="C42" s="38"/>
      <c r="D42" s="38"/>
      <c r="E42" s="38"/>
      <c r="F42" s="38"/>
      <c r="G42" s="38"/>
      <c r="H42" s="39"/>
      <c r="I42" s="39"/>
      <c r="J42" s="39"/>
      <c r="K42" s="39"/>
      <c r="L42" s="38"/>
      <c r="M42" s="38"/>
      <c r="N42" s="38"/>
      <c r="O42" s="38"/>
      <c r="P42" s="40"/>
      <c r="Q42" s="41" t="str">
        <f>IF(J42=1,17500,"-")</f>
        <v>-</v>
      </c>
      <c r="R42" s="32" t="str">
        <f t="shared" si="1"/>
        <v/>
      </c>
      <c r="S42" s="42">
        <f t="shared" si="9"/>
        <v>0</v>
      </c>
      <c r="T42" s="43"/>
      <c r="U42" s="42">
        <f t="shared" si="10"/>
        <v>0</v>
      </c>
      <c r="V42" s="44">
        <f t="shared" si="4"/>
        <v>0</v>
      </c>
      <c r="W42" s="45"/>
      <c r="X42" s="45"/>
      <c r="Y42" s="81"/>
      <c r="Z42" s="38"/>
      <c r="AA42" s="38"/>
      <c r="AB42" s="81"/>
      <c r="AC42" s="81"/>
      <c r="AD42" s="81"/>
      <c r="AE42" s="81"/>
      <c r="AF42" s="81"/>
      <c r="AG42" s="81"/>
      <c r="AH42" s="81"/>
      <c r="AI42" s="86"/>
    </row>
  </sheetData>
  <mergeCells count="32">
    <mergeCell ref="AF3:AF5"/>
    <mergeCell ref="AG3:AG5"/>
    <mergeCell ref="AH3:AH5"/>
    <mergeCell ref="AI3:AI5"/>
    <mergeCell ref="O4:O5"/>
    <mergeCell ref="P4:R4"/>
    <mergeCell ref="S4:S5"/>
    <mergeCell ref="T4:T5"/>
    <mergeCell ref="U4:U5"/>
    <mergeCell ref="V4:V5"/>
    <mergeCell ref="Z3:Z5"/>
    <mergeCell ref="AA3:AA5"/>
    <mergeCell ref="AB3:AB5"/>
    <mergeCell ref="AC3:AC5"/>
    <mergeCell ref="AD3:AD5"/>
    <mergeCell ref="AE3:AE5"/>
    <mergeCell ref="Y3:Y5"/>
    <mergeCell ref="A1:J1"/>
    <mergeCell ref="S1:AI2"/>
    <mergeCell ref="B2:R2"/>
    <mergeCell ref="B3:B5"/>
    <mergeCell ref="C3:C5"/>
    <mergeCell ref="D3:D5"/>
    <mergeCell ref="E3:E5"/>
    <mergeCell ref="F3:F5"/>
    <mergeCell ref="G3:G5"/>
    <mergeCell ref="H3:H5"/>
    <mergeCell ref="I3:I5"/>
    <mergeCell ref="J3:J5"/>
    <mergeCell ref="K3:K5"/>
    <mergeCell ref="W3:W5"/>
    <mergeCell ref="X3:X5"/>
  </mergeCells>
  <phoneticPr fontId="5"/>
  <dataValidations count="4">
    <dataValidation type="list" allowBlank="1" showInputMessage="1" showErrorMessage="1" sqref="AD7:AD42" xr:uid="{00000000-0002-0000-0D00-000000000000}">
      <formula1>"1,2,3"</formula1>
    </dataValidation>
    <dataValidation type="list" allowBlank="1" showInputMessage="1" showErrorMessage="1" sqref="K7:K42" xr:uid="{00000000-0002-0000-0D00-000001000000}">
      <formula1>"1,2,3,-"</formula1>
    </dataValidation>
    <dataValidation type="list" allowBlank="1" showInputMessage="1" showErrorMessage="1" sqref="AG7:AI42" xr:uid="{00000000-0002-0000-0D00-000002000000}">
      <formula1>"1,2"</formula1>
    </dataValidation>
    <dataValidation type="list" allowBlank="1" showInputMessage="1" showErrorMessage="1" sqref="AE7:AE42 I7:J42" xr:uid="{00000000-0002-0000-0D00-000003000000}">
      <formula1>"1,2,3,4"</formula1>
    </dataValidation>
  </dataValidations>
  <printOptions horizontalCentered="1"/>
  <pageMargins left="0.47244094488188981" right="0.43307086614173229" top="0.62" bottom="0.43307086614173229" header="0.42" footer="0.27559055118110237"/>
  <pageSetup paperSize="9" scale="3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8"/>
  <dimension ref="A1:BQ41"/>
  <sheetViews>
    <sheetView showGridLines="0" view="pageBreakPreview" topLeftCell="A22" zoomScale="40" zoomScaleNormal="75" zoomScaleSheetLayoutView="40" zoomScalePageLayoutView="70" workbookViewId="0">
      <selection activeCell="AT37" sqref="AT37"/>
    </sheetView>
  </sheetViews>
  <sheetFormatPr defaultColWidth="7.08984375" defaultRowHeight="20.149999999999999" customHeight="1"/>
  <cols>
    <col min="1" max="68" width="7.08984375" style="48"/>
    <col min="69" max="69" width="7.08984375" style="48" customWidth="1"/>
    <col min="70" max="324" width="7.08984375" style="48"/>
    <col min="325" max="325" width="7.08984375" style="48" customWidth="1"/>
    <col min="326" max="580" width="7.08984375" style="48"/>
    <col min="581" max="581" width="7.08984375" style="48" customWidth="1"/>
    <col min="582" max="836" width="7.08984375" style="48"/>
    <col min="837" max="837" width="7.08984375" style="48" customWidth="1"/>
    <col min="838" max="1092" width="7.08984375" style="48"/>
    <col min="1093" max="1093" width="7.08984375" style="48" customWidth="1"/>
    <col min="1094" max="1348" width="7.08984375" style="48"/>
    <col min="1349" max="1349" width="7.08984375" style="48" customWidth="1"/>
    <col min="1350" max="1604" width="7.08984375" style="48"/>
    <col min="1605" max="1605" width="7.08984375" style="48" customWidth="1"/>
    <col min="1606" max="1860" width="7.08984375" style="48"/>
    <col min="1861" max="1861" width="7.08984375" style="48" customWidth="1"/>
    <col min="1862" max="2116" width="7.08984375" style="48"/>
    <col min="2117" max="2117" width="7.08984375" style="48" customWidth="1"/>
    <col min="2118" max="2372" width="7.08984375" style="48"/>
    <col min="2373" max="2373" width="7.08984375" style="48" customWidth="1"/>
    <col min="2374" max="2628" width="7.08984375" style="48"/>
    <col min="2629" max="2629" width="7.08984375" style="48" customWidth="1"/>
    <col min="2630" max="2884" width="7.08984375" style="48"/>
    <col min="2885" max="2885" width="7.08984375" style="48" customWidth="1"/>
    <col min="2886" max="3140" width="7.08984375" style="48"/>
    <col min="3141" max="3141" width="7.08984375" style="48" customWidth="1"/>
    <col min="3142" max="3396" width="7.08984375" style="48"/>
    <col min="3397" max="3397" width="7.08984375" style="48" customWidth="1"/>
    <col min="3398" max="3652" width="7.08984375" style="48"/>
    <col min="3653" max="3653" width="7.08984375" style="48" customWidth="1"/>
    <col min="3654" max="3908" width="7.08984375" style="48"/>
    <col min="3909" max="3909" width="7.08984375" style="48" customWidth="1"/>
    <col min="3910" max="4164" width="7.08984375" style="48"/>
    <col min="4165" max="4165" width="7.08984375" style="48" customWidth="1"/>
    <col min="4166" max="4420" width="7.08984375" style="48"/>
    <col min="4421" max="4421" width="7.08984375" style="48" customWidth="1"/>
    <col min="4422" max="4676" width="7.08984375" style="48"/>
    <col min="4677" max="4677" width="7.08984375" style="48" customWidth="1"/>
    <col min="4678" max="4932" width="7.08984375" style="48"/>
    <col min="4933" max="4933" width="7.08984375" style="48" customWidth="1"/>
    <col min="4934" max="5188" width="7.08984375" style="48"/>
    <col min="5189" max="5189" width="7.08984375" style="48" customWidth="1"/>
    <col min="5190" max="5444" width="7.08984375" style="48"/>
    <col min="5445" max="5445" width="7.08984375" style="48" customWidth="1"/>
    <col min="5446" max="5700" width="7.08984375" style="48"/>
    <col min="5701" max="5701" width="7.08984375" style="48" customWidth="1"/>
    <col min="5702" max="5956" width="7.08984375" style="48"/>
    <col min="5957" max="5957" width="7.08984375" style="48" customWidth="1"/>
    <col min="5958" max="6212" width="7.08984375" style="48"/>
    <col min="6213" max="6213" width="7.08984375" style="48" customWidth="1"/>
    <col min="6214" max="6468" width="7.08984375" style="48"/>
    <col min="6469" max="6469" width="7.08984375" style="48" customWidth="1"/>
    <col min="6470" max="6724" width="7.08984375" style="48"/>
    <col min="6725" max="6725" width="7.08984375" style="48" customWidth="1"/>
    <col min="6726" max="6980" width="7.08984375" style="48"/>
    <col min="6981" max="6981" width="7.08984375" style="48" customWidth="1"/>
    <col min="6982" max="7236" width="7.08984375" style="48"/>
    <col min="7237" max="7237" width="7.08984375" style="48" customWidth="1"/>
    <col min="7238" max="7492" width="7.08984375" style="48"/>
    <col min="7493" max="7493" width="7.08984375" style="48" customWidth="1"/>
    <col min="7494" max="7748" width="7.08984375" style="48"/>
    <col min="7749" max="7749" width="7.08984375" style="48" customWidth="1"/>
    <col min="7750" max="8004" width="7.08984375" style="48"/>
    <col min="8005" max="8005" width="7.08984375" style="48" customWidth="1"/>
    <col min="8006" max="8260" width="7.08984375" style="48"/>
    <col min="8261" max="8261" width="7.08984375" style="48" customWidth="1"/>
    <col min="8262" max="8516" width="7.08984375" style="48"/>
    <col min="8517" max="8517" width="7.08984375" style="48" customWidth="1"/>
    <col min="8518" max="8772" width="7.08984375" style="48"/>
    <col min="8773" max="8773" width="7.08984375" style="48" customWidth="1"/>
    <col min="8774" max="9028" width="7.08984375" style="48"/>
    <col min="9029" max="9029" width="7.08984375" style="48" customWidth="1"/>
    <col min="9030" max="9284" width="7.08984375" style="48"/>
    <col min="9285" max="9285" width="7.08984375" style="48" customWidth="1"/>
    <col min="9286" max="9540" width="7.08984375" style="48"/>
    <col min="9541" max="9541" width="7.08984375" style="48" customWidth="1"/>
    <col min="9542" max="9796" width="7.08984375" style="48"/>
    <col min="9797" max="9797" width="7.08984375" style="48" customWidth="1"/>
    <col min="9798" max="10052" width="7.08984375" style="48"/>
    <col min="10053" max="10053" width="7.08984375" style="48" customWidth="1"/>
    <col min="10054" max="10308" width="7.08984375" style="48"/>
    <col min="10309" max="10309" width="7.08984375" style="48" customWidth="1"/>
    <col min="10310" max="10564" width="7.08984375" style="48"/>
    <col min="10565" max="10565" width="7.08984375" style="48" customWidth="1"/>
    <col min="10566" max="10820" width="7.08984375" style="48"/>
    <col min="10821" max="10821" width="7.08984375" style="48" customWidth="1"/>
    <col min="10822" max="11076" width="7.08984375" style="48"/>
    <col min="11077" max="11077" width="7.08984375" style="48" customWidth="1"/>
    <col min="11078" max="11332" width="7.08984375" style="48"/>
    <col min="11333" max="11333" width="7.08984375" style="48" customWidth="1"/>
    <col min="11334" max="11588" width="7.08984375" style="48"/>
    <col min="11589" max="11589" width="7.08984375" style="48" customWidth="1"/>
    <col min="11590" max="11844" width="7.08984375" style="48"/>
    <col min="11845" max="11845" width="7.08984375" style="48" customWidth="1"/>
    <col min="11846" max="12100" width="7.08984375" style="48"/>
    <col min="12101" max="12101" width="7.08984375" style="48" customWidth="1"/>
    <col min="12102" max="12356" width="7.08984375" style="48"/>
    <col min="12357" max="12357" width="7.08984375" style="48" customWidth="1"/>
    <col min="12358" max="12612" width="7.08984375" style="48"/>
    <col min="12613" max="12613" width="7.08984375" style="48" customWidth="1"/>
    <col min="12614" max="12868" width="7.08984375" style="48"/>
    <col min="12869" max="12869" width="7.08984375" style="48" customWidth="1"/>
    <col min="12870" max="13124" width="7.08984375" style="48"/>
    <col min="13125" max="13125" width="7.08984375" style="48" customWidth="1"/>
    <col min="13126" max="13380" width="7.08984375" style="48"/>
    <col min="13381" max="13381" width="7.08984375" style="48" customWidth="1"/>
    <col min="13382" max="13636" width="7.08984375" style="48"/>
    <col min="13637" max="13637" width="7.08984375" style="48" customWidth="1"/>
    <col min="13638" max="13892" width="7.08984375" style="48"/>
    <col min="13893" max="13893" width="7.08984375" style="48" customWidth="1"/>
    <col min="13894" max="14148" width="7.08984375" style="48"/>
    <col min="14149" max="14149" width="7.08984375" style="48" customWidth="1"/>
    <col min="14150" max="14404" width="7.08984375" style="48"/>
    <col min="14405" max="14405" width="7.08984375" style="48" customWidth="1"/>
    <col min="14406" max="14660" width="7.08984375" style="48"/>
    <col min="14661" max="14661" width="7.08984375" style="48" customWidth="1"/>
    <col min="14662" max="14916" width="7.08984375" style="48"/>
    <col min="14917" max="14917" width="7.08984375" style="48" customWidth="1"/>
    <col min="14918" max="15172" width="7.08984375" style="48"/>
    <col min="15173" max="15173" width="7.08984375" style="48" customWidth="1"/>
    <col min="15174" max="15428" width="7.08984375" style="48"/>
    <col min="15429" max="15429" width="7.08984375" style="48" customWidth="1"/>
    <col min="15430" max="15684" width="7.08984375" style="48"/>
    <col min="15685" max="15685" width="7.08984375" style="48" customWidth="1"/>
    <col min="15686" max="15940" width="7.08984375" style="48"/>
    <col min="15941" max="15941" width="7.08984375" style="48" customWidth="1"/>
    <col min="15942" max="16196" width="7.08984375" style="48"/>
    <col min="16197" max="16197" width="7.08984375" style="48" customWidth="1"/>
    <col min="16198" max="16384" width="7.08984375" style="48"/>
  </cols>
  <sheetData>
    <row r="1" spans="2:65" ht="44.25" customHeight="1">
      <c r="B1" s="47" t="s">
        <v>103</v>
      </c>
    </row>
    <row r="2" spans="2:65" ht="44.25" customHeight="1">
      <c r="B2" s="450" t="s">
        <v>104</v>
      </c>
      <c r="C2" s="450"/>
      <c r="D2" s="450"/>
      <c r="E2" s="450"/>
      <c r="F2" s="450"/>
      <c r="G2" s="450"/>
      <c r="H2" s="450"/>
      <c r="I2" s="450"/>
      <c r="J2" s="450"/>
      <c r="K2" s="450"/>
      <c r="L2" s="450"/>
      <c r="M2" s="450"/>
      <c r="N2" s="450"/>
      <c r="O2" s="450"/>
      <c r="P2" s="450"/>
      <c r="Q2" s="450"/>
      <c r="R2" s="450"/>
      <c r="S2" s="450"/>
      <c r="T2" s="450"/>
      <c r="U2" s="450"/>
      <c r="V2" s="450"/>
      <c r="W2" s="450"/>
      <c r="X2" s="450"/>
      <c r="Y2" s="450"/>
      <c r="Z2" s="450"/>
      <c r="AA2" s="450"/>
      <c r="AB2" s="450"/>
      <c r="AC2" s="450"/>
      <c r="AD2" s="450"/>
      <c r="AE2" s="450"/>
      <c r="AF2" s="450"/>
      <c r="AG2" s="450"/>
      <c r="AH2" s="450"/>
      <c r="AI2" s="450"/>
      <c r="AJ2" s="450"/>
      <c r="AK2" s="450"/>
      <c r="AL2" s="450"/>
      <c r="AM2" s="450"/>
      <c r="AN2" s="450"/>
      <c r="AO2" s="450"/>
      <c r="AP2" s="450"/>
      <c r="AQ2" s="450"/>
      <c r="AR2" s="450"/>
      <c r="AS2" s="450"/>
      <c r="AT2" s="450"/>
      <c r="AU2" s="450"/>
      <c r="AV2" s="450"/>
      <c r="AW2" s="450"/>
      <c r="AX2" s="450"/>
      <c r="AY2" s="450"/>
      <c r="AZ2" s="450"/>
      <c r="BA2" s="450"/>
      <c r="BB2" s="450"/>
      <c r="BC2" s="450"/>
      <c r="BD2" s="450"/>
      <c r="BE2" s="450"/>
      <c r="BF2" s="450"/>
      <c r="BG2" s="450"/>
      <c r="BH2" s="450"/>
      <c r="BI2" s="450"/>
      <c r="BJ2" s="450"/>
      <c r="BK2" s="450"/>
      <c r="BL2" s="450"/>
      <c r="BM2" s="450"/>
    </row>
    <row r="3" spans="2:65" ht="13.5" customHeight="1" thickBot="1">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row>
    <row r="4" spans="2:65" ht="33.75" customHeight="1" thickBot="1">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Z4" s="451" t="s">
        <v>41</v>
      </c>
      <c r="BA4" s="452"/>
      <c r="BB4" s="452"/>
      <c r="BC4" s="452"/>
      <c r="BD4" s="452"/>
      <c r="BE4" s="452"/>
      <c r="BF4" s="452"/>
      <c r="BG4" s="452"/>
      <c r="BH4" s="453"/>
      <c r="BI4" s="452" t="s">
        <v>105</v>
      </c>
      <c r="BJ4" s="452"/>
      <c r="BK4" s="452"/>
      <c r="BL4" s="452"/>
      <c r="BM4" s="453"/>
    </row>
    <row r="5" spans="2:65" ht="13.5" customHeight="1">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454"/>
      <c r="AG5" s="454"/>
      <c r="AH5" s="454"/>
      <c r="AI5" s="454"/>
      <c r="AJ5" s="454"/>
      <c r="AK5" s="454"/>
      <c r="AL5" s="454"/>
      <c r="AM5" s="454"/>
      <c r="AN5" s="454"/>
      <c r="AO5" s="454"/>
      <c r="AP5" s="454"/>
      <c r="AQ5" s="454"/>
      <c r="AR5" s="454"/>
      <c r="AS5" s="454"/>
      <c r="AT5" s="454"/>
      <c r="AU5" s="454"/>
      <c r="AV5" s="454"/>
      <c r="AW5" s="454"/>
      <c r="AX5" s="454"/>
      <c r="AZ5" s="50"/>
      <c r="BA5" s="50"/>
      <c r="BB5" s="50"/>
      <c r="BC5" s="50"/>
      <c r="BD5" s="50"/>
      <c r="BE5" s="50"/>
    </row>
    <row r="6" spans="2:65" ht="13.5" customHeight="1">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454"/>
      <c r="AG6" s="454"/>
      <c r="AH6" s="454"/>
      <c r="AI6" s="454"/>
      <c r="AJ6" s="454"/>
      <c r="AK6" s="454"/>
      <c r="AL6" s="454"/>
      <c r="AM6" s="454"/>
      <c r="AN6" s="454"/>
      <c r="AO6" s="454"/>
      <c r="AP6" s="454"/>
      <c r="AQ6" s="454"/>
      <c r="AR6" s="454"/>
      <c r="AS6" s="454"/>
      <c r="AT6" s="454"/>
      <c r="AU6" s="454"/>
      <c r="AV6" s="454"/>
      <c r="AW6" s="454"/>
      <c r="AX6" s="454"/>
      <c r="AY6" s="50"/>
      <c r="AZ6" s="50"/>
      <c r="BA6" s="50"/>
      <c r="BB6" s="50"/>
      <c r="BC6" s="50"/>
      <c r="BD6" s="50"/>
      <c r="BE6" s="50"/>
    </row>
    <row r="7" spans="2:65" ht="13.5" customHeight="1" thickBot="1">
      <c r="B7" s="50"/>
      <c r="C7" s="50"/>
      <c r="D7" s="50"/>
      <c r="E7" s="50"/>
      <c r="F7" s="50"/>
      <c r="G7" s="50"/>
      <c r="H7" s="51"/>
      <c r="I7" s="51"/>
      <c r="J7" s="51"/>
      <c r="K7" s="51"/>
      <c r="L7" s="51"/>
      <c r="M7" s="51"/>
      <c r="N7" s="51"/>
      <c r="O7" s="51"/>
      <c r="P7" s="51"/>
      <c r="Q7" s="51"/>
      <c r="AF7" s="454"/>
      <c r="AG7" s="454"/>
      <c r="AH7" s="454"/>
      <c r="AI7" s="454"/>
      <c r="AJ7" s="454"/>
      <c r="AK7" s="454"/>
      <c r="AL7" s="454"/>
      <c r="AM7" s="454"/>
      <c r="AN7" s="454"/>
      <c r="AO7" s="454"/>
      <c r="AP7" s="454"/>
      <c r="AQ7" s="454"/>
      <c r="AR7" s="454"/>
      <c r="AS7" s="454"/>
      <c r="AT7" s="454"/>
      <c r="AU7" s="454"/>
      <c r="AV7" s="454"/>
      <c r="AW7" s="454"/>
      <c r="AX7" s="454"/>
    </row>
    <row r="8" spans="2:65" s="52" customFormat="1" ht="44.25" customHeight="1" thickBot="1">
      <c r="B8" s="455" t="s">
        <v>106</v>
      </c>
      <c r="C8" s="456"/>
      <c r="D8" s="456"/>
      <c r="E8" s="456"/>
      <c r="F8" s="456"/>
      <c r="G8" s="456"/>
      <c r="H8" s="456"/>
      <c r="I8" s="456"/>
      <c r="J8" s="456"/>
      <c r="K8" s="456"/>
      <c r="L8" s="456"/>
      <c r="M8" s="456"/>
      <c r="N8" s="456"/>
      <c r="O8" s="456"/>
      <c r="P8" s="456"/>
      <c r="Q8" s="456"/>
      <c r="R8" s="456"/>
      <c r="S8" s="456"/>
      <c r="T8" s="456"/>
      <c r="U8" s="456"/>
      <c r="V8" s="456"/>
      <c r="W8" s="456"/>
      <c r="X8" s="456"/>
      <c r="Y8" s="457"/>
      <c r="AK8" s="53"/>
      <c r="AL8" s="53"/>
      <c r="AM8" s="53"/>
      <c r="AN8" s="53"/>
    </row>
    <row r="9" spans="2:65" s="52" customFormat="1" ht="44.25" customHeight="1" thickBot="1">
      <c r="B9" s="458" t="s">
        <v>107</v>
      </c>
      <c r="C9" s="459"/>
      <c r="D9" s="459"/>
      <c r="E9" s="459"/>
      <c r="F9" s="460"/>
      <c r="G9" s="461" t="s">
        <v>108</v>
      </c>
      <c r="H9" s="461"/>
      <c r="I9" s="461"/>
      <c r="J9" s="461"/>
      <c r="K9" s="462" t="s">
        <v>109</v>
      </c>
      <c r="L9" s="462"/>
      <c r="M9" s="462"/>
      <c r="N9" s="462"/>
      <c r="O9" s="462"/>
      <c r="P9" s="462" t="s">
        <v>110</v>
      </c>
      <c r="Q9" s="462"/>
      <c r="R9" s="462"/>
      <c r="S9" s="462"/>
      <c r="T9" s="462"/>
      <c r="U9" s="462"/>
      <c r="V9" s="462"/>
      <c r="W9" s="462"/>
      <c r="X9" s="462"/>
      <c r="Y9" s="463"/>
    </row>
    <row r="10" spans="2:65" s="52" customFormat="1" ht="44.25" customHeight="1" thickBot="1">
      <c r="B10" s="455" t="s">
        <v>111</v>
      </c>
      <c r="C10" s="472"/>
      <c r="D10" s="472"/>
      <c r="E10" s="472"/>
      <c r="F10" s="472"/>
      <c r="G10" s="472"/>
      <c r="H10" s="472"/>
      <c r="I10" s="472"/>
      <c r="J10" s="472"/>
      <c r="K10" s="472"/>
      <c r="L10" s="473"/>
      <c r="M10" s="455" t="s">
        <v>44</v>
      </c>
      <c r="N10" s="456"/>
      <c r="O10" s="456"/>
      <c r="P10" s="456"/>
      <c r="Q10" s="456"/>
      <c r="R10" s="456"/>
      <c r="S10" s="456"/>
      <c r="T10" s="456"/>
      <c r="U10" s="456"/>
      <c r="V10" s="456"/>
      <c r="W10" s="456"/>
      <c r="X10" s="456"/>
      <c r="Y10" s="456"/>
      <c r="Z10" s="456"/>
      <c r="AA10" s="457"/>
      <c r="AB10" s="474" t="s">
        <v>45</v>
      </c>
      <c r="AC10" s="475"/>
      <c r="AD10" s="475"/>
      <c r="AE10" s="475"/>
      <c r="AF10" s="475"/>
      <c r="AG10" s="475"/>
      <c r="AH10" s="475"/>
      <c r="AI10" s="475"/>
      <c r="AJ10" s="475"/>
      <c r="AK10" s="475"/>
      <c r="AL10" s="475"/>
      <c r="AM10" s="475"/>
      <c r="AN10" s="475"/>
      <c r="AO10" s="475"/>
      <c r="AP10" s="475"/>
      <c r="AQ10" s="475"/>
      <c r="AR10" s="475"/>
      <c r="AS10" s="475"/>
      <c r="AT10" s="475"/>
      <c r="AU10" s="476"/>
    </row>
    <row r="11" spans="2:65" s="52" customFormat="1" ht="44.25" customHeight="1" thickBot="1">
      <c r="B11" s="455"/>
      <c r="C11" s="456"/>
      <c r="D11" s="456"/>
      <c r="E11" s="456"/>
      <c r="F11" s="456"/>
      <c r="G11" s="456"/>
      <c r="H11" s="456"/>
      <c r="I11" s="456"/>
      <c r="J11" s="456"/>
      <c r="K11" s="456"/>
      <c r="L11" s="457"/>
      <c r="M11" s="455"/>
      <c r="N11" s="456"/>
      <c r="O11" s="456"/>
      <c r="P11" s="456"/>
      <c r="Q11" s="456"/>
      <c r="R11" s="456"/>
      <c r="S11" s="456"/>
      <c r="T11" s="456"/>
      <c r="U11" s="456"/>
      <c r="V11" s="456"/>
      <c r="W11" s="456"/>
      <c r="X11" s="456"/>
      <c r="Y11" s="456"/>
      <c r="Z11" s="456"/>
      <c r="AA11" s="457"/>
      <c r="AB11" s="477"/>
      <c r="AC11" s="478"/>
      <c r="AD11" s="478"/>
      <c r="AE11" s="478"/>
      <c r="AF11" s="478"/>
      <c r="AG11" s="478"/>
      <c r="AH11" s="478"/>
      <c r="AI11" s="478"/>
      <c r="AJ11" s="478"/>
      <c r="AK11" s="478"/>
      <c r="AL11" s="478"/>
      <c r="AM11" s="478"/>
      <c r="AN11" s="478"/>
      <c r="AO11" s="478"/>
      <c r="AP11" s="478"/>
      <c r="AQ11" s="478"/>
      <c r="AR11" s="478"/>
      <c r="AS11" s="478"/>
      <c r="AT11" s="478"/>
      <c r="AU11" s="479"/>
    </row>
    <row r="12" spans="2:65" s="54" customFormat="1" ht="29.25" customHeight="1"/>
    <row r="13" spans="2:65" s="52" customFormat="1" ht="44.25" customHeight="1" thickBot="1">
      <c r="B13" s="52" t="s">
        <v>112</v>
      </c>
    </row>
    <row r="14" spans="2:65" s="52" customFormat="1" ht="44.25" customHeight="1" thickBot="1">
      <c r="B14" s="464" t="s">
        <v>48</v>
      </c>
      <c r="C14" s="465"/>
      <c r="D14" s="465"/>
      <c r="E14" s="465"/>
      <c r="F14" s="465"/>
      <c r="G14" s="465"/>
      <c r="H14" s="466"/>
      <c r="I14" s="455" t="s">
        <v>113</v>
      </c>
      <c r="J14" s="456"/>
      <c r="K14" s="456"/>
      <c r="L14" s="456"/>
      <c r="M14" s="456"/>
      <c r="N14" s="456"/>
      <c r="O14" s="456"/>
      <c r="P14" s="456"/>
      <c r="Q14" s="456"/>
      <c r="R14" s="456"/>
      <c r="S14" s="456"/>
      <c r="T14" s="456"/>
      <c r="U14" s="456"/>
      <c r="V14" s="456"/>
      <c r="W14" s="456"/>
      <c r="X14" s="456"/>
      <c r="Y14" s="456"/>
      <c r="Z14" s="456"/>
      <c r="AA14" s="456"/>
      <c r="AB14" s="456"/>
      <c r="AC14" s="470"/>
      <c r="AD14" s="462"/>
      <c r="AE14" s="462"/>
      <c r="AF14" s="462"/>
      <c r="AG14" s="462"/>
      <c r="AH14" s="462"/>
      <c r="AI14" s="462"/>
      <c r="AJ14" s="462"/>
      <c r="AK14" s="462"/>
      <c r="AL14" s="462"/>
      <c r="AM14" s="462"/>
      <c r="AN14" s="462"/>
      <c r="AO14" s="462"/>
      <c r="AP14" s="462"/>
      <c r="AQ14" s="462"/>
      <c r="AR14" s="462"/>
      <c r="AS14" s="462"/>
      <c r="AT14" s="462"/>
      <c r="AU14" s="462"/>
    </row>
    <row r="15" spans="2:65" s="52" customFormat="1" ht="44.25" customHeight="1" thickBot="1">
      <c r="B15" s="467"/>
      <c r="C15" s="468"/>
      <c r="D15" s="468"/>
      <c r="E15" s="468"/>
      <c r="F15" s="468"/>
      <c r="G15" s="468"/>
      <c r="H15" s="469"/>
      <c r="I15" s="455" t="s">
        <v>114</v>
      </c>
      <c r="J15" s="456"/>
      <c r="K15" s="55" t="s">
        <v>115</v>
      </c>
      <c r="L15" s="55"/>
      <c r="M15" s="55"/>
      <c r="N15" s="55" t="s">
        <v>116</v>
      </c>
      <c r="O15" s="55"/>
      <c r="P15" s="55" t="s">
        <v>117</v>
      </c>
      <c r="Q15" s="55"/>
      <c r="R15" s="56" t="s">
        <v>118</v>
      </c>
      <c r="S15" s="471" t="s">
        <v>119</v>
      </c>
      <c r="T15" s="456"/>
      <c r="U15" s="55" t="s">
        <v>115</v>
      </c>
      <c r="V15" s="55"/>
      <c r="W15" s="55"/>
      <c r="X15" s="55" t="s">
        <v>116</v>
      </c>
      <c r="Y15" s="55"/>
      <c r="Z15" s="55" t="s">
        <v>117</v>
      </c>
      <c r="AA15" s="55"/>
      <c r="AB15" s="57" t="s">
        <v>118</v>
      </c>
      <c r="AC15" s="462"/>
      <c r="AD15" s="462"/>
      <c r="AE15" s="462"/>
      <c r="AF15" s="462"/>
      <c r="AG15" s="462"/>
      <c r="AH15" s="462"/>
      <c r="AI15" s="462"/>
      <c r="AJ15" s="462"/>
      <c r="AK15" s="462"/>
      <c r="AL15" s="462"/>
      <c r="AM15" s="462"/>
      <c r="AN15" s="462"/>
      <c r="AO15" s="462"/>
      <c r="AP15" s="462"/>
      <c r="AQ15" s="462"/>
      <c r="AR15" s="462"/>
      <c r="AS15" s="462"/>
      <c r="AT15" s="462"/>
      <c r="AU15" s="462"/>
    </row>
    <row r="16" spans="2:65" s="54" customFormat="1" ht="25.5" customHeight="1"/>
    <row r="17" spans="1:69" s="52" customFormat="1" ht="44.25" customHeight="1" thickBot="1">
      <c r="B17" s="52" t="s">
        <v>120</v>
      </c>
      <c r="Q17" s="58" t="s">
        <v>121</v>
      </c>
      <c r="T17" s="58"/>
    </row>
    <row r="18" spans="1:69" s="52" customFormat="1" ht="114.75" customHeight="1" thickBot="1">
      <c r="B18" s="480" t="s">
        <v>122</v>
      </c>
      <c r="C18" s="484"/>
      <c r="D18" s="484"/>
      <c r="E18" s="484"/>
      <c r="F18" s="480" t="s">
        <v>123</v>
      </c>
      <c r="G18" s="484"/>
      <c r="H18" s="484"/>
      <c r="I18" s="484"/>
      <c r="J18" s="490" t="s">
        <v>124</v>
      </c>
      <c r="K18" s="490"/>
      <c r="L18" s="490"/>
      <c r="M18" s="490"/>
      <c r="N18" s="480" t="s">
        <v>125</v>
      </c>
      <c r="O18" s="480"/>
      <c r="P18" s="480"/>
      <c r="Q18" s="480"/>
      <c r="R18" s="480" t="s">
        <v>126</v>
      </c>
      <c r="S18" s="480"/>
      <c r="T18" s="480"/>
      <c r="U18" s="480"/>
      <c r="V18" s="480" t="s">
        <v>63</v>
      </c>
      <c r="W18" s="480"/>
      <c r="X18" s="480"/>
      <c r="Y18" s="480"/>
      <c r="Z18" s="480" t="s">
        <v>64</v>
      </c>
      <c r="AA18" s="480"/>
      <c r="AB18" s="480"/>
      <c r="AC18" s="480"/>
      <c r="AD18" s="481" t="s">
        <v>127</v>
      </c>
      <c r="AE18" s="482"/>
      <c r="AF18" s="482"/>
      <c r="AG18" s="483"/>
      <c r="AH18" s="480" t="s">
        <v>66</v>
      </c>
      <c r="AI18" s="480"/>
      <c r="AJ18" s="480"/>
      <c r="AK18" s="480"/>
      <c r="AL18" s="480" t="s">
        <v>128</v>
      </c>
      <c r="AM18" s="480"/>
      <c r="AN18" s="480"/>
      <c r="AO18" s="480"/>
      <c r="AP18" s="480" t="s">
        <v>129</v>
      </c>
      <c r="AQ18" s="480"/>
      <c r="AR18" s="480"/>
      <c r="AS18" s="480"/>
      <c r="AT18" s="484" t="s">
        <v>130</v>
      </c>
      <c r="AU18" s="484"/>
      <c r="AV18" s="484"/>
      <c r="AW18" s="484"/>
      <c r="AX18" s="480" t="s">
        <v>70</v>
      </c>
      <c r="AY18" s="480"/>
      <c r="AZ18" s="480"/>
      <c r="BA18" s="480"/>
      <c r="BB18" s="480" t="s">
        <v>131</v>
      </c>
      <c r="BC18" s="480"/>
      <c r="BD18" s="480"/>
      <c r="BE18" s="480"/>
      <c r="BF18" s="481" t="s">
        <v>132</v>
      </c>
      <c r="BG18" s="482"/>
      <c r="BH18" s="482"/>
      <c r="BI18" s="483"/>
      <c r="BJ18" s="481" t="s">
        <v>73</v>
      </c>
      <c r="BK18" s="482"/>
      <c r="BL18" s="482"/>
      <c r="BM18" s="483"/>
      <c r="BN18" s="481" t="s">
        <v>133</v>
      </c>
      <c r="BO18" s="482"/>
      <c r="BP18" s="482"/>
      <c r="BQ18" s="483"/>
    </row>
    <row r="19" spans="1:69" s="54" customFormat="1" ht="135" customHeight="1" thickBot="1">
      <c r="A19" s="52"/>
      <c r="B19" s="484"/>
      <c r="C19" s="484"/>
      <c r="D19" s="484"/>
      <c r="E19" s="484"/>
      <c r="F19" s="485" t="s">
        <v>134</v>
      </c>
      <c r="G19" s="486"/>
      <c r="H19" s="486"/>
      <c r="I19" s="487"/>
      <c r="J19" s="488" t="s">
        <v>84</v>
      </c>
      <c r="K19" s="488"/>
      <c r="L19" s="488"/>
      <c r="M19" s="488"/>
      <c r="N19" s="488" t="s">
        <v>47</v>
      </c>
      <c r="O19" s="488"/>
      <c r="P19" s="488"/>
      <c r="Q19" s="488"/>
      <c r="R19" s="488" t="s">
        <v>135</v>
      </c>
      <c r="S19" s="489"/>
      <c r="T19" s="489"/>
      <c r="U19" s="489"/>
      <c r="V19" s="488" t="s">
        <v>136</v>
      </c>
      <c r="W19" s="488"/>
      <c r="X19" s="488"/>
      <c r="Y19" s="488"/>
      <c r="Z19" s="488" t="s">
        <v>43</v>
      </c>
      <c r="AA19" s="488"/>
      <c r="AB19" s="488"/>
      <c r="AC19" s="488"/>
      <c r="AD19" s="489" t="s">
        <v>84</v>
      </c>
      <c r="AE19" s="489"/>
      <c r="AF19" s="489"/>
      <c r="AG19" s="489"/>
      <c r="AH19" s="498" t="s">
        <v>85</v>
      </c>
      <c r="AI19" s="498"/>
      <c r="AJ19" s="498"/>
      <c r="AK19" s="498"/>
      <c r="AL19" s="488" t="s">
        <v>137</v>
      </c>
      <c r="AM19" s="488"/>
      <c r="AN19" s="488"/>
      <c r="AO19" s="488"/>
      <c r="AP19" s="488" t="s">
        <v>43</v>
      </c>
      <c r="AQ19" s="488"/>
      <c r="AR19" s="488"/>
      <c r="AS19" s="488"/>
      <c r="AT19" s="481" t="s">
        <v>87</v>
      </c>
      <c r="AU19" s="491"/>
      <c r="AV19" s="491"/>
      <c r="AW19" s="492"/>
      <c r="AX19" s="481" t="s">
        <v>138</v>
      </c>
      <c r="AY19" s="491"/>
      <c r="AZ19" s="491"/>
      <c r="BA19" s="492"/>
      <c r="BB19" s="494" t="s">
        <v>89</v>
      </c>
      <c r="BC19" s="494"/>
      <c r="BD19" s="494"/>
      <c r="BE19" s="494"/>
      <c r="BF19" s="495" t="s">
        <v>90</v>
      </c>
      <c r="BG19" s="496"/>
      <c r="BH19" s="496"/>
      <c r="BI19" s="497"/>
      <c r="BJ19" s="495" t="s">
        <v>90</v>
      </c>
      <c r="BK19" s="496"/>
      <c r="BL19" s="496"/>
      <c r="BM19" s="497"/>
      <c r="BN19" s="495" t="s">
        <v>90</v>
      </c>
      <c r="BO19" s="496"/>
      <c r="BP19" s="496"/>
      <c r="BQ19" s="497"/>
    </row>
    <row r="20" spans="1:69" s="54" customFormat="1" ht="35.25" customHeight="1" thickBot="1">
      <c r="B20" s="59" t="s">
        <v>139</v>
      </c>
      <c r="C20" s="500"/>
      <c r="D20" s="500"/>
      <c r="E20" s="501"/>
      <c r="F20" s="502"/>
      <c r="G20" s="493"/>
      <c r="H20" s="493"/>
      <c r="I20" s="493"/>
      <c r="J20" s="502"/>
      <c r="K20" s="502"/>
      <c r="L20" s="502"/>
      <c r="M20" s="502"/>
      <c r="N20" s="503"/>
      <c r="O20" s="503"/>
      <c r="P20" s="503"/>
      <c r="Q20" s="503"/>
      <c r="R20" s="502"/>
      <c r="S20" s="493"/>
      <c r="T20" s="493"/>
      <c r="U20" s="493"/>
      <c r="V20" s="504"/>
      <c r="W20" s="505"/>
      <c r="X20" s="505"/>
      <c r="Y20" s="506"/>
      <c r="Z20" s="502"/>
      <c r="AA20" s="502"/>
      <c r="AB20" s="502"/>
      <c r="AC20" s="502"/>
      <c r="AD20" s="493"/>
      <c r="AE20" s="493"/>
      <c r="AF20" s="493"/>
      <c r="AG20" s="493"/>
      <c r="AH20" s="502"/>
      <c r="AI20" s="502"/>
      <c r="AJ20" s="502"/>
      <c r="AK20" s="502"/>
      <c r="AL20" s="502"/>
      <c r="AM20" s="502"/>
      <c r="AN20" s="502"/>
      <c r="AO20" s="502"/>
      <c r="AP20" s="502"/>
      <c r="AQ20" s="502"/>
      <c r="AR20" s="502"/>
      <c r="AS20" s="502"/>
      <c r="AT20" s="493"/>
      <c r="AU20" s="493"/>
      <c r="AV20" s="493"/>
      <c r="AW20" s="493"/>
      <c r="AX20" s="493"/>
      <c r="AY20" s="493"/>
      <c r="AZ20" s="493"/>
      <c r="BA20" s="493"/>
      <c r="BB20" s="493"/>
      <c r="BC20" s="493"/>
      <c r="BD20" s="493"/>
      <c r="BE20" s="493"/>
      <c r="BF20" s="499"/>
      <c r="BG20" s="500"/>
      <c r="BH20" s="500"/>
      <c r="BI20" s="501"/>
      <c r="BJ20" s="499"/>
      <c r="BK20" s="500"/>
      <c r="BL20" s="500"/>
      <c r="BM20" s="501"/>
      <c r="BN20" s="499"/>
      <c r="BO20" s="500"/>
      <c r="BP20" s="500"/>
      <c r="BQ20" s="501"/>
    </row>
    <row r="21" spans="1:69" s="54" customFormat="1" ht="35.25" customHeight="1" thickBot="1">
      <c r="B21" s="59" t="s">
        <v>140</v>
      </c>
      <c r="C21" s="500"/>
      <c r="D21" s="500"/>
      <c r="E21" s="501"/>
      <c r="F21" s="502"/>
      <c r="G21" s="493"/>
      <c r="H21" s="493"/>
      <c r="I21" s="493"/>
      <c r="J21" s="502"/>
      <c r="K21" s="502"/>
      <c r="L21" s="502"/>
      <c r="M21" s="502"/>
      <c r="N21" s="502"/>
      <c r="O21" s="502"/>
      <c r="P21" s="502"/>
      <c r="Q21" s="502"/>
      <c r="R21" s="502"/>
      <c r="S21" s="493"/>
      <c r="T21" s="493"/>
      <c r="U21" s="493"/>
      <c r="V21" s="507"/>
      <c r="W21" s="508"/>
      <c r="X21" s="508"/>
      <c r="Y21" s="509"/>
      <c r="Z21" s="502"/>
      <c r="AA21" s="502"/>
      <c r="AB21" s="502"/>
      <c r="AC21" s="502"/>
      <c r="AD21" s="493"/>
      <c r="AE21" s="493"/>
      <c r="AF21" s="493"/>
      <c r="AG21" s="493"/>
      <c r="AH21" s="502"/>
      <c r="AI21" s="502"/>
      <c r="AJ21" s="502"/>
      <c r="AK21" s="502"/>
      <c r="AL21" s="502"/>
      <c r="AM21" s="502"/>
      <c r="AN21" s="502"/>
      <c r="AO21" s="502"/>
      <c r="AP21" s="502"/>
      <c r="AQ21" s="502"/>
      <c r="AR21" s="502"/>
      <c r="AS21" s="502"/>
      <c r="AT21" s="493"/>
      <c r="AU21" s="493"/>
      <c r="AV21" s="493"/>
      <c r="AW21" s="493"/>
      <c r="AX21" s="493"/>
      <c r="AY21" s="493"/>
      <c r="AZ21" s="493"/>
      <c r="BA21" s="493"/>
      <c r="BB21" s="493"/>
      <c r="BC21" s="493"/>
      <c r="BD21" s="493"/>
      <c r="BE21" s="493"/>
      <c r="BF21" s="499"/>
      <c r="BG21" s="500"/>
      <c r="BH21" s="500"/>
      <c r="BI21" s="501"/>
      <c r="BJ21" s="499"/>
      <c r="BK21" s="500"/>
      <c r="BL21" s="500"/>
      <c r="BM21" s="501"/>
      <c r="BN21" s="499"/>
      <c r="BO21" s="500"/>
      <c r="BP21" s="500"/>
      <c r="BQ21" s="501"/>
    </row>
    <row r="22" spans="1:69" s="54" customFormat="1" ht="35.25" customHeight="1" thickBot="1">
      <c r="B22" s="59" t="s">
        <v>141</v>
      </c>
      <c r="C22" s="500"/>
      <c r="D22" s="500"/>
      <c r="E22" s="501"/>
      <c r="F22" s="502"/>
      <c r="G22" s="493"/>
      <c r="H22" s="493"/>
      <c r="I22" s="493"/>
      <c r="J22" s="502"/>
      <c r="K22" s="502"/>
      <c r="L22" s="502"/>
      <c r="M22" s="502"/>
      <c r="N22" s="502"/>
      <c r="O22" s="502"/>
      <c r="P22" s="502"/>
      <c r="Q22" s="502"/>
      <c r="R22" s="502"/>
      <c r="S22" s="493"/>
      <c r="T22" s="493"/>
      <c r="U22" s="493"/>
      <c r="V22" s="510"/>
      <c r="W22" s="511"/>
      <c r="X22" s="511"/>
      <c r="Y22" s="512"/>
      <c r="Z22" s="502"/>
      <c r="AA22" s="502"/>
      <c r="AB22" s="502"/>
      <c r="AC22" s="502"/>
      <c r="AD22" s="493"/>
      <c r="AE22" s="493"/>
      <c r="AF22" s="493"/>
      <c r="AG22" s="493"/>
      <c r="AH22" s="502"/>
      <c r="AI22" s="502"/>
      <c r="AJ22" s="502"/>
      <c r="AK22" s="502"/>
      <c r="AL22" s="502"/>
      <c r="AM22" s="502"/>
      <c r="AN22" s="502"/>
      <c r="AO22" s="502"/>
      <c r="AP22" s="502"/>
      <c r="AQ22" s="502"/>
      <c r="AR22" s="502"/>
      <c r="AS22" s="502"/>
      <c r="AT22" s="493"/>
      <c r="AU22" s="493"/>
      <c r="AV22" s="493"/>
      <c r="AW22" s="493"/>
      <c r="AX22" s="493"/>
      <c r="AY22" s="493"/>
      <c r="AZ22" s="493"/>
      <c r="BA22" s="493"/>
      <c r="BB22" s="493"/>
      <c r="BC22" s="493"/>
      <c r="BD22" s="493"/>
      <c r="BE22" s="493"/>
      <c r="BF22" s="499"/>
      <c r="BG22" s="500"/>
      <c r="BH22" s="500"/>
      <c r="BI22" s="501"/>
      <c r="BJ22" s="499"/>
      <c r="BK22" s="500"/>
      <c r="BL22" s="500"/>
      <c r="BM22" s="501"/>
      <c r="BN22" s="499"/>
      <c r="BO22" s="500"/>
      <c r="BP22" s="500"/>
      <c r="BQ22" s="501"/>
    </row>
    <row r="23" spans="1:69" s="54" customFormat="1" ht="30.75" customHeight="1">
      <c r="B23" s="513"/>
      <c r="C23" s="513"/>
      <c r="D23" s="513"/>
      <c r="E23" s="513"/>
      <c r="F23" s="508"/>
      <c r="G23" s="513"/>
      <c r="H23" s="513"/>
      <c r="I23" s="513"/>
      <c r="J23" s="508"/>
      <c r="K23" s="508"/>
      <c r="L23" s="508"/>
      <c r="M23" s="508"/>
      <c r="N23" s="508"/>
      <c r="O23" s="508"/>
      <c r="P23" s="508"/>
      <c r="Q23" s="508"/>
      <c r="R23" s="508"/>
      <c r="S23" s="513"/>
      <c r="T23" s="513"/>
      <c r="U23" s="513"/>
      <c r="V23" s="508"/>
      <c r="W23" s="508"/>
      <c r="X23" s="508"/>
      <c r="Y23" s="508"/>
      <c r="Z23" s="513"/>
      <c r="AA23" s="513"/>
      <c r="AB23" s="513"/>
      <c r="AC23" s="513"/>
      <c r="AD23" s="508"/>
      <c r="AE23" s="508"/>
      <c r="AF23" s="508"/>
      <c r="AG23" s="508"/>
      <c r="AH23" s="508"/>
      <c r="AI23" s="508"/>
      <c r="AJ23" s="508"/>
      <c r="AK23" s="508"/>
      <c r="AL23" s="508"/>
      <c r="AM23" s="508"/>
      <c r="AN23" s="508"/>
      <c r="AO23" s="508"/>
      <c r="AP23" s="508"/>
      <c r="AQ23" s="508"/>
      <c r="AR23" s="508"/>
      <c r="AS23" s="508"/>
      <c r="AT23" s="513"/>
      <c r="AU23" s="513"/>
      <c r="AV23" s="513"/>
      <c r="AW23" s="513"/>
      <c r="AX23" s="513"/>
      <c r="AY23" s="513"/>
      <c r="AZ23" s="513"/>
      <c r="BA23" s="513"/>
      <c r="BB23" s="60"/>
      <c r="BC23" s="60"/>
      <c r="BD23" s="60"/>
      <c r="BE23" s="60"/>
      <c r="BF23" s="513"/>
      <c r="BG23" s="513"/>
      <c r="BH23" s="513"/>
      <c r="BI23" s="513"/>
      <c r="BJ23" s="513"/>
      <c r="BK23" s="513"/>
      <c r="BL23" s="513"/>
      <c r="BM23" s="513"/>
      <c r="BN23" s="514"/>
      <c r="BO23" s="515"/>
      <c r="BP23" s="515"/>
      <c r="BQ23" s="516"/>
    </row>
    <row r="24" spans="1:69" s="52" customFormat="1" ht="30.75" customHeight="1" thickBot="1">
      <c r="B24" s="461" t="s">
        <v>142</v>
      </c>
      <c r="C24" s="461"/>
      <c r="D24" s="461"/>
      <c r="E24" s="461"/>
      <c r="F24" s="461"/>
      <c r="G24" s="461"/>
      <c r="H24" s="461"/>
      <c r="I24" s="461"/>
      <c r="J24" s="461"/>
      <c r="K24" s="461"/>
      <c r="L24" s="461"/>
      <c r="M24" s="461"/>
      <c r="N24" s="461"/>
      <c r="O24" s="461"/>
      <c r="P24" s="461"/>
      <c r="Q24" s="461"/>
      <c r="R24" s="461"/>
      <c r="S24" s="461"/>
      <c r="T24" s="461"/>
      <c r="U24" s="461"/>
      <c r="V24" s="461"/>
      <c r="W24" s="461"/>
      <c r="X24" s="461"/>
      <c r="Y24" s="461"/>
      <c r="Z24" s="461"/>
      <c r="AA24" s="461"/>
      <c r="AB24" s="461"/>
      <c r="AC24" s="461"/>
      <c r="AD24" s="461"/>
      <c r="AE24" s="461"/>
      <c r="AF24" s="461"/>
      <c r="AG24" s="461"/>
      <c r="AH24" s="461"/>
      <c r="AI24" s="461"/>
      <c r="AJ24" s="461"/>
      <c r="AK24" s="461"/>
      <c r="AL24" s="461"/>
      <c r="AM24" s="461"/>
      <c r="AN24" s="461"/>
      <c r="AO24" s="461"/>
      <c r="AP24" s="461"/>
      <c r="AQ24" s="461"/>
      <c r="AR24" s="461"/>
      <c r="AS24" s="461"/>
      <c r="AT24" s="461"/>
      <c r="AU24" s="461"/>
      <c r="AV24" s="461"/>
      <c r="AW24" s="461"/>
      <c r="AX24" s="461"/>
      <c r="AY24" s="461"/>
      <c r="AZ24" s="461"/>
      <c r="BA24" s="461"/>
      <c r="BB24" s="461"/>
      <c r="BC24" s="461"/>
      <c r="BD24" s="461"/>
      <c r="BE24" s="461"/>
      <c r="BF24" s="461"/>
      <c r="BG24" s="461"/>
      <c r="BH24" s="461"/>
      <c r="BI24" s="461"/>
      <c r="BJ24" s="461"/>
      <c r="BK24" s="461"/>
      <c r="BL24" s="461"/>
      <c r="BM24" s="461"/>
      <c r="BN24" s="61"/>
      <c r="BO24" s="61"/>
      <c r="BP24" s="61"/>
      <c r="BQ24" s="61"/>
    </row>
    <row r="25" spans="1:69" s="52" customFormat="1" ht="96" customHeight="1" thickTop="1" thickBot="1">
      <c r="B25" s="498" t="s">
        <v>143</v>
      </c>
      <c r="C25" s="494"/>
      <c r="D25" s="494"/>
      <c r="E25" s="494"/>
      <c r="F25" s="494"/>
      <c r="G25" s="494"/>
      <c r="H25" s="494"/>
      <c r="I25" s="494"/>
      <c r="J25" s="494"/>
      <c r="K25" s="494"/>
      <c r="L25" s="494"/>
      <c r="M25" s="498" t="s">
        <v>144</v>
      </c>
      <c r="N25" s="498"/>
      <c r="O25" s="498"/>
      <c r="P25" s="498"/>
      <c r="Q25" s="498"/>
      <c r="R25" s="498"/>
      <c r="S25" s="498"/>
      <c r="T25" s="498" t="s">
        <v>145</v>
      </c>
      <c r="U25" s="498"/>
      <c r="V25" s="498"/>
      <c r="W25" s="498"/>
      <c r="X25" s="498"/>
      <c r="Y25" s="498"/>
      <c r="Z25" s="498"/>
      <c r="AA25" s="498" t="s">
        <v>146</v>
      </c>
      <c r="AB25" s="494"/>
      <c r="AC25" s="494"/>
      <c r="AD25" s="494"/>
      <c r="AE25" s="494"/>
      <c r="AF25" s="494"/>
      <c r="AG25" s="494"/>
      <c r="AH25" s="494"/>
      <c r="AI25" s="494"/>
      <c r="AJ25" s="494"/>
      <c r="AK25" s="455"/>
      <c r="AL25" s="517" t="s">
        <v>147</v>
      </c>
      <c r="AM25" s="518"/>
      <c r="AN25" s="518"/>
      <c r="AO25" s="518"/>
      <c r="AP25" s="518"/>
      <c r="AQ25" s="518"/>
      <c r="AR25" s="518"/>
      <c r="AS25" s="518"/>
      <c r="AT25" s="518"/>
      <c r="AU25" s="518"/>
      <c r="AV25" s="519"/>
      <c r="AW25" s="61"/>
      <c r="AX25" s="61"/>
      <c r="AY25" s="61"/>
      <c r="AZ25" s="61"/>
      <c r="BA25" s="61"/>
      <c r="BB25" s="61"/>
      <c r="BC25" s="61"/>
      <c r="BD25" s="61"/>
      <c r="BE25" s="61"/>
      <c r="BF25" s="61"/>
      <c r="BG25" s="61"/>
      <c r="BH25" s="61"/>
      <c r="BI25" s="61"/>
      <c r="BJ25" s="61"/>
      <c r="BK25" s="61"/>
      <c r="BL25" s="61"/>
      <c r="BM25" s="61"/>
      <c r="BN25" s="61"/>
      <c r="BO25" s="61"/>
      <c r="BP25" s="61"/>
      <c r="BQ25" s="61"/>
    </row>
    <row r="26" spans="1:69" s="52" customFormat="1" ht="35.25" customHeight="1" thickBot="1">
      <c r="B26" s="520" t="s">
        <v>148</v>
      </c>
      <c r="C26" s="521"/>
      <c r="D26" s="522">
        <f>N20</f>
        <v>0</v>
      </c>
      <c r="E26" s="522"/>
      <c r="F26" s="522"/>
      <c r="G26" s="522"/>
      <c r="H26" s="522"/>
      <c r="I26" s="522"/>
      <c r="J26" s="522"/>
      <c r="K26" s="457" t="s">
        <v>47</v>
      </c>
      <c r="L26" s="494"/>
      <c r="M26" s="523">
        <f>J20</f>
        <v>0</v>
      </c>
      <c r="N26" s="524"/>
      <c r="O26" s="524"/>
      <c r="P26" s="524"/>
      <c r="Q26" s="524"/>
      <c r="R26" s="524"/>
      <c r="S26" s="62" t="s">
        <v>149</v>
      </c>
      <c r="T26" s="498" t="s">
        <v>150</v>
      </c>
      <c r="U26" s="498"/>
      <c r="V26" s="498"/>
      <c r="W26" s="498"/>
      <c r="X26" s="498"/>
      <c r="Y26" s="498"/>
      <c r="Z26" s="498"/>
      <c r="AA26" s="525">
        <f>M26*17500</f>
        <v>0</v>
      </c>
      <c r="AB26" s="526"/>
      <c r="AC26" s="526"/>
      <c r="AD26" s="526"/>
      <c r="AE26" s="526"/>
      <c r="AF26" s="526"/>
      <c r="AG26" s="526"/>
      <c r="AH26" s="526"/>
      <c r="AI26" s="526"/>
      <c r="AJ26" s="456" t="s">
        <v>47</v>
      </c>
      <c r="AK26" s="456"/>
      <c r="AL26" s="527">
        <f>ROUNDDOWN(MIN(D26,AA26),-3)</f>
        <v>0</v>
      </c>
      <c r="AM26" s="526"/>
      <c r="AN26" s="526"/>
      <c r="AO26" s="526"/>
      <c r="AP26" s="526"/>
      <c r="AQ26" s="526"/>
      <c r="AR26" s="526"/>
      <c r="AS26" s="526"/>
      <c r="AT26" s="526"/>
      <c r="AU26" s="456" t="s">
        <v>47</v>
      </c>
      <c r="AV26" s="456"/>
      <c r="AW26" s="63"/>
      <c r="AX26" s="61"/>
      <c r="AY26" s="61"/>
      <c r="AZ26" s="61"/>
      <c r="BA26" s="64"/>
      <c r="BB26" s="64"/>
      <c r="BC26" s="64"/>
      <c r="BD26" s="64"/>
      <c r="BE26" s="64"/>
      <c r="BN26" s="61"/>
      <c r="BO26" s="61"/>
      <c r="BP26" s="61"/>
      <c r="BQ26" s="61"/>
    </row>
    <row r="27" spans="1:69" s="52" customFormat="1" ht="35.25" customHeight="1" thickBot="1">
      <c r="B27" s="520" t="s">
        <v>151</v>
      </c>
      <c r="C27" s="521"/>
      <c r="D27" s="522">
        <f>N21</f>
        <v>0</v>
      </c>
      <c r="E27" s="522"/>
      <c r="F27" s="522"/>
      <c r="G27" s="522"/>
      <c r="H27" s="522"/>
      <c r="I27" s="522"/>
      <c r="J27" s="522"/>
      <c r="K27" s="457" t="s">
        <v>47</v>
      </c>
      <c r="L27" s="494"/>
      <c r="M27" s="523">
        <f>J21</f>
        <v>0</v>
      </c>
      <c r="N27" s="524"/>
      <c r="O27" s="524"/>
      <c r="P27" s="524"/>
      <c r="Q27" s="524"/>
      <c r="R27" s="524"/>
      <c r="S27" s="62" t="s">
        <v>149</v>
      </c>
      <c r="T27" s="498" t="s">
        <v>150</v>
      </c>
      <c r="U27" s="498"/>
      <c r="V27" s="498"/>
      <c r="W27" s="498"/>
      <c r="X27" s="498"/>
      <c r="Y27" s="498"/>
      <c r="Z27" s="498"/>
      <c r="AA27" s="525">
        <f>M27*17500</f>
        <v>0</v>
      </c>
      <c r="AB27" s="526"/>
      <c r="AC27" s="526"/>
      <c r="AD27" s="526"/>
      <c r="AE27" s="526"/>
      <c r="AF27" s="526"/>
      <c r="AG27" s="526"/>
      <c r="AH27" s="526"/>
      <c r="AI27" s="526"/>
      <c r="AJ27" s="456" t="s">
        <v>47</v>
      </c>
      <c r="AK27" s="456"/>
      <c r="AL27" s="527">
        <f>ROUNDDOWN(MIN(D27,AA27),-3)</f>
        <v>0</v>
      </c>
      <c r="AM27" s="526"/>
      <c r="AN27" s="526"/>
      <c r="AO27" s="526"/>
      <c r="AP27" s="526"/>
      <c r="AQ27" s="526"/>
      <c r="AR27" s="526"/>
      <c r="AS27" s="526"/>
      <c r="AT27" s="526"/>
      <c r="AU27" s="456" t="s">
        <v>47</v>
      </c>
      <c r="AV27" s="456"/>
      <c r="AW27" s="63"/>
      <c r="AX27" s="61"/>
      <c r="AY27" s="61"/>
      <c r="AZ27" s="61"/>
      <c r="BN27" s="61"/>
      <c r="BO27" s="61"/>
      <c r="BP27" s="61"/>
      <c r="BQ27" s="61"/>
    </row>
    <row r="28" spans="1:69" s="52" customFormat="1" ht="35.25" customHeight="1" thickBot="1">
      <c r="B28" s="520" t="s">
        <v>152</v>
      </c>
      <c r="C28" s="521"/>
      <c r="D28" s="522">
        <f>N22</f>
        <v>0</v>
      </c>
      <c r="E28" s="522"/>
      <c r="F28" s="522"/>
      <c r="G28" s="522"/>
      <c r="H28" s="522"/>
      <c r="I28" s="522"/>
      <c r="J28" s="522"/>
      <c r="K28" s="457" t="s">
        <v>47</v>
      </c>
      <c r="L28" s="494"/>
      <c r="M28" s="523">
        <f>J22</f>
        <v>0</v>
      </c>
      <c r="N28" s="524"/>
      <c r="O28" s="524"/>
      <c r="P28" s="524"/>
      <c r="Q28" s="524"/>
      <c r="R28" s="524"/>
      <c r="S28" s="62" t="s">
        <v>149</v>
      </c>
      <c r="T28" s="498" t="s">
        <v>150</v>
      </c>
      <c r="U28" s="498"/>
      <c r="V28" s="498"/>
      <c r="W28" s="498"/>
      <c r="X28" s="498"/>
      <c r="Y28" s="498"/>
      <c r="Z28" s="498"/>
      <c r="AA28" s="525">
        <f>M28*17500</f>
        <v>0</v>
      </c>
      <c r="AB28" s="526"/>
      <c r="AC28" s="526"/>
      <c r="AD28" s="526"/>
      <c r="AE28" s="526"/>
      <c r="AF28" s="526"/>
      <c r="AG28" s="526"/>
      <c r="AH28" s="526"/>
      <c r="AI28" s="526"/>
      <c r="AJ28" s="456" t="s">
        <v>47</v>
      </c>
      <c r="AK28" s="456"/>
      <c r="AL28" s="528">
        <f>ROUNDDOWN(MIN(D28,AA28),-3)</f>
        <v>0</v>
      </c>
      <c r="AM28" s="529"/>
      <c r="AN28" s="529"/>
      <c r="AO28" s="529"/>
      <c r="AP28" s="529"/>
      <c r="AQ28" s="529"/>
      <c r="AR28" s="529"/>
      <c r="AS28" s="529"/>
      <c r="AT28" s="529"/>
      <c r="AU28" s="465" t="s">
        <v>47</v>
      </c>
      <c r="AV28" s="530"/>
      <c r="AW28" s="65"/>
    </row>
    <row r="29" spans="1:69" s="52" customFormat="1" ht="30.75" customHeight="1" thickTop="1">
      <c r="B29" s="66"/>
      <c r="C29" s="66"/>
      <c r="K29" s="61"/>
      <c r="L29" s="61"/>
      <c r="M29" s="67"/>
      <c r="N29" s="67"/>
      <c r="O29" s="67"/>
      <c r="P29" s="67"/>
      <c r="Q29" s="67"/>
      <c r="R29" s="67"/>
      <c r="S29" s="67"/>
      <c r="T29" s="68"/>
      <c r="U29" s="68"/>
      <c r="V29" s="68"/>
      <c r="W29" s="68"/>
      <c r="X29" s="68"/>
      <c r="Y29" s="68"/>
      <c r="Z29" s="68"/>
      <c r="AA29" s="69"/>
      <c r="AB29" s="69"/>
      <c r="AC29" s="69"/>
      <c r="AD29" s="69"/>
      <c r="AE29" s="69"/>
      <c r="AF29" s="69"/>
      <c r="AG29" s="69"/>
      <c r="AH29" s="69"/>
      <c r="AI29" s="69"/>
      <c r="AJ29" s="69"/>
      <c r="AK29" s="69"/>
      <c r="AL29" s="70"/>
      <c r="AM29" s="70"/>
      <c r="AN29" s="70"/>
      <c r="AO29" s="70"/>
      <c r="AP29" s="70"/>
      <c r="AQ29" s="70"/>
      <c r="AR29" s="70"/>
      <c r="AS29" s="70"/>
      <c r="AT29" s="70"/>
      <c r="AU29" s="70"/>
      <c r="AV29" s="70"/>
    </row>
    <row r="30" spans="1:69" s="52" customFormat="1" ht="30.75" customHeight="1" thickBot="1">
      <c r="B30" s="461" t="s">
        <v>153</v>
      </c>
      <c r="C30" s="461"/>
      <c r="D30" s="461"/>
      <c r="E30" s="461"/>
      <c r="F30" s="461"/>
      <c r="G30" s="461"/>
      <c r="H30" s="461"/>
      <c r="I30" s="461"/>
      <c r="J30" s="461"/>
      <c r="K30" s="461"/>
      <c r="L30" s="461"/>
      <c r="M30" s="461"/>
      <c r="N30" s="461"/>
      <c r="O30" s="461"/>
      <c r="P30" s="461"/>
      <c r="Q30" s="461"/>
      <c r="R30" s="461"/>
      <c r="S30" s="461"/>
      <c r="T30" s="461"/>
      <c r="U30" s="461"/>
      <c r="V30" s="461"/>
      <c r="W30" s="461"/>
      <c r="X30" s="461"/>
      <c r="Y30" s="461"/>
      <c r="Z30" s="461"/>
      <c r="AA30" s="461"/>
      <c r="AB30" s="461"/>
      <c r="AC30" s="461"/>
      <c r="AD30" s="461"/>
      <c r="AE30" s="461"/>
      <c r="AF30" s="461"/>
      <c r="AG30" s="461"/>
      <c r="AH30" s="461"/>
      <c r="AI30" s="461"/>
      <c r="AJ30" s="461"/>
      <c r="AK30" s="461"/>
      <c r="AL30" s="461"/>
      <c r="AM30" s="461"/>
      <c r="AN30" s="461"/>
      <c r="AO30" s="461"/>
      <c r="AP30" s="461"/>
      <c r="AQ30" s="461"/>
      <c r="AR30" s="461"/>
      <c r="AS30" s="461"/>
      <c r="AT30" s="461"/>
      <c r="AU30" s="461"/>
      <c r="AV30" s="461"/>
      <c r="AW30" s="461"/>
      <c r="AX30" s="461"/>
      <c r="AY30" s="461"/>
      <c r="AZ30" s="461"/>
      <c r="BA30" s="461"/>
      <c r="BB30" s="461"/>
      <c r="BC30" s="461"/>
      <c r="BD30" s="461"/>
      <c r="BE30" s="461"/>
      <c r="BF30" s="461"/>
      <c r="BG30" s="461"/>
      <c r="BH30" s="461"/>
      <c r="BI30" s="461"/>
      <c r="BJ30" s="461"/>
      <c r="BK30" s="461"/>
      <c r="BL30" s="461"/>
      <c r="BM30" s="461"/>
    </row>
    <row r="31" spans="1:69" s="52" customFormat="1" ht="96" customHeight="1" thickBot="1">
      <c r="B31" s="495" t="s">
        <v>60</v>
      </c>
      <c r="C31" s="496"/>
      <c r="D31" s="496"/>
      <c r="E31" s="496"/>
      <c r="F31" s="496"/>
      <c r="G31" s="496"/>
      <c r="H31" s="496"/>
      <c r="I31" s="497"/>
      <c r="J31" s="480" t="s">
        <v>126</v>
      </c>
      <c r="K31" s="480"/>
      <c r="L31" s="480"/>
      <c r="M31" s="480"/>
      <c r="N31" s="498" t="s">
        <v>64</v>
      </c>
      <c r="O31" s="498"/>
      <c r="P31" s="498"/>
      <c r="Q31" s="498"/>
      <c r="R31" s="531" t="s">
        <v>127</v>
      </c>
      <c r="S31" s="532"/>
      <c r="T31" s="532"/>
      <c r="U31" s="533"/>
      <c r="V31" s="498" t="s">
        <v>66</v>
      </c>
      <c r="W31" s="498"/>
      <c r="X31" s="498"/>
      <c r="Y31" s="498"/>
      <c r="Z31" s="534" t="s">
        <v>128</v>
      </c>
      <c r="AA31" s="534"/>
      <c r="AB31" s="534"/>
      <c r="AC31" s="534"/>
      <c r="AD31" s="498" t="s">
        <v>129</v>
      </c>
      <c r="AE31" s="498"/>
      <c r="AF31" s="498"/>
      <c r="AG31" s="498"/>
      <c r="AH31" s="494" t="s">
        <v>130</v>
      </c>
      <c r="AI31" s="494"/>
      <c r="AJ31" s="494"/>
      <c r="AK31" s="494"/>
      <c r="AL31" s="498" t="s">
        <v>70</v>
      </c>
      <c r="AM31" s="498"/>
      <c r="AN31" s="498"/>
      <c r="AO31" s="498"/>
      <c r="AP31" s="498" t="s">
        <v>131</v>
      </c>
      <c r="AQ31" s="498"/>
      <c r="AR31" s="498"/>
      <c r="AS31" s="498"/>
      <c r="AT31" s="495" t="s">
        <v>154</v>
      </c>
      <c r="AU31" s="496"/>
      <c r="AV31" s="496"/>
      <c r="AW31" s="497"/>
      <c r="AX31" s="498" t="s">
        <v>73</v>
      </c>
      <c r="AY31" s="498"/>
      <c r="AZ31" s="498"/>
      <c r="BA31" s="498"/>
      <c r="BB31" s="498" t="s">
        <v>155</v>
      </c>
      <c r="BC31" s="498"/>
      <c r="BD31" s="498"/>
      <c r="BE31" s="498"/>
      <c r="BF31" s="535"/>
      <c r="BG31" s="535"/>
      <c r="BH31" s="535"/>
      <c r="BI31" s="535"/>
      <c r="BJ31" s="535"/>
      <c r="BK31" s="535"/>
      <c r="BL31" s="535"/>
      <c r="BM31" s="535"/>
    </row>
    <row r="32" spans="1:69" s="52" customFormat="1" ht="129" customHeight="1" thickBot="1">
      <c r="B32" s="495"/>
      <c r="C32" s="496"/>
      <c r="D32" s="496"/>
      <c r="E32" s="496"/>
      <c r="F32" s="496"/>
      <c r="G32" s="496"/>
      <c r="H32" s="496"/>
      <c r="I32" s="497"/>
      <c r="J32" s="488" t="s">
        <v>135</v>
      </c>
      <c r="K32" s="489"/>
      <c r="L32" s="489"/>
      <c r="M32" s="489"/>
      <c r="N32" s="488" t="s">
        <v>43</v>
      </c>
      <c r="O32" s="488"/>
      <c r="P32" s="488"/>
      <c r="Q32" s="488"/>
      <c r="R32" s="489" t="s">
        <v>84</v>
      </c>
      <c r="S32" s="489"/>
      <c r="T32" s="489"/>
      <c r="U32" s="489"/>
      <c r="V32" s="498" t="s">
        <v>85</v>
      </c>
      <c r="W32" s="498"/>
      <c r="X32" s="498"/>
      <c r="Y32" s="498"/>
      <c r="Z32" s="488" t="s">
        <v>137</v>
      </c>
      <c r="AA32" s="488"/>
      <c r="AB32" s="488"/>
      <c r="AC32" s="488"/>
      <c r="AD32" s="488" t="s">
        <v>43</v>
      </c>
      <c r="AE32" s="488"/>
      <c r="AF32" s="488"/>
      <c r="AG32" s="488"/>
      <c r="AH32" s="481" t="s">
        <v>87</v>
      </c>
      <c r="AI32" s="491"/>
      <c r="AJ32" s="491"/>
      <c r="AK32" s="492"/>
      <c r="AL32" s="481" t="s">
        <v>138</v>
      </c>
      <c r="AM32" s="491"/>
      <c r="AN32" s="491"/>
      <c r="AO32" s="492"/>
      <c r="AP32" s="494" t="s">
        <v>89</v>
      </c>
      <c r="AQ32" s="494"/>
      <c r="AR32" s="494"/>
      <c r="AS32" s="494"/>
      <c r="AT32" s="498" t="s">
        <v>90</v>
      </c>
      <c r="AU32" s="494"/>
      <c r="AV32" s="494"/>
      <c r="AW32" s="494"/>
      <c r="AX32" s="498" t="s">
        <v>90</v>
      </c>
      <c r="AY32" s="494"/>
      <c r="AZ32" s="494"/>
      <c r="BA32" s="494"/>
      <c r="BB32" s="498" t="s">
        <v>90</v>
      </c>
      <c r="BC32" s="494"/>
      <c r="BD32" s="494"/>
      <c r="BE32" s="494"/>
      <c r="BF32" s="535"/>
      <c r="BG32" s="462"/>
      <c r="BH32" s="462"/>
      <c r="BI32" s="462"/>
      <c r="BJ32" s="535"/>
      <c r="BK32" s="462"/>
      <c r="BL32" s="462"/>
      <c r="BM32" s="462"/>
    </row>
    <row r="33" spans="2:65" s="52" customFormat="1" ht="35.25" customHeight="1" thickBot="1">
      <c r="B33" s="495" t="s">
        <v>156</v>
      </c>
      <c r="C33" s="496"/>
      <c r="D33" s="496"/>
      <c r="E33" s="496"/>
      <c r="F33" s="496"/>
      <c r="G33" s="496"/>
      <c r="H33" s="496"/>
      <c r="I33" s="497"/>
      <c r="J33" s="498"/>
      <c r="K33" s="494"/>
      <c r="L33" s="494"/>
      <c r="M33" s="494"/>
      <c r="N33" s="498"/>
      <c r="O33" s="498"/>
      <c r="P33" s="498"/>
      <c r="Q33" s="498"/>
      <c r="R33" s="494"/>
      <c r="S33" s="494"/>
      <c r="T33" s="494"/>
      <c r="U33" s="494"/>
      <c r="V33" s="498"/>
      <c r="W33" s="498"/>
      <c r="X33" s="498"/>
      <c r="Y33" s="498"/>
      <c r="Z33" s="498"/>
      <c r="AA33" s="498"/>
      <c r="AB33" s="498"/>
      <c r="AC33" s="498"/>
      <c r="AD33" s="498"/>
      <c r="AE33" s="498"/>
      <c r="AF33" s="498"/>
      <c r="AG33" s="498"/>
      <c r="AH33" s="494"/>
      <c r="AI33" s="494"/>
      <c r="AJ33" s="494"/>
      <c r="AK33" s="494"/>
      <c r="AL33" s="494"/>
      <c r="AM33" s="494"/>
      <c r="AN33" s="494"/>
      <c r="AO33" s="494"/>
      <c r="AP33" s="494"/>
      <c r="AQ33" s="494"/>
      <c r="AR33" s="494"/>
      <c r="AS33" s="494"/>
      <c r="AT33" s="494"/>
      <c r="AU33" s="494"/>
      <c r="AV33" s="494"/>
      <c r="AW33" s="494"/>
      <c r="AX33" s="494"/>
      <c r="AY33" s="494"/>
      <c r="AZ33" s="494"/>
      <c r="BA33" s="494"/>
      <c r="BB33" s="494"/>
      <c r="BC33" s="494"/>
      <c r="BD33" s="494"/>
      <c r="BE33" s="494"/>
      <c r="BF33" s="462"/>
      <c r="BG33" s="462"/>
      <c r="BH33" s="462"/>
      <c r="BI33" s="462"/>
      <c r="BJ33" s="462"/>
      <c r="BK33" s="462"/>
      <c r="BL33" s="462"/>
      <c r="BM33" s="462"/>
    </row>
    <row r="34" spans="2:65" s="52" customFormat="1" ht="35.25" customHeight="1" thickBot="1">
      <c r="B34" s="495" t="s">
        <v>157</v>
      </c>
      <c r="C34" s="496"/>
      <c r="D34" s="496"/>
      <c r="E34" s="496"/>
      <c r="F34" s="496"/>
      <c r="G34" s="496"/>
      <c r="H34" s="496"/>
      <c r="I34" s="497"/>
      <c r="J34" s="498"/>
      <c r="K34" s="494"/>
      <c r="L34" s="494"/>
      <c r="M34" s="494"/>
      <c r="N34" s="498"/>
      <c r="O34" s="498"/>
      <c r="P34" s="498"/>
      <c r="Q34" s="498"/>
      <c r="R34" s="494"/>
      <c r="S34" s="494"/>
      <c r="T34" s="494"/>
      <c r="U34" s="494"/>
      <c r="V34" s="498"/>
      <c r="W34" s="498"/>
      <c r="X34" s="498"/>
      <c r="Y34" s="498"/>
      <c r="Z34" s="498"/>
      <c r="AA34" s="498"/>
      <c r="AB34" s="498"/>
      <c r="AC34" s="498"/>
      <c r="AD34" s="498"/>
      <c r="AE34" s="498"/>
      <c r="AF34" s="498"/>
      <c r="AG34" s="498"/>
      <c r="AH34" s="494"/>
      <c r="AI34" s="494"/>
      <c r="AJ34" s="494"/>
      <c r="AK34" s="494"/>
      <c r="AL34" s="494"/>
      <c r="AM34" s="494"/>
      <c r="AN34" s="494"/>
      <c r="AO34" s="494"/>
      <c r="AP34" s="494"/>
      <c r="AQ34" s="494"/>
      <c r="AR34" s="494"/>
      <c r="AS34" s="494"/>
      <c r="AT34" s="494"/>
      <c r="AU34" s="494"/>
      <c r="AV34" s="494"/>
      <c r="AW34" s="494"/>
      <c r="AX34" s="494"/>
      <c r="AY34" s="494"/>
      <c r="AZ34" s="494"/>
      <c r="BA34" s="494"/>
      <c r="BB34" s="494"/>
      <c r="BC34" s="494"/>
      <c r="BD34" s="494"/>
      <c r="BE34" s="494"/>
      <c r="BF34" s="462"/>
      <c r="BG34" s="462"/>
      <c r="BH34" s="462"/>
      <c r="BI34" s="462"/>
      <c r="BJ34" s="462"/>
      <c r="BK34" s="462"/>
      <c r="BL34" s="462"/>
      <c r="BM34" s="462"/>
    </row>
    <row r="35" spans="2:65" s="52" customFormat="1" ht="30.75" customHeight="1">
      <c r="B35" s="71"/>
      <c r="C35" s="71"/>
      <c r="D35" s="71"/>
      <c r="E35" s="71"/>
      <c r="F35" s="68"/>
      <c r="G35" s="61"/>
      <c r="H35" s="61"/>
      <c r="I35" s="61"/>
      <c r="J35" s="68"/>
      <c r="K35" s="68"/>
      <c r="L35" s="68"/>
      <c r="M35" s="68"/>
      <c r="N35" s="61"/>
      <c r="O35" s="61"/>
      <c r="P35" s="61"/>
      <c r="Q35" s="61"/>
      <c r="R35" s="68"/>
      <c r="S35" s="68"/>
      <c r="T35" s="68"/>
      <c r="U35" s="68"/>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row>
    <row r="36" spans="2:65" s="52" customFormat="1" ht="30.75" customHeight="1" thickBot="1">
      <c r="B36" s="461" t="s">
        <v>158</v>
      </c>
      <c r="C36" s="461"/>
      <c r="D36" s="461"/>
      <c r="E36" s="461"/>
      <c r="F36" s="461"/>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61"/>
      <c r="AF36" s="461"/>
      <c r="AG36" s="461"/>
      <c r="AH36" s="461"/>
      <c r="AI36" s="461"/>
      <c r="AJ36" s="461"/>
      <c r="AK36" s="461"/>
      <c r="AL36" s="461"/>
      <c r="AM36" s="461"/>
      <c r="AN36" s="461"/>
      <c r="AO36" s="461"/>
      <c r="AP36" s="461"/>
      <c r="AQ36" s="461"/>
      <c r="AR36" s="461"/>
      <c r="AS36" s="461"/>
      <c r="AT36" s="461"/>
      <c r="AU36" s="461"/>
      <c r="AV36" s="461"/>
      <c r="AW36" s="461"/>
      <c r="AX36" s="461"/>
      <c r="AY36" s="461"/>
      <c r="AZ36" s="461"/>
      <c r="BA36" s="461"/>
      <c r="BB36" s="461"/>
      <c r="BC36" s="461"/>
      <c r="BD36" s="461"/>
      <c r="BE36" s="461"/>
      <c r="BF36" s="461"/>
      <c r="BG36" s="461"/>
      <c r="BH36" s="461"/>
      <c r="BI36" s="461"/>
      <c r="BJ36" s="461"/>
      <c r="BK36" s="461"/>
      <c r="BL36" s="461"/>
      <c r="BM36" s="461"/>
    </row>
    <row r="37" spans="2:65" s="52" customFormat="1" ht="96" customHeight="1" thickTop="1" thickBot="1">
      <c r="B37" s="494"/>
      <c r="C37" s="494"/>
      <c r="D37" s="494"/>
      <c r="E37" s="494"/>
      <c r="F37" s="494"/>
      <c r="G37" s="494"/>
      <c r="H37" s="494"/>
      <c r="I37" s="494"/>
      <c r="J37" s="494"/>
      <c r="K37" s="494"/>
      <c r="L37" s="494"/>
      <c r="M37" s="494"/>
      <c r="N37" s="494"/>
      <c r="O37" s="534" t="s">
        <v>159</v>
      </c>
      <c r="P37" s="536"/>
      <c r="Q37" s="536"/>
      <c r="R37" s="536"/>
      <c r="S37" s="536"/>
      <c r="T37" s="536"/>
      <c r="U37" s="536"/>
      <c r="V37" s="531" t="s">
        <v>160</v>
      </c>
      <c r="W37" s="532"/>
      <c r="X37" s="533"/>
      <c r="Y37" s="495" t="s">
        <v>161</v>
      </c>
      <c r="Z37" s="496"/>
      <c r="AA37" s="496"/>
      <c r="AB37" s="496"/>
      <c r="AC37" s="496"/>
      <c r="AD37" s="496"/>
      <c r="AE37" s="537"/>
      <c r="AF37" s="517" t="s">
        <v>162</v>
      </c>
      <c r="AG37" s="518"/>
      <c r="AH37" s="518"/>
      <c r="AI37" s="518"/>
      <c r="AJ37" s="518"/>
      <c r="AK37" s="518"/>
      <c r="AL37" s="519"/>
      <c r="AM37" s="538"/>
      <c r="AN37" s="462"/>
      <c r="AO37" s="462"/>
      <c r="AP37" s="462"/>
      <c r="AQ37" s="462"/>
      <c r="AR37" s="462"/>
      <c r="AS37" s="462"/>
    </row>
    <row r="38" spans="2:65" s="52" customFormat="1" ht="35.25" customHeight="1" thickBot="1">
      <c r="B38" s="494" t="s">
        <v>163</v>
      </c>
      <c r="C38" s="494"/>
      <c r="D38" s="494"/>
      <c r="E38" s="494"/>
      <c r="F38" s="494"/>
      <c r="G38" s="494"/>
      <c r="H38" s="494"/>
      <c r="I38" s="494"/>
      <c r="J38" s="494"/>
      <c r="K38" s="494"/>
      <c r="L38" s="494"/>
      <c r="M38" s="494"/>
      <c r="N38" s="494"/>
      <c r="O38" s="525">
        <v>0</v>
      </c>
      <c r="P38" s="526"/>
      <c r="Q38" s="526"/>
      <c r="R38" s="526"/>
      <c r="S38" s="526"/>
      <c r="T38" s="456" t="s">
        <v>47</v>
      </c>
      <c r="U38" s="457"/>
      <c r="V38" s="556"/>
      <c r="W38" s="557"/>
      <c r="X38" s="558"/>
      <c r="Y38" s="72"/>
      <c r="Z38" s="526">
        <v>1030000</v>
      </c>
      <c r="AA38" s="526"/>
      <c r="AB38" s="526"/>
      <c r="AC38" s="526"/>
      <c r="AD38" s="456" t="s">
        <v>47</v>
      </c>
      <c r="AE38" s="457"/>
      <c r="AF38" s="528">
        <f>ROUNDDOWN(MIN(O38,Y38),-3)</f>
        <v>0</v>
      </c>
      <c r="AG38" s="529"/>
      <c r="AH38" s="529"/>
      <c r="AI38" s="529"/>
      <c r="AJ38" s="529"/>
      <c r="AK38" s="465" t="s">
        <v>47</v>
      </c>
      <c r="AL38" s="530"/>
      <c r="AM38" s="462"/>
      <c r="AN38" s="462"/>
      <c r="AO38" s="462"/>
      <c r="AP38" s="462"/>
      <c r="AQ38" s="462"/>
      <c r="AR38" s="462"/>
      <c r="AS38" s="462"/>
      <c r="AT38" s="73"/>
      <c r="AU38" s="73"/>
      <c r="AV38" s="73"/>
    </row>
    <row r="39" spans="2:65" s="52" customFormat="1" ht="65.25" customHeight="1" thickTop="1">
      <c r="B39" s="548" t="s">
        <v>164</v>
      </c>
      <c r="C39" s="465"/>
      <c r="D39" s="465"/>
      <c r="E39" s="465"/>
      <c r="F39" s="465"/>
      <c r="G39" s="465"/>
      <c r="H39" s="465"/>
      <c r="I39" s="465"/>
      <c r="J39" s="465"/>
      <c r="K39" s="465"/>
      <c r="L39" s="465"/>
      <c r="M39" s="465"/>
      <c r="N39" s="465"/>
      <c r="O39" s="549">
        <v>0</v>
      </c>
      <c r="P39" s="529"/>
      <c r="Q39" s="529"/>
      <c r="R39" s="529"/>
      <c r="S39" s="529"/>
      <c r="T39" s="465" t="s">
        <v>47</v>
      </c>
      <c r="U39" s="466"/>
      <c r="V39" s="464" t="s">
        <v>42</v>
      </c>
      <c r="W39" s="465"/>
      <c r="X39" s="466"/>
      <c r="Y39" s="74"/>
      <c r="Z39" s="529">
        <v>310000</v>
      </c>
      <c r="AA39" s="529"/>
      <c r="AB39" s="529"/>
      <c r="AC39" s="529"/>
      <c r="AD39" s="465" t="s">
        <v>47</v>
      </c>
      <c r="AE39" s="465"/>
      <c r="AF39" s="552">
        <f>ROUNDDOWN(MIN(O39,IF(V39="無",Z39,Z40)),-3)</f>
        <v>0</v>
      </c>
      <c r="AG39" s="553"/>
      <c r="AH39" s="553"/>
      <c r="AI39" s="553"/>
      <c r="AJ39" s="553"/>
      <c r="AK39" s="539" t="s">
        <v>47</v>
      </c>
      <c r="AL39" s="540"/>
      <c r="AM39" s="462"/>
      <c r="AN39" s="462"/>
      <c r="AO39" s="462"/>
      <c r="AP39" s="462"/>
      <c r="AQ39" s="462"/>
      <c r="AR39" s="462"/>
      <c r="AS39" s="462"/>
      <c r="AU39" s="52" t="s">
        <v>165</v>
      </c>
    </row>
    <row r="40" spans="2:65" s="52" customFormat="1" ht="65.25" customHeight="1" thickBot="1">
      <c r="B40" s="467"/>
      <c r="C40" s="468"/>
      <c r="D40" s="468"/>
      <c r="E40" s="468"/>
      <c r="F40" s="468"/>
      <c r="G40" s="468"/>
      <c r="H40" s="468"/>
      <c r="I40" s="468"/>
      <c r="J40" s="468"/>
      <c r="K40" s="468"/>
      <c r="L40" s="468"/>
      <c r="M40" s="468"/>
      <c r="N40" s="468"/>
      <c r="O40" s="550"/>
      <c r="P40" s="551"/>
      <c r="Q40" s="551"/>
      <c r="R40" s="551"/>
      <c r="S40" s="551"/>
      <c r="T40" s="468"/>
      <c r="U40" s="469"/>
      <c r="V40" s="467"/>
      <c r="W40" s="468"/>
      <c r="X40" s="469"/>
      <c r="Y40" s="75"/>
      <c r="Z40" s="543">
        <v>378000</v>
      </c>
      <c r="AA40" s="543"/>
      <c r="AB40" s="543"/>
      <c r="AC40" s="543"/>
      <c r="AD40" s="544" t="s">
        <v>166</v>
      </c>
      <c r="AE40" s="545"/>
      <c r="AF40" s="554"/>
      <c r="AG40" s="555"/>
      <c r="AH40" s="555"/>
      <c r="AI40" s="555"/>
      <c r="AJ40" s="555"/>
      <c r="AK40" s="541"/>
      <c r="AL40" s="542"/>
      <c r="AM40" s="61"/>
      <c r="AN40" s="61"/>
      <c r="AO40" s="61"/>
      <c r="AP40" s="61"/>
      <c r="AQ40" s="61"/>
      <c r="AR40" s="61"/>
      <c r="AS40" s="61"/>
    </row>
    <row r="41" spans="2:65" ht="82.5" customHeight="1">
      <c r="B41" s="546" t="s">
        <v>167</v>
      </c>
      <c r="C41" s="547"/>
      <c r="D41" s="547"/>
      <c r="E41" s="547"/>
      <c r="F41" s="547"/>
      <c r="G41" s="547"/>
      <c r="H41" s="547"/>
      <c r="I41" s="547"/>
      <c r="J41" s="547"/>
      <c r="K41" s="547"/>
      <c r="L41" s="547"/>
      <c r="M41" s="547"/>
      <c r="N41" s="547"/>
      <c r="O41" s="547"/>
      <c r="P41" s="547"/>
      <c r="Q41" s="547"/>
      <c r="R41" s="547"/>
      <c r="S41" s="547"/>
      <c r="T41" s="547"/>
      <c r="U41" s="547"/>
      <c r="V41" s="547"/>
      <c r="W41" s="547"/>
      <c r="X41" s="547"/>
      <c r="Y41" s="547"/>
      <c r="Z41" s="547"/>
      <c r="AA41" s="547"/>
      <c r="AB41" s="547"/>
      <c r="AC41" s="547"/>
      <c r="AD41" s="547"/>
      <c r="AE41" s="547"/>
      <c r="AF41" s="547"/>
      <c r="AG41" s="547"/>
      <c r="AH41" s="547"/>
      <c r="AI41" s="547"/>
      <c r="AJ41" s="547"/>
      <c r="AK41" s="547"/>
      <c r="AL41" s="547"/>
      <c r="AM41" s="547"/>
      <c r="AN41" s="547"/>
      <c r="AO41" s="547"/>
      <c r="AP41" s="547"/>
      <c r="AQ41" s="547"/>
      <c r="AR41" s="547"/>
      <c r="AS41" s="547"/>
      <c r="AT41" s="547"/>
      <c r="AU41" s="547"/>
      <c r="AV41" s="547"/>
      <c r="AW41" s="547"/>
      <c r="AX41" s="547"/>
      <c r="AY41" s="547"/>
      <c r="AZ41" s="547"/>
      <c r="BA41" s="547"/>
      <c r="BB41" s="547"/>
      <c r="BC41" s="547"/>
      <c r="BD41" s="547"/>
      <c r="BE41" s="547"/>
      <c r="BF41" s="547"/>
      <c r="BG41" s="547"/>
      <c r="BH41" s="547"/>
      <c r="BI41" s="547"/>
      <c r="BJ41" s="547"/>
      <c r="BK41" s="547"/>
      <c r="BL41" s="547"/>
      <c r="BM41" s="547"/>
    </row>
  </sheetData>
  <mergeCells count="244">
    <mergeCell ref="AK39:AL40"/>
    <mergeCell ref="AM39:AS39"/>
    <mergeCell ref="Z40:AC40"/>
    <mergeCell ref="AD40:AE40"/>
    <mergeCell ref="B41:BM41"/>
    <mergeCell ref="AF38:AJ38"/>
    <mergeCell ref="AK38:AL38"/>
    <mergeCell ref="AM38:AS38"/>
    <mergeCell ref="B39:N40"/>
    <mergeCell ref="O39:S40"/>
    <mergeCell ref="T39:U40"/>
    <mergeCell ref="V39:X40"/>
    <mergeCell ref="Z39:AC39"/>
    <mergeCell ref="AD39:AE39"/>
    <mergeCell ref="AF39:AJ40"/>
    <mergeCell ref="B38:N38"/>
    <mergeCell ref="O38:S38"/>
    <mergeCell ref="T38:U38"/>
    <mergeCell ref="V38:X38"/>
    <mergeCell ref="Z38:AC38"/>
    <mergeCell ref="AD38:AE38"/>
    <mergeCell ref="BB34:BE34"/>
    <mergeCell ref="BF34:BI34"/>
    <mergeCell ref="BJ34:BM34"/>
    <mergeCell ref="B36:BM36"/>
    <mergeCell ref="B37:N37"/>
    <mergeCell ref="O37:U37"/>
    <mergeCell ref="V37:X37"/>
    <mergeCell ref="Y37:AE37"/>
    <mergeCell ref="AF37:AL37"/>
    <mergeCell ref="AM37:AS37"/>
    <mergeCell ref="AD34:AG34"/>
    <mergeCell ref="AH34:AK34"/>
    <mergeCell ref="AL34:AO34"/>
    <mergeCell ref="AP34:AS34"/>
    <mergeCell ref="AT34:AW34"/>
    <mergeCell ref="AX34:BA34"/>
    <mergeCell ref="B34:I34"/>
    <mergeCell ref="J34:M34"/>
    <mergeCell ref="N34:Q34"/>
    <mergeCell ref="R34:U34"/>
    <mergeCell ref="V34:Y34"/>
    <mergeCell ref="Z34:AC34"/>
    <mergeCell ref="AP33:AS33"/>
    <mergeCell ref="AT33:AW33"/>
    <mergeCell ref="AX33:BA33"/>
    <mergeCell ref="BB33:BE33"/>
    <mergeCell ref="BF33:BI33"/>
    <mergeCell ref="BJ33:BM33"/>
    <mergeCell ref="BJ32:BM32"/>
    <mergeCell ref="B33:I33"/>
    <mergeCell ref="J33:M33"/>
    <mergeCell ref="N33:Q33"/>
    <mergeCell ref="R33:U33"/>
    <mergeCell ref="V33:Y33"/>
    <mergeCell ref="Z33:AC33"/>
    <mergeCell ref="AD33:AG33"/>
    <mergeCell ref="AH33:AK33"/>
    <mergeCell ref="AL33:AO33"/>
    <mergeCell ref="AL32:AO32"/>
    <mergeCell ref="AP32:AS32"/>
    <mergeCell ref="AT32:AW32"/>
    <mergeCell ref="AX32:BA32"/>
    <mergeCell ref="BB32:BE32"/>
    <mergeCell ref="BF32:BI32"/>
    <mergeCell ref="B32:I32"/>
    <mergeCell ref="J32:M32"/>
    <mergeCell ref="N32:Q32"/>
    <mergeCell ref="R32:U32"/>
    <mergeCell ref="V32:Y32"/>
    <mergeCell ref="Z32:AC32"/>
    <mergeCell ref="AD32:AG32"/>
    <mergeCell ref="AH32:AK32"/>
    <mergeCell ref="AH31:AK31"/>
    <mergeCell ref="B30:BM30"/>
    <mergeCell ref="B31:I31"/>
    <mergeCell ref="J31:M31"/>
    <mergeCell ref="N31:Q31"/>
    <mergeCell ref="R31:U31"/>
    <mergeCell ref="V31:Y31"/>
    <mergeCell ref="Z31:AC31"/>
    <mergeCell ref="AD31:AG31"/>
    <mergeCell ref="BF31:BI31"/>
    <mergeCell ref="BJ31:BM31"/>
    <mergeCell ref="AL31:AO31"/>
    <mergeCell ref="AP31:AS31"/>
    <mergeCell ref="AT31:AW31"/>
    <mergeCell ref="AX31:BA31"/>
    <mergeCell ref="BB31:BE31"/>
    <mergeCell ref="B28:C28"/>
    <mergeCell ref="D28:J28"/>
    <mergeCell ref="K28:L28"/>
    <mergeCell ref="M28:R28"/>
    <mergeCell ref="T28:Z28"/>
    <mergeCell ref="AA28:AI28"/>
    <mergeCell ref="AJ28:AK28"/>
    <mergeCell ref="AL28:AT28"/>
    <mergeCell ref="AU28:AV28"/>
    <mergeCell ref="B27:C27"/>
    <mergeCell ref="D27:J27"/>
    <mergeCell ref="K27:L27"/>
    <mergeCell ref="M27:R27"/>
    <mergeCell ref="T27:Z27"/>
    <mergeCell ref="AA27:AI27"/>
    <mergeCell ref="AJ27:AK27"/>
    <mergeCell ref="AL27:AT27"/>
    <mergeCell ref="AU27:AV27"/>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AT23:AW23"/>
    <mergeCell ref="AX23:BA23"/>
    <mergeCell ref="BF23:BI23"/>
    <mergeCell ref="BJ23:BM23"/>
    <mergeCell ref="BN23:BQ23"/>
    <mergeCell ref="B24:BM24"/>
    <mergeCell ref="V23:Y23"/>
    <mergeCell ref="Z23:AC23"/>
    <mergeCell ref="AD23:AG23"/>
    <mergeCell ref="AH23:AK23"/>
    <mergeCell ref="AL23:AO23"/>
    <mergeCell ref="AP23:AS23"/>
    <mergeCell ref="B23:E23"/>
    <mergeCell ref="F23:I23"/>
    <mergeCell ref="J23:M23"/>
    <mergeCell ref="N23:Q23"/>
    <mergeCell ref="R23:U23"/>
    <mergeCell ref="Z22:AC22"/>
    <mergeCell ref="AD22:AG22"/>
    <mergeCell ref="AH22:AK22"/>
    <mergeCell ref="AL22:AO22"/>
    <mergeCell ref="BF21:BI21"/>
    <mergeCell ref="BJ21:BM21"/>
    <mergeCell ref="BN21:BQ21"/>
    <mergeCell ref="C22:E22"/>
    <mergeCell ref="F22:I22"/>
    <mergeCell ref="J22:M22"/>
    <mergeCell ref="N22:Q22"/>
    <mergeCell ref="R22:U22"/>
    <mergeCell ref="Z21:AC21"/>
    <mergeCell ref="AD21:AG21"/>
    <mergeCell ref="AH21:AK21"/>
    <mergeCell ref="AL21:AO21"/>
    <mergeCell ref="AP21:AS21"/>
    <mergeCell ref="AT21:AW21"/>
    <mergeCell ref="AX22:BA22"/>
    <mergeCell ref="BB22:BE22"/>
    <mergeCell ref="BF22:BI22"/>
    <mergeCell ref="BJ22:BM22"/>
    <mergeCell ref="BN22:BQ22"/>
    <mergeCell ref="AP22:AS22"/>
    <mergeCell ref="AT22:AW22"/>
    <mergeCell ref="AX20:BA20"/>
    <mergeCell ref="BB20:BE20"/>
    <mergeCell ref="BF20:BI20"/>
    <mergeCell ref="BJ20:BM20"/>
    <mergeCell ref="BN20:BQ20"/>
    <mergeCell ref="C21:E21"/>
    <mergeCell ref="F21:I21"/>
    <mergeCell ref="J21:M21"/>
    <mergeCell ref="N21:Q21"/>
    <mergeCell ref="R21:U21"/>
    <mergeCell ref="Z20:AC20"/>
    <mergeCell ref="AD20:AG20"/>
    <mergeCell ref="AH20:AK20"/>
    <mergeCell ref="AL20:AO20"/>
    <mergeCell ref="AP20:AS20"/>
    <mergeCell ref="AT20:AW20"/>
    <mergeCell ref="C20:E20"/>
    <mergeCell ref="F20:I20"/>
    <mergeCell ref="J20:M20"/>
    <mergeCell ref="N20:Q20"/>
    <mergeCell ref="R20:U20"/>
    <mergeCell ref="V20:Y22"/>
    <mergeCell ref="AX21:BA21"/>
    <mergeCell ref="BB21:BE21"/>
    <mergeCell ref="BB19:BE19"/>
    <mergeCell ref="BF19:BI19"/>
    <mergeCell ref="BJ19:BM19"/>
    <mergeCell ref="BN19:BQ19"/>
    <mergeCell ref="V19:Y19"/>
    <mergeCell ref="Z19:AC19"/>
    <mergeCell ref="AD19:AG19"/>
    <mergeCell ref="AH19:AK19"/>
    <mergeCell ref="AL19:AO19"/>
    <mergeCell ref="AP19:AS19"/>
    <mergeCell ref="AX18:BA18"/>
    <mergeCell ref="BB18:BE18"/>
    <mergeCell ref="BF18:BI18"/>
    <mergeCell ref="BJ18:BM18"/>
    <mergeCell ref="BN18:BQ18"/>
    <mergeCell ref="B19:E19"/>
    <mergeCell ref="F19:I19"/>
    <mergeCell ref="J19:M19"/>
    <mergeCell ref="N19:Q19"/>
    <mergeCell ref="R19:U19"/>
    <mergeCell ref="Z18:AC18"/>
    <mergeCell ref="AD18:AG18"/>
    <mergeCell ref="AH18:AK18"/>
    <mergeCell ref="AL18:AO18"/>
    <mergeCell ref="AP18:AS18"/>
    <mergeCell ref="AT18:AW18"/>
    <mergeCell ref="B18:E18"/>
    <mergeCell ref="F18:I18"/>
    <mergeCell ref="J18:M18"/>
    <mergeCell ref="N18:Q18"/>
    <mergeCell ref="R18:U18"/>
    <mergeCell ref="V18:Y18"/>
    <mergeCell ref="AT19:AW19"/>
    <mergeCell ref="AX19:BA19"/>
    <mergeCell ref="B14:H15"/>
    <mergeCell ref="I14:AB14"/>
    <mergeCell ref="AC14:AU14"/>
    <mergeCell ref="I15:J15"/>
    <mergeCell ref="S15:T15"/>
    <mergeCell ref="AC15:AG15"/>
    <mergeCell ref="AH15:AL15"/>
    <mergeCell ref="AM15:AU15"/>
    <mergeCell ref="B10:L10"/>
    <mergeCell ref="M10:AA10"/>
    <mergeCell ref="AB10:AU10"/>
    <mergeCell ref="B11:L11"/>
    <mergeCell ref="M11:AA11"/>
    <mergeCell ref="AB11:AU11"/>
    <mergeCell ref="B2:BM2"/>
    <mergeCell ref="AZ4:BH4"/>
    <mergeCell ref="BI4:BM4"/>
    <mergeCell ref="AF5:AX7"/>
    <mergeCell ref="B8:Y8"/>
    <mergeCell ref="B9:F9"/>
    <mergeCell ref="G9:J9"/>
    <mergeCell ref="K9:O9"/>
    <mergeCell ref="P9:Y9"/>
  </mergeCells>
  <phoneticPr fontId="5"/>
  <dataValidations count="4">
    <dataValidation type="list" allowBlank="1"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xr:uid="{00000000-0002-0000-0E00-000000000000}">
      <formula1>"有,無"</formula1>
    </dataValidation>
    <dataValidation type="list" allowBlank="1"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xr:uid="{00000000-0002-0000-0E00-000001000000}">
      <formula1>"1,2,3,4"</formula1>
    </dataValidation>
    <dataValidation type="list" allowBlank="1"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xr:uid="{00000000-0002-0000-0E00-000002000000}">
      <formula1>"1,2"</formula1>
    </dataValidation>
    <dataValidation type="list" allowBlank="1"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xr:uid="{00000000-0002-0000-0E00-000003000000}">
      <formula1>"1,2,3"</formula1>
    </dataValidation>
  </dataValidations>
  <printOptions horizontalCentered="1"/>
  <pageMargins left="0" right="0" top="0.43307086614173229" bottom="0.23622047244094491" header="0.43307086614173229" footer="0.27559055118110237"/>
  <pageSetup paperSize="9" scale="27"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B2748-8991-498A-B789-12F2E8EF5D08}">
  <sheetPr>
    <tabColor theme="6" tint="0.39997558519241921"/>
    <pageSetUpPr fitToPage="1"/>
  </sheetPr>
  <dimension ref="B1:M45"/>
  <sheetViews>
    <sheetView view="pageBreakPreview" zoomScaleNormal="100" zoomScaleSheetLayoutView="100" workbookViewId="0">
      <selection activeCell="D9" sqref="D9"/>
    </sheetView>
  </sheetViews>
  <sheetFormatPr defaultColWidth="5.6328125" defaultRowHeight="12"/>
  <cols>
    <col min="1" max="1" width="5.6328125" style="315"/>
    <col min="2" max="2" width="17.6328125" style="315" customWidth="1"/>
    <col min="3" max="3" width="18.6328125" style="315" customWidth="1"/>
    <col min="4" max="5" width="17.6328125" style="315" customWidth="1"/>
    <col min="6" max="7" width="6.6328125" style="315" customWidth="1"/>
    <col min="8" max="10" width="13.6328125" style="315" customWidth="1"/>
    <col min="11" max="11" width="17.6328125" style="315" customWidth="1"/>
    <col min="12" max="12" width="5.6328125" style="315"/>
    <col min="13" max="14" width="12.6328125" style="315" customWidth="1"/>
    <col min="15" max="16384" width="5.6328125" style="315"/>
  </cols>
  <sheetData>
    <row r="1" spans="2:13">
      <c r="B1" s="315" t="s">
        <v>455</v>
      </c>
      <c r="K1" s="316"/>
    </row>
    <row r="2" spans="2:13" ht="23.5">
      <c r="B2" s="576" t="s">
        <v>456</v>
      </c>
      <c r="C2" s="576"/>
      <c r="D2" s="576"/>
      <c r="E2" s="576"/>
      <c r="F2" s="576"/>
      <c r="G2" s="576"/>
      <c r="H2" s="576"/>
      <c r="I2" s="576"/>
      <c r="J2" s="576"/>
      <c r="K2" s="576"/>
    </row>
    <row r="4" spans="2:13" ht="20.149999999999999" customHeight="1">
      <c r="B4" s="577" t="s">
        <v>457</v>
      </c>
      <c r="C4" s="577"/>
      <c r="D4" s="577" t="s">
        <v>486</v>
      </c>
      <c r="E4" s="577"/>
      <c r="F4" s="577"/>
      <c r="G4" s="577" t="s">
        <v>168</v>
      </c>
      <c r="H4" s="577"/>
      <c r="I4" s="577"/>
      <c r="J4" s="577"/>
      <c r="K4" s="577"/>
    </row>
    <row r="5" spans="2:13" ht="30" customHeight="1">
      <c r="B5" s="581" t="str">
        <f>IF(基本情報入力シート!$C$7="","",基本情報入力シート!$C$7)</f>
        <v/>
      </c>
      <c r="C5" s="581"/>
      <c r="D5" s="579" t="str">
        <f>IF(基本情報入力シート!$C$9="","",基本情報入力シート!$C$9)</f>
        <v/>
      </c>
      <c r="E5" s="579"/>
      <c r="F5" s="579"/>
      <c r="G5" s="579" t="str">
        <f>IF(基本情報入力シート!$C$6="","",基本情報入力シート!$C$6)</f>
        <v/>
      </c>
      <c r="H5" s="579"/>
      <c r="I5" s="579"/>
      <c r="J5" s="579"/>
      <c r="K5" s="579"/>
    </row>
    <row r="7" spans="2:13" ht="30" customHeight="1" thickBot="1">
      <c r="B7" s="317" t="s">
        <v>458</v>
      </c>
      <c r="C7" s="318"/>
      <c r="D7" s="318"/>
      <c r="E7" s="318"/>
      <c r="F7" s="318"/>
      <c r="G7" s="318"/>
      <c r="H7" s="318"/>
      <c r="I7" s="318"/>
      <c r="J7" s="318"/>
    </row>
    <row r="8" spans="2:13" ht="30" customHeight="1">
      <c r="B8" s="319" t="s">
        <v>459</v>
      </c>
      <c r="C8" s="320" t="s">
        <v>460</v>
      </c>
      <c r="D8" s="321" t="s">
        <v>461</v>
      </c>
      <c r="E8" s="321" t="s">
        <v>462</v>
      </c>
      <c r="F8" s="322" t="s">
        <v>463</v>
      </c>
      <c r="G8" s="323" t="s">
        <v>464</v>
      </c>
      <c r="H8" s="324" t="s">
        <v>465</v>
      </c>
      <c r="I8" s="324" t="s">
        <v>466</v>
      </c>
      <c r="J8" s="324" t="s">
        <v>485</v>
      </c>
      <c r="K8" s="325" t="s">
        <v>467</v>
      </c>
    </row>
    <row r="9" spans="2:13" s="329" customFormat="1" ht="27" customHeight="1">
      <c r="B9" s="326" t="s">
        <v>468</v>
      </c>
      <c r="C9" s="327" t="s">
        <v>445</v>
      </c>
      <c r="D9" s="160"/>
      <c r="E9" s="160"/>
      <c r="F9" s="197"/>
      <c r="G9" s="219"/>
      <c r="H9" s="328" t="str">
        <f>IF(I9="","",I9/F9)</f>
        <v/>
      </c>
      <c r="I9" s="218"/>
      <c r="J9" s="328" t="str">
        <f>IF(I9="","",MIN(I9,G9*基本情報入力シート!$B$17))</f>
        <v/>
      </c>
      <c r="K9" s="167"/>
      <c r="M9" s="330"/>
    </row>
    <row r="10" spans="2:13" s="329" customFormat="1" ht="27" customHeight="1">
      <c r="B10" s="326" t="s">
        <v>468</v>
      </c>
      <c r="C10" s="327" t="s">
        <v>445</v>
      </c>
      <c r="D10" s="160"/>
      <c r="E10" s="160"/>
      <c r="F10" s="197"/>
      <c r="G10" s="219"/>
      <c r="H10" s="328" t="str">
        <f>IF(I10="","",I10/F10)</f>
        <v/>
      </c>
      <c r="I10" s="218"/>
      <c r="J10" s="328" t="str">
        <f>IF(I10="","",MIN(I10,G10*基本情報入力シート!$B$17))</f>
        <v/>
      </c>
      <c r="K10" s="165"/>
      <c r="M10" s="330"/>
    </row>
    <row r="11" spans="2:13" s="329" customFormat="1" ht="27" customHeight="1" thickBot="1">
      <c r="B11" s="331" t="s">
        <v>468</v>
      </c>
      <c r="C11" s="332" t="s">
        <v>445</v>
      </c>
      <c r="D11" s="161"/>
      <c r="E11" s="161"/>
      <c r="F11" s="198"/>
      <c r="G11" s="199"/>
      <c r="H11" s="333" t="str">
        <f>IF(I11="","",I11/F11)</f>
        <v/>
      </c>
      <c r="I11" s="200"/>
      <c r="J11" s="333" t="str">
        <f>IF(I11="","",MIN(I11,G11*基本情報入力シート!$B$17))</f>
        <v/>
      </c>
      <c r="K11" s="166"/>
      <c r="M11" s="330"/>
    </row>
    <row r="12" spans="2:13" s="329" customFormat="1" ht="30" customHeight="1" thickTop="1" thickBot="1">
      <c r="B12" s="334"/>
      <c r="C12" s="335"/>
      <c r="D12" s="335"/>
      <c r="E12" s="336" t="s">
        <v>169</v>
      </c>
      <c r="F12" s="337" t="str">
        <f>IF(SUM(F9:F11)=0,"",SUM(F9:F11))</f>
        <v/>
      </c>
      <c r="G12" s="337" t="str">
        <f>IF(SUM(G9:G11)=0,"",SUM(G9:G11))</f>
        <v/>
      </c>
      <c r="H12" s="337" t="str">
        <f>IF(SUM(H9:H11)=0,"",SUM(H9:H11))</f>
        <v/>
      </c>
      <c r="I12" s="337" t="str">
        <f>IF(SUM(I9:I11)=0,"",SUM(I9:I11))</f>
        <v/>
      </c>
      <c r="J12" s="337" t="str">
        <f>IF(SUM(J9:J11)=0,"",SUM(J9:J11))</f>
        <v/>
      </c>
      <c r="K12" s="338"/>
      <c r="M12" s="330"/>
    </row>
    <row r="13" spans="2:13" ht="30" customHeight="1">
      <c r="B13" s="339" t="s">
        <v>475</v>
      </c>
      <c r="C13" s="322" t="s">
        <v>460</v>
      </c>
      <c r="D13" s="322" t="s">
        <v>461</v>
      </c>
      <c r="E13" s="322" t="s">
        <v>462</v>
      </c>
      <c r="F13" s="580" t="s">
        <v>469</v>
      </c>
      <c r="G13" s="580"/>
      <c r="H13" s="340" t="s">
        <v>465</v>
      </c>
      <c r="I13" s="340" t="s">
        <v>466</v>
      </c>
      <c r="J13" s="324" t="s">
        <v>485</v>
      </c>
      <c r="K13" s="325" t="s">
        <v>467</v>
      </c>
      <c r="M13" s="341"/>
    </row>
    <row r="14" spans="2:13" s="329" customFormat="1" ht="27" customHeight="1">
      <c r="B14" s="194"/>
      <c r="C14" s="342" t="s">
        <v>449</v>
      </c>
      <c r="D14" s="204"/>
      <c r="E14" s="204"/>
      <c r="F14" s="578"/>
      <c r="G14" s="578"/>
      <c r="H14" s="343" t="str">
        <f>IF(I14="","",I14/F14)</f>
        <v/>
      </c>
      <c r="I14" s="343" t="str">
        <f>IF(I16="","",SUM(I16:I23))</f>
        <v/>
      </c>
      <c r="J14" s="343" t="str">
        <f>IF(I14="","",MIN(F14*基本情報入力シート!B18))</f>
        <v/>
      </c>
      <c r="K14" s="204"/>
      <c r="M14" s="330"/>
    </row>
    <row r="15" spans="2:13" s="329" customFormat="1" ht="27" customHeight="1">
      <c r="B15" s="344"/>
      <c r="C15" s="345"/>
      <c r="D15" s="346" t="s">
        <v>522</v>
      </c>
      <c r="E15" s="346" t="s">
        <v>521</v>
      </c>
      <c r="F15" s="582" t="s">
        <v>474</v>
      </c>
      <c r="G15" s="582"/>
      <c r="H15" s="347" t="s">
        <v>465</v>
      </c>
      <c r="I15" s="348" t="s">
        <v>466</v>
      </c>
      <c r="J15" s="349"/>
      <c r="K15" s="350"/>
      <c r="M15" s="330"/>
    </row>
    <row r="16" spans="2:13" s="329" customFormat="1" ht="27" customHeight="1">
      <c r="B16" s="351"/>
      <c r="C16" s="352"/>
      <c r="D16" s="353" t="s">
        <v>519</v>
      </c>
      <c r="E16" s="196"/>
      <c r="F16" s="560" t="str">
        <f>IF(F14="","",F14)</f>
        <v/>
      </c>
      <c r="G16" s="561"/>
      <c r="H16" s="354" t="str">
        <f t="shared" ref="H16:H23" si="0">IF(E16="","",I16/F16)</f>
        <v/>
      </c>
      <c r="I16" s="201"/>
      <c r="J16" s="355"/>
      <c r="K16" s="356"/>
      <c r="M16" s="330"/>
    </row>
    <row r="17" spans="2:13" s="329" customFormat="1" ht="27" customHeight="1">
      <c r="B17" s="351"/>
      <c r="C17" s="357"/>
      <c r="D17" s="358"/>
      <c r="E17" s="195"/>
      <c r="F17" s="573"/>
      <c r="G17" s="574"/>
      <c r="H17" s="359" t="str">
        <f t="shared" si="0"/>
        <v/>
      </c>
      <c r="I17" s="202"/>
      <c r="J17" s="355"/>
      <c r="K17" s="356"/>
      <c r="M17" s="330"/>
    </row>
    <row r="18" spans="2:13" s="329" customFormat="1" ht="27" customHeight="1">
      <c r="B18" s="351"/>
      <c r="C18" s="360"/>
      <c r="D18" s="361"/>
      <c r="E18" s="195"/>
      <c r="F18" s="573"/>
      <c r="G18" s="574"/>
      <c r="H18" s="359" t="str">
        <f t="shared" si="0"/>
        <v/>
      </c>
      <c r="I18" s="202"/>
      <c r="J18" s="355"/>
      <c r="K18" s="356"/>
      <c r="M18" s="330"/>
    </row>
    <row r="19" spans="2:13" s="329" customFormat="1" ht="27" customHeight="1">
      <c r="B19" s="351"/>
      <c r="C19" s="360"/>
      <c r="D19" s="361"/>
      <c r="E19" s="195"/>
      <c r="F19" s="573"/>
      <c r="G19" s="574"/>
      <c r="H19" s="359" t="str">
        <f t="shared" si="0"/>
        <v/>
      </c>
      <c r="I19" s="202"/>
      <c r="J19" s="355"/>
      <c r="K19" s="356"/>
      <c r="M19" s="330"/>
    </row>
    <row r="20" spans="2:13" s="329" customFormat="1" ht="27" customHeight="1">
      <c r="B20" s="351"/>
      <c r="C20" s="352"/>
      <c r="D20" s="362" t="s">
        <v>520</v>
      </c>
      <c r="E20" s="195"/>
      <c r="F20" s="573"/>
      <c r="G20" s="574"/>
      <c r="H20" s="359" t="str">
        <f t="shared" si="0"/>
        <v/>
      </c>
      <c r="I20" s="202"/>
      <c r="J20" s="355"/>
      <c r="K20" s="356"/>
      <c r="M20" s="330"/>
    </row>
    <row r="21" spans="2:13" s="329" customFormat="1" ht="27" customHeight="1">
      <c r="B21" s="363"/>
      <c r="C21" s="360"/>
      <c r="D21" s="361"/>
      <c r="E21" s="195"/>
      <c r="F21" s="573"/>
      <c r="G21" s="574"/>
      <c r="H21" s="359" t="str">
        <f t="shared" si="0"/>
        <v/>
      </c>
      <c r="I21" s="202"/>
      <c r="J21" s="355"/>
      <c r="K21" s="356"/>
      <c r="L21" s="364"/>
      <c r="M21" s="330"/>
    </row>
    <row r="22" spans="2:13" s="329" customFormat="1" ht="27" customHeight="1">
      <c r="B22" s="363"/>
      <c r="C22" s="360"/>
      <c r="D22" s="361"/>
      <c r="E22" s="195"/>
      <c r="F22" s="573"/>
      <c r="G22" s="574"/>
      <c r="H22" s="359" t="str">
        <f t="shared" si="0"/>
        <v/>
      </c>
      <c r="I22" s="202"/>
      <c r="J22" s="355"/>
      <c r="K22" s="356"/>
      <c r="L22" s="364"/>
      <c r="M22" s="330"/>
    </row>
    <row r="23" spans="2:13" s="329" customFormat="1" ht="27" customHeight="1" thickBot="1">
      <c r="B23" s="365"/>
      <c r="C23" s="366"/>
      <c r="D23" s="367"/>
      <c r="E23" s="162"/>
      <c r="F23" s="571"/>
      <c r="G23" s="572"/>
      <c r="H23" s="368" t="str">
        <f t="shared" si="0"/>
        <v/>
      </c>
      <c r="I23" s="203"/>
      <c r="J23" s="369"/>
      <c r="K23" s="370"/>
      <c r="L23" s="364"/>
      <c r="M23" s="330"/>
    </row>
    <row r="24" spans="2:13" s="329" customFormat="1" ht="30" customHeight="1" thickTop="1" thickBot="1">
      <c r="B24" s="371"/>
      <c r="C24" s="372"/>
      <c r="D24" s="373"/>
      <c r="E24" s="374" t="s">
        <v>169</v>
      </c>
      <c r="F24" s="575" t="str">
        <f>IF(F14="","",F14)</f>
        <v/>
      </c>
      <c r="G24" s="575"/>
      <c r="H24" s="375" t="str">
        <f>H14</f>
        <v/>
      </c>
      <c r="I24" s="376" t="str">
        <f>I14</f>
        <v/>
      </c>
      <c r="J24" s="376" t="str">
        <f>J14</f>
        <v/>
      </c>
      <c r="K24" s="377"/>
      <c r="M24" s="330"/>
    </row>
    <row r="25" spans="2:13" ht="30" customHeight="1">
      <c r="B25" s="378" t="s">
        <v>470</v>
      </c>
      <c r="C25" s="320" t="s">
        <v>460</v>
      </c>
      <c r="D25" s="321" t="s">
        <v>461</v>
      </c>
      <c r="E25" s="321" t="s">
        <v>462</v>
      </c>
      <c r="F25" s="569" t="s">
        <v>469</v>
      </c>
      <c r="G25" s="570"/>
      <c r="H25" s="324" t="s">
        <v>465</v>
      </c>
      <c r="I25" s="324" t="s">
        <v>466</v>
      </c>
      <c r="J25" s="324" t="s">
        <v>485</v>
      </c>
      <c r="K25" s="325" t="s">
        <v>467</v>
      </c>
      <c r="M25" s="341"/>
    </row>
    <row r="26" spans="2:13" s="329" customFormat="1" ht="27" customHeight="1">
      <c r="B26" s="158"/>
      <c r="C26" s="327" t="s">
        <v>447</v>
      </c>
      <c r="D26" s="160"/>
      <c r="E26" s="160"/>
      <c r="F26" s="565"/>
      <c r="G26" s="566"/>
      <c r="H26" s="328" t="str">
        <f>IF(I26="","",I26/F26)</f>
        <v/>
      </c>
      <c r="I26" s="218"/>
      <c r="J26" s="328" t="str">
        <f>IF(I26="","",MIN(I26,F26*基本情報入力シート!$B$19))</f>
        <v/>
      </c>
      <c r="K26" s="167"/>
      <c r="M26" s="330"/>
    </row>
    <row r="27" spans="2:13" s="329" customFormat="1" ht="27" customHeight="1">
      <c r="B27" s="163"/>
      <c r="C27" s="380" t="s">
        <v>447</v>
      </c>
      <c r="D27" s="159"/>
      <c r="E27" s="159"/>
      <c r="F27" s="567"/>
      <c r="G27" s="568"/>
      <c r="H27" s="381" t="str">
        <f>IF(I27="","",I27/F27)</f>
        <v/>
      </c>
      <c r="I27" s="220"/>
      <c r="J27" s="381" t="str">
        <f>IF(I27="","",MIN(I27,F27*基本情報入力シート!$B$19))</f>
        <v/>
      </c>
      <c r="K27" s="165"/>
      <c r="M27" s="330"/>
    </row>
    <row r="28" spans="2:13" s="329" customFormat="1" ht="27" customHeight="1" thickBot="1">
      <c r="B28" s="164"/>
      <c r="C28" s="332" t="s">
        <v>447</v>
      </c>
      <c r="D28" s="161"/>
      <c r="E28" s="161"/>
      <c r="F28" s="563"/>
      <c r="G28" s="564"/>
      <c r="H28" s="383" t="str">
        <f>IF(I28="","",I28/F28)</f>
        <v/>
      </c>
      <c r="I28" s="217"/>
      <c r="J28" s="383" t="str">
        <f>IF(I28="","",MIN(I28,F28*基本情報入力シート!$B$19))</f>
        <v/>
      </c>
      <c r="K28" s="166"/>
      <c r="M28" s="330"/>
    </row>
    <row r="29" spans="2:13" s="329" customFormat="1" ht="30" customHeight="1" thickTop="1" thickBot="1">
      <c r="B29" s="334"/>
      <c r="C29" s="335"/>
      <c r="D29" s="335"/>
      <c r="E29" s="336" t="s">
        <v>169</v>
      </c>
      <c r="F29" s="562" t="str">
        <f>IF(SUM(F26:G28)=0,"",SUM(F26:G28))</f>
        <v/>
      </c>
      <c r="G29" s="562"/>
      <c r="H29" s="337" t="str">
        <f>IF(SUM(H26:H28)=0,"",SUM(H26:H28))</f>
        <v/>
      </c>
      <c r="I29" s="337" t="str">
        <f>IF(SUM(I26:I28)=0,"",SUM(I26:I28))</f>
        <v/>
      </c>
      <c r="J29" s="337" t="str">
        <f>IF(SUM(J26:J28)=0,"",SUM(J26:J28))</f>
        <v/>
      </c>
      <c r="K29" s="338"/>
      <c r="M29" s="330"/>
    </row>
    <row r="30" spans="2:13" ht="30" customHeight="1">
      <c r="B30" s="384" t="s">
        <v>471</v>
      </c>
      <c r="C30" s="320" t="s">
        <v>460</v>
      </c>
      <c r="D30" s="321" t="s">
        <v>461</v>
      </c>
      <c r="E30" s="321" t="s">
        <v>462</v>
      </c>
      <c r="F30" s="569" t="s">
        <v>469</v>
      </c>
      <c r="G30" s="570"/>
      <c r="H30" s="324" t="s">
        <v>465</v>
      </c>
      <c r="I30" s="324" t="s">
        <v>466</v>
      </c>
      <c r="J30" s="324" t="s">
        <v>485</v>
      </c>
      <c r="K30" s="325" t="s">
        <v>467</v>
      </c>
      <c r="M30" s="341"/>
    </row>
    <row r="31" spans="2:13" s="329" customFormat="1" ht="27" customHeight="1">
      <c r="B31" s="379" t="s">
        <v>472</v>
      </c>
      <c r="C31" s="380" t="s">
        <v>476</v>
      </c>
      <c r="D31" s="159"/>
      <c r="E31" s="159"/>
      <c r="F31" s="567"/>
      <c r="G31" s="568"/>
      <c r="H31" s="381" t="str">
        <f>IF(I31="","",I31/F31)</f>
        <v/>
      </c>
      <c r="I31" s="220"/>
      <c r="J31" s="385"/>
      <c r="K31" s="165"/>
      <c r="M31" s="330"/>
    </row>
    <row r="32" spans="2:13" s="329" customFormat="1" ht="27" customHeight="1">
      <c r="B32" s="326" t="s">
        <v>472</v>
      </c>
      <c r="C32" s="380" t="s">
        <v>476</v>
      </c>
      <c r="D32" s="159"/>
      <c r="E32" s="159"/>
      <c r="F32" s="565"/>
      <c r="G32" s="566"/>
      <c r="H32" s="328" t="str">
        <f>IF(I32="","",I32/F32)</f>
        <v/>
      </c>
      <c r="I32" s="218"/>
      <c r="J32" s="376"/>
      <c r="K32" s="165"/>
      <c r="M32" s="330"/>
    </row>
    <row r="33" spans="2:13" s="329" customFormat="1" ht="27" customHeight="1" thickBot="1">
      <c r="B33" s="382" t="s">
        <v>472</v>
      </c>
      <c r="C33" s="332" t="s">
        <v>476</v>
      </c>
      <c r="D33" s="161"/>
      <c r="E33" s="161"/>
      <c r="F33" s="563"/>
      <c r="G33" s="564"/>
      <c r="H33" s="383" t="str">
        <f>IF(I33="","",I33/F33)</f>
        <v/>
      </c>
      <c r="I33" s="217"/>
      <c r="J33" s="368"/>
      <c r="K33" s="166"/>
      <c r="M33" s="330"/>
    </row>
    <row r="34" spans="2:13" s="329" customFormat="1" ht="30" customHeight="1" thickTop="1" thickBot="1">
      <c r="B34" s="334"/>
      <c r="C34" s="335"/>
      <c r="D34" s="335"/>
      <c r="E34" s="336" t="s">
        <v>169</v>
      </c>
      <c r="F34" s="562" t="str">
        <f>IF(SUM(F31:G33)=0,"",SUM(F31:G33))</f>
        <v/>
      </c>
      <c r="G34" s="562"/>
      <c r="H34" s="337" t="str">
        <f>IF(SUM(H31:H33)=0,"",SUM(H31:H33))</f>
        <v/>
      </c>
      <c r="I34" s="337" t="str">
        <f>IF(SUM(I31:I33)=0,"",SUM(I31:I33))</f>
        <v/>
      </c>
      <c r="J34" s="337" t="str">
        <f>IF(I31="","",基本情報入力シート!B20)</f>
        <v/>
      </c>
      <c r="K34" s="338"/>
      <c r="M34" s="330"/>
    </row>
    <row r="36" spans="2:13" ht="30" customHeight="1">
      <c r="B36" s="317" t="s">
        <v>473</v>
      </c>
    </row>
    <row r="37" spans="2:13">
      <c r="B37" s="559"/>
      <c r="C37" s="559"/>
      <c r="D37" s="559"/>
      <c r="E37" s="559"/>
      <c r="F37" s="559"/>
      <c r="G37" s="559"/>
      <c r="H37" s="559"/>
      <c r="I37" s="559"/>
      <c r="J37" s="559"/>
      <c r="K37" s="559"/>
    </row>
    <row r="38" spans="2:13">
      <c r="B38" s="559"/>
      <c r="C38" s="559"/>
      <c r="D38" s="559"/>
      <c r="E38" s="559"/>
      <c r="F38" s="559"/>
      <c r="G38" s="559"/>
      <c r="H38" s="559"/>
      <c r="I38" s="559"/>
      <c r="J38" s="559"/>
      <c r="K38" s="559"/>
    </row>
    <row r="39" spans="2:13">
      <c r="B39" s="559"/>
      <c r="C39" s="559"/>
      <c r="D39" s="559"/>
      <c r="E39" s="559"/>
      <c r="F39" s="559"/>
      <c r="G39" s="559"/>
      <c r="H39" s="559"/>
      <c r="I39" s="559"/>
      <c r="J39" s="559"/>
      <c r="K39" s="559"/>
    </row>
    <row r="40" spans="2:13">
      <c r="B40" s="559"/>
      <c r="C40" s="559"/>
      <c r="D40" s="559"/>
      <c r="E40" s="559"/>
      <c r="F40" s="559"/>
      <c r="G40" s="559"/>
      <c r="H40" s="559"/>
      <c r="I40" s="559"/>
      <c r="J40" s="559"/>
      <c r="K40" s="559"/>
    </row>
    <row r="41" spans="2:13">
      <c r="B41" s="559"/>
      <c r="C41" s="559"/>
      <c r="D41" s="559"/>
      <c r="E41" s="559"/>
      <c r="F41" s="559"/>
      <c r="G41" s="559"/>
      <c r="H41" s="559"/>
      <c r="I41" s="559"/>
      <c r="J41" s="559"/>
      <c r="K41" s="559"/>
    </row>
    <row r="42" spans="2:13">
      <c r="B42" s="559"/>
      <c r="C42" s="559"/>
      <c r="D42" s="559"/>
      <c r="E42" s="559"/>
      <c r="F42" s="559"/>
      <c r="G42" s="559"/>
      <c r="H42" s="559"/>
      <c r="I42" s="559"/>
      <c r="J42" s="559"/>
      <c r="K42" s="559"/>
    </row>
    <row r="43" spans="2:13">
      <c r="B43" s="559"/>
      <c r="C43" s="559"/>
      <c r="D43" s="559"/>
      <c r="E43" s="559"/>
      <c r="F43" s="559"/>
      <c r="G43" s="559"/>
      <c r="H43" s="559"/>
      <c r="I43" s="559"/>
      <c r="J43" s="559"/>
      <c r="K43" s="559"/>
    </row>
    <row r="44" spans="2:13">
      <c r="B44" s="559"/>
      <c r="C44" s="559"/>
      <c r="D44" s="559"/>
      <c r="E44" s="559"/>
      <c r="F44" s="559"/>
      <c r="G44" s="559"/>
      <c r="H44" s="559"/>
      <c r="I44" s="559"/>
      <c r="J44" s="559"/>
      <c r="K44" s="559"/>
    </row>
    <row r="45" spans="2:13">
      <c r="B45" s="559"/>
      <c r="C45" s="559"/>
      <c r="D45" s="559"/>
      <c r="E45" s="559"/>
      <c r="F45" s="559"/>
      <c r="G45" s="559"/>
      <c r="H45" s="559"/>
      <c r="I45" s="559"/>
      <c r="J45" s="559"/>
      <c r="K45" s="559"/>
    </row>
  </sheetData>
  <sheetProtection sheet="1" objects="1" scenarios="1"/>
  <mergeCells count="30">
    <mergeCell ref="F24:G24"/>
    <mergeCell ref="F22:G22"/>
    <mergeCell ref="F21:G21"/>
    <mergeCell ref="B2:K2"/>
    <mergeCell ref="B4:C4"/>
    <mergeCell ref="D4:F4"/>
    <mergeCell ref="F14:G14"/>
    <mergeCell ref="G4:K4"/>
    <mergeCell ref="D5:F5"/>
    <mergeCell ref="G5:K5"/>
    <mergeCell ref="F13:G13"/>
    <mergeCell ref="B5:C5"/>
    <mergeCell ref="F15:G15"/>
    <mergeCell ref="F17:G17"/>
    <mergeCell ref="B37:K45"/>
    <mergeCell ref="F16:G16"/>
    <mergeCell ref="F34:G34"/>
    <mergeCell ref="F33:G33"/>
    <mergeCell ref="F32:G32"/>
    <mergeCell ref="F31:G31"/>
    <mergeCell ref="F30:G30"/>
    <mergeCell ref="F29:G29"/>
    <mergeCell ref="F28:G28"/>
    <mergeCell ref="F27:G27"/>
    <mergeCell ref="F26:G26"/>
    <mergeCell ref="F25:G25"/>
    <mergeCell ref="F23:G23"/>
    <mergeCell ref="F20:G20"/>
    <mergeCell ref="F19:G19"/>
    <mergeCell ref="F18:G18"/>
  </mergeCells>
  <phoneticPr fontId="5"/>
  <conditionalFormatting sqref="B10:E11 B9:G9 B14:G14 B26:G28 B31:G33 B37:K45">
    <cfRule type="containsBlanks" dxfId="25" priority="9">
      <formula>LEN(TRIM(B9))=0</formula>
    </cfRule>
  </conditionalFormatting>
  <conditionalFormatting sqref="I9:I11 I26:I28 I31:I33">
    <cfRule type="containsBlanks" dxfId="24" priority="14">
      <formula>LEN(TRIM(I9))=0</formula>
    </cfRule>
  </conditionalFormatting>
  <conditionalFormatting sqref="F10:G11">
    <cfRule type="containsBlanks" dxfId="23" priority="8">
      <formula>LEN(TRIM(F10))=0</formula>
    </cfRule>
  </conditionalFormatting>
  <conditionalFormatting sqref="K9:K11">
    <cfRule type="containsBlanks" dxfId="22" priority="13">
      <formula>LEN(TRIM(K9))=0</formula>
    </cfRule>
  </conditionalFormatting>
  <conditionalFormatting sqref="K14">
    <cfRule type="containsBlanks" dxfId="21" priority="12">
      <formula>LEN(TRIM(K14))=0</formula>
    </cfRule>
  </conditionalFormatting>
  <conditionalFormatting sqref="K26:K28">
    <cfRule type="containsBlanks" dxfId="20" priority="11">
      <formula>LEN(TRIM(K26))=0</formula>
    </cfRule>
  </conditionalFormatting>
  <conditionalFormatting sqref="K31:K33">
    <cfRule type="containsBlanks" dxfId="19" priority="10">
      <formula>LEN(TRIM(K31))=0</formula>
    </cfRule>
  </conditionalFormatting>
  <conditionalFormatting sqref="I17:I23">
    <cfRule type="containsBlanks" dxfId="18" priority="5">
      <formula>LEN(TRIM(I17))=0</formula>
    </cfRule>
  </conditionalFormatting>
  <conditionalFormatting sqref="I16">
    <cfRule type="containsBlanks" dxfId="17" priority="4">
      <formula>LEN(TRIM(I16))=0</formula>
    </cfRule>
  </conditionalFormatting>
  <conditionalFormatting sqref="E17:G23 E16:E23">
    <cfRule type="containsBlanks" dxfId="16" priority="1">
      <formula>LEN(TRIM(E16))=0</formula>
    </cfRule>
  </conditionalFormatting>
  <dataValidations count="2">
    <dataValidation type="list" allowBlank="1" showInputMessage="1" showErrorMessage="1" sqref="B26:B28 B14" xr:uid="{4A961293-D31F-428A-A290-64CA89FC5051}">
      <formula1>"病床確保,発熱外来"</formula1>
    </dataValidation>
    <dataValidation type="list" allowBlank="1" showInputMessage="1" showErrorMessage="1" sqref="E16" xr:uid="{A26D5A98-51FE-4B5A-8DF3-53D2DA80F37B}">
      <formula1>"PCR検査装置,等温遺伝子増幅装置"</formula1>
    </dataValidation>
  </dataValidations>
  <pageMargins left="0.7" right="0.7" top="0.75" bottom="0.75" header="0.3" footer="0.3"/>
  <pageSetup paperSize="9" scale="62" fitToHeight="0" orientation="portrait" r:id="rId1"/>
  <rowBreaks count="1" manualBreakCount="1">
    <brk id="48" min="1" max="18" man="1"/>
  </rowBreak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E6C01-FB94-4B10-BF51-C9C927DEBB59}">
  <sheetPr>
    <tabColor theme="6" tint="0.39997558519241921"/>
    <pageSetUpPr fitToPage="1"/>
  </sheetPr>
  <dimension ref="A1:M36"/>
  <sheetViews>
    <sheetView view="pageBreakPreview" zoomScaleNormal="100" zoomScaleSheetLayoutView="100" workbookViewId="0">
      <selection activeCell="G11" sqref="G11:K11"/>
    </sheetView>
  </sheetViews>
  <sheetFormatPr defaultColWidth="9" defaultRowHeight="13"/>
  <cols>
    <col min="1" max="8" width="9" style="221"/>
    <col min="9" max="9" width="6.453125" style="221" customWidth="1"/>
    <col min="10" max="13" width="5.6328125" style="221" customWidth="1"/>
    <col min="14" max="14" width="1.36328125" style="221" customWidth="1"/>
    <col min="15" max="16384" width="9" style="221"/>
  </cols>
  <sheetData>
    <row r="1" spans="1:13" ht="14.25" customHeight="1">
      <c r="A1" s="585"/>
      <c r="B1" s="586"/>
      <c r="C1" s="586"/>
      <c r="D1" s="586"/>
      <c r="E1" s="586"/>
      <c r="F1" s="586"/>
      <c r="G1" s="586"/>
      <c r="H1" s="586"/>
      <c r="I1" s="586"/>
      <c r="J1" s="586"/>
      <c r="K1" s="586"/>
      <c r="L1" s="586"/>
      <c r="M1" s="586"/>
    </row>
    <row r="2" spans="1:13" ht="14">
      <c r="A2" s="152"/>
    </row>
    <row r="3" spans="1:13" ht="14.25" customHeight="1">
      <c r="A3" s="587" t="s">
        <v>401</v>
      </c>
      <c r="B3" s="587"/>
      <c r="C3" s="587"/>
      <c r="D3" s="587"/>
      <c r="E3" s="587"/>
      <c r="F3" s="587"/>
      <c r="G3" s="587"/>
      <c r="H3" s="587"/>
      <c r="I3" s="587"/>
      <c r="J3" s="587"/>
      <c r="K3" s="587"/>
    </row>
    <row r="4" spans="1:13" ht="14.25" customHeight="1">
      <c r="A4" s="222"/>
      <c r="B4" s="222"/>
      <c r="C4" s="222"/>
      <c r="D4" s="222"/>
      <c r="E4" s="222"/>
      <c r="F4" s="222"/>
      <c r="G4" s="222"/>
      <c r="H4" s="222"/>
      <c r="I4" s="222"/>
      <c r="J4" s="222"/>
      <c r="K4" s="222"/>
    </row>
    <row r="5" spans="1:13" ht="14.25" customHeight="1">
      <c r="A5" s="153"/>
      <c r="B5" s="153"/>
      <c r="C5" s="153"/>
      <c r="D5" s="153"/>
      <c r="E5" s="153"/>
      <c r="F5" s="153"/>
      <c r="G5" s="153"/>
      <c r="H5" s="588"/>
      <c r="I5" s="588"/>
      <c r="J5" s="588"/>
      <c r="K5" s="588"/>
    </row>
    <row r="6" spans="1:13" ht="14">
      <c r="A6" s="152"/>
    </row>
    <row r="7" spans="1:13" ht="14">
      <c r="A7" s="152"/>
    </row>
    <row r="8" spans="1:13" ht="14.25" customHeight="1">
      <c r="A8" s="585" t="s">
        <v>402</v>
      </c>
      <c r="B8" s="586"/>
      <c r="C8" s="586"/>
      <c r="D8" s="586"/>
      <c r="E8" s="586"/>
      <c r="F8" s="586"/>
      <c r="G8" s="586"/>
      <c r="H8" s="586"/>
      <c r="I8" s="586"/>
      <c r="J8" s="586"/>
      <c r="K8" s="586"/>
      <c r="L8" s="586"/>
      <c r="M8" s="586"/>
    </row>
    <row r="9" spans="1:13" ht="14.25" customHeight="1">
      <c r="A9" s="585" t="s">
        <v>403</v>
      </c>
      <c r="B9" s="586"/>
      <c r="C9" s="586"/>
      <c r="D9" s="586"/>
      <c r="E9" s="586"/>
      <c r="F9" s="586"/>
      <c r="G9" s="586"/>
      <c r="H9" s="586"/>
      <c r="I9" s="586"/>
      <c r="J9" s="586"/>
      <c r="K9" s="586"/>
      <c r="L9" s="586"/>
      <c r="M9" s="586"/>
    </row>
    <row r="10" spans="1:13" ht="14">
      <c r="A10" s="152"/>
    </row>
    <row r="11" spans="1:13" ht="27" customHeight="1">
      <c r="A11" s="153"/>
      <c r="C11" s="583" t="s">
        <v>404</v>
      </c>
      <c r="D11" s="583"/>
      <c r="E11" s="583" t="s">
        <v>405</v>
      </c>
      <c r="F11" s="583"/>
      <c r="G11" s="589"/>
      <c r="H11" s="589"/>
      <c r="I11" s="589"/>
      <c r="J11" s="589"/>
      <c r="K11" s="589"/>
    </row>
    <row r="12" spans="1:13" ht="27" customHeight="1">
      <c r="A12" s="153"/>
      <c r="E12" s="583" t="s">
        <v>406</v>
      </c>
      <c r="F12" s="583"/>
      <c r="G12" s="584"/>
      <c r="H12" s="584"/>
      <c r="I12" s="584"/>
      <c r="J12" s="584"/>
      <c r="K12" s="584"/>
    </row>
    <row r="13" spans="1:13" ht="27.75" customHeight="1">
      <c r="A13" s="154"/>
      <c r="E13" s="583" t="s">
        <v>407</v>
      </c>
      <c r="F13" s="583"/>
      <c r="G13" s="584"/>
      <c r="H13" s="584"/>
      <c r="I13" s="584"/>
      <c r="J13" s="584"/>
      <c r="K13" s="584"/>
    </row>
    <row r="14" spans="1:13" ht="27.75" customHeight="1">
      <c r="A14" s="154"/>
      <c r="E14" s="583" t="s">
        <v>408</v>
      </c>
      <c r="F14" s="583"/>
      <c r="G14" s="584"/>
      <c r="H14" s="584"/>
      <c r="I14" s="584"/>
      <c r="J14" s="584"/>
      <c r="K14" s="584"/>
    </row>
    <row r="15" spans="1:13" ht="14">
      <c r="A15" s="152"/>
    </row>
    <row r="16" spans="1:13" ht="14">
      <c r="A16" s="152"/>
    </row>
    <row r="17" spans="1:11" ht="16.5" customHeight="1">
      <c r="A17" s="590" t="s">
        <v>409</v>
      </c>
      <c r="B17" s="590"/>
      <c r="C17" s="590"/>
      <c r="D17" s="590"/>
      <c r="E17" s="590"/>
      <c r="F17" s="590"/>
      <c r="G17" s="590"/>
      <c r="H17" s="590"/>
      <c r="I17" s="590"/>
      <c r="J17" s="590"/>
      <c r="K17" s="590"/>
    </row>
    <row r="18" spans="1:11" ht="16.5" customHeight="1">
      <c r="A18" s="591" t="s">
        <v>410</v>
      </c>
      <c r="B18" s="591"/>
      <c r="C18" s="591"/>
      <c r="D18" s="591"/>
      <c r="E18" s="591"/>
      <c r="F18" s="591"/>
      <c r="G18" s="591"/>
      <c r="H18" s="591"/>
      <c r="I18" s="591"/>
      <c r="J18" s="591"/>
      <c r="K18" s="591"/>
    </row>
    <row r="19" spans="1:11" ht="16.5" customHeight="1">
      <c r="A19" s="590" t="s">
        <v>411</v>
      </c>
      <c r="B19" s="590"/>
      <c r="C19" s="590"/>
      <c r="D19" s="590"/>
      <c r="E19" s="590"/>
      <c r="F19" s="590"/>
      <c r="G19" s="590"/>
      <c r="H19" s="590"/>
      <c r="I19" s="590"/>
      <c r="J19" s="590"/>
      <c r="K19" s="590"/>
    </row>
    <row r="20" spans="1:11" ht="16.5" customHeight="1">
      <c r="A20" s="590" t="s">
        <v>412</v>
      </c>
      <c r="B20" s="590"/>
      <c r="C20" s="590"/>
      <c r="D20" s="590"/>
      <c r="E20" s="590"/>
      <c r="F20" s="590"/>
      <c r="G20" s="590"/>
      <c r="H20" s="590"/>
      <c r="I20" s="590"/>
      <c r="J20" s="590"/>
      <c r="K20" s="590"/>
    </row>
    <row r="21" spans="1:11" ht="16.5" customHeight="1">
      <c r="A21" s="590" t="s">
        <v>413</v>
      </c>
      <c r="B21" s="590"/>
      <c r="C21" s="590"/>
      <c r="D21" s="590"/>
      <c r="E21" s="590"/>
      <c r="F21" s="590"/>
      <c r="G21" s="590"/>
      <c r="H21" s="590"/>
      <c r="I21" s="590"/>
      <c r="J21" s="590"/>
      <c r="K21" s="590"/>
    </row>
    <row r="22" spans="1:11" ht="16.5" customHeight="1">
      <c r="A22" s="590" t="s">
        <v>414</v>
      </c>
      <c r="B22" s="590"/>
      <c r="C22" s="590"/>
      <c r="D22" s="590"/>
      <c r="E22" s="590"/>
      <c r="F22" s="590"/>
      <c r="G22" s="590"/>
      <c r="H22" s="590"/>
      <c r="I22" s="590"/>
      <c r="J22" s="590"/>
      <c r="K22" s="590"/>
    </row>
    <row r="23" spans="1:11" ht="16.5" customHeight="1">
      <c r="A23" s="224"/>
      <c r="B23" s="224"/>
      <c r="C23" s="224"/>
      <c r="D23" s="224"/>
      <c r="E23" s="224"/>
      <c r="F23" s="224"/>
      <c r="G23" s="224"/>
      <c r="H23" s="224"/>
      <c r="I23" s="224"/>
      <c r="J23" s="224"/>
      <c r="K23" s="224"/>
    </row>
    <row r="24" spans="1:11" ht="16.5" customHeight="1">
      <c r="A24" s="592" t="s">
        <v>415</v>
      </c>
      <c r="B24" s="592"/>
      <c r="C24" s="592"/>
      <c r="D24" s="592"/>
      <c r="E24" s="592"/>
      <c r="F24" s="592"/>
      <c r="G24" s="592"/>
      <c r="H24" s="592"/>
      <c r="I24" s="592"/>
      <c r="J24" s="592"/>
      <c r="K24" s="592"/>
    </row>
    <row r="25" spans="1:11" ht="16.5" customHeight="1">
      <c r="A25" s="590" t="s">
        <v>416</v>
      </c>
      <c r="B25" s="590"/>
      <c r="C25" s="590"/>
      <c r="D25" s="590"/>
      <c r="E25" s="590"/>
      <c r="F25" s="590"/>
      <c r="G25" s="590"/>
      <c r="H25" s="590"/>
      <c r="I25" s="590"/>
      <c r="J25" s="590"/>
      <c r="K25" s="590"/>
    </row>
    <row r="26" spans="1:11" ht="16.5" customHeight="1">
      <c r="A26" s="591" t="s">
        <v>417</v>
      </c>
      <c r="B26" s="591"/>
      <c r="C26" s="591"/>
      <c r="D26" s="591"/>
      <c r="E26" s="591"/>
      <c r="F26" s="591"/>
      <c r="G26" s="591"/>
      <c r="H26" s="591"/>
      <c r="I26" s="591"/>
      <c r="J26" s="591"/>
      <c r="K26" s="591"/>
    </row>
    <row r="27" spans="1:11" ht="16.5" customHeight="1">
      <c r="A27" s="590" t="s">
        <v>418</v>
      </c>
      <c r="B27" s="590"/>
      <c r="C27" s="590"/>
      <c r="D27" s="590"/>
      <c r="E27" s="590"/>
      <c r="F27" s="590"/>
      <c r="G27" s="590"/>
      <c r="H27" s="590"/>
      <c r="I27" s="590"/>
      <c r="J27" s="590"/>
      <c r="K27" s="590"/>
    </row>
    <row r="28" spans="1:11" ht="16.5" customHeight="1">
      <c r="A28" s="590" t="s">
        <v>419</v>
      </c>
      <c r="B28" s="590"/>
      <c r="C28" s="590"/>
      <c r="D28" s="590"/>
      <c r="E28" s="590"/>
      <c r="F28" s="590"/>
      <c r="G28" s="590"/>
      <c r="H28" s="590"/>
      <c r="I28" s="590"/>
      <c r="J28" s="590"/>
      <c r="K28" s="590"/>
    </row>
    <row r="29" spans="1:11" ht="16.5" customHeight="1">
      <c r="A29" s="590" t="s">
        <v>420</v>
      </c>
      <c r="B29" s="590"/>
      <c r="C29" s="590"/>
      <c r="D29" s="590"/>
      <c r="E29" s="590"/>
      <c r="F29" s="590"/>
      <c r="G29" s="590"/>
      <c r="H29" s="590"/>
      <c r="I29" s="590"/>
      <c r="J29" s="590"/>
      <c r="K29" s="590"/>
    </row>
    <row r="30" spans="1:11" ht="16.5" customHeight="1">
      <c r="A30" s="590" t="s">
        <v>421</v>
      </c>
      <c r="B30" s="590"/>
      <c r="C30" s="590"/>
      <c r="D30" s="590"/>
      <c r="E30" s="590"/>
      <c r="F30" s="590"/>
      <c r="G30" s="590"/>
      <c r="H30" s="590"/>
      <c r="I30" s="590"/>
      <c r="J30" s="590"/>
      <c r="K30" s="590"/>
    </row>
    <row r="31" spans="1:11" ht="16.5" customHeight="1">
      <c r="A31" s="590" t="s">
        <v>422</v>
      </c>
      <c r="B31" s="590"/>
      <c r="C31" s="590"/>
      <c r="D31" s="590"/>
      <c r="E31" s="590"/>
      <c r="F31" s="590"/>
      <c r="G31" s="590"/>
      <c r="H31" s="590"/>
      <c r="I31" s="590"/>
      <c r="J31" s="590"/>
      <c r="K31" s="590"/>
    </row>
    <row r="32" spans="1:11" ht="16.5" customHeight="1">
      <c r="A32" s="590" t="s">
        <v>423</v>
      </c>
      <c r="B32" s="590"/>
      <c r="C32" s="590"/>
      <c r="D32" s="590"/>
      <c r="E32" s="590"/>
      <c r="F32" s="590"/>
      <c r="G32" s="590"/>
      <c r="H32" s="590"/>
      <c r="I32" s="590"/>
      <c r="J32" s="590"/>
      <c r="K32" s="590"/>
    </row>
    <row r="33" spans="1:11" ht="16.5" customHeight="1">
      <c r="A33" s="590" t="s">
        <v>424</v>
      </c>
      <c r="B33" s="590"/>
      <c r="C33" s="590"/>
      <c r="D33" s="590"/>
      <c r="E33" s="590"/>
      <c r="F33" s="590"/>
      <c r="G33" s="590"/>
      <c r="H33" s="590"/>
      <c r="I33" s="590"/>
      <c r="J33" s="590"/>
      <c r="K33" s="590"/>
    </row>
    <row r="34" spans="1:11" ht="16.5" customHeight="1">
      <c r="A34" s="590" t="s">
        <v>425</v>
      </c>
      <c r="B34" s="590"/>
      <c r="C34" s="590"/>
      <c r="D34" s="590"/>
      <c r="E34" s="590"/>
      <c r="F34" s="590"/>
      <c r="G34" s="590"/>
      <c r="H34" s="590"/>
      <c r="I34" s="590"/>
      <c r="J34" s="590"/>
      <c r="K34" s="590"/>
    </row>
    <row r="35" spans="1:11" ht="16.5" customHeight="1">
      <c r="A35" s="590" t="s">
        <v>426</v>
      </c>
      <c r="B35" s="590"/>
      <c r="C35" s="590"/>
      <c r="D35" s="590"/>
      <c r="E35" s="590"/>
      <c r="F35" s="590"/>
      <c r="G35" s="590"/>
      <c r="H35" s="590"/>
      <c r="I35" s="590"/>
      <c r="J35" s="590"/>
      <c r="K35" s="590"/>
    </row>
    <row r="36" spans="1:11" ht="16.5" customHeight="1">
      <c r="A36" s="223"/>
      <c r="B36" s="223"/>
      <c r="C36" s="223"/>
      <c r="D36" s="223"/>
      <c r="E36" s="223"/>
      <c r="F36" s="223"/>
      <c r="G36" s="223"/>
      <c r="H36" s="223"/>
      <c r="I36" s="223"/>
      <c r="J36" s="223"/>
      <c r="K36" s="223"/>
    </row>
  </sheetData>
  <sheetProtection sheet="1" objects="1" scenarios="1"/>
  <mergeCells count="32">
    <mergeCell ref="A34:K34"/>
    <mergeCell ref="A35:K35"/>
    <mergeCell ref="A28:K28"/>
    <mergeCell ref="A29:K29"/>
    <mergeCell ref="A30:K30"/>
    <mergeCell ref="A31:K31"/>
    <mergeCell ref="A32:K32"/>
    <mergeCell ref="A33:K33"/>
    <mergeCell ref="A27:K27"/>
    <mergeCell ref="E14:F14"/>
    <mergeCell ref="G14:K14"/>
    <mergeCell ref="A17:K17"/>
    <mergeCell ref="A18:K18"/>
    <mergeCell ref="A19:K19"/>
    <mergeCell ref="A20:K20"/>
    <mergeCell ref="A21:K21"/>
    <mergeCell ref="A22:K22"/>
    <mergeCell ref="A24:K24"/>
    <mergeCell ref="A25:K25"/>
    <mergeCell ref="A26:K26"/>
    <mergeCell ref="E13:F13"/>
    <mergeCell ref="G13:K13"/>
    <mergeCell ref="A1:M1"/>
    <mergeCell ref="A3:K3"/>
    <mergeCell ref="H5:K5"/>
    <mergeCell ref="A8:M8"/>
    <mergeCell ref="A9:M9"/>
    <mergeCell ref="G11:K11"/>
    <mergeCell ref="C11:D11"/>
    <mergeCell ref="E11:F11"/>
    <mergeCell ref="E12:F12"/>
    <mergeCell ref="G12:K12"/>
  </mergeCells>
  <phoneticPr fontId="5"/>
  <conditionalFormatting sqref="H5:K5 G11:K14">
    <cfRule type="containsBlanks" dxfId="15" priority="1">
      <formula>LEN(TRIM(G5))=0</formula>
    </cfRule>
  </conditionalFormatting>
  <pageMargins left="0.75" right="0.75" top="1" bottom="1" header="0.5" footer="0.5"/>
  <pageSetup paperSize="9" scale="98"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8A42A-CE6F-4103-B0B0-00687CF76F83}">
  <sheetPr codeName="Sheet12">
    <tabColor theme="8" tint="0.39997558519241921"/>
    <pageSetUpPr fitToPage="1"/>
  </sheetPr>
  <dimension ref="A1:J42"/>
  <sheetViews>
    <sheetView view="pageBreakPreview" zoomScaleNormal="70" zoomScaleSheetLayoutView="100" workbookViewId="0">
      <selection activeCell="F7" sqref="F7:G7"/>
    </sheetView>
  </sheetViews>
  <sheetFormatPr defaultColWidth="9" defaultRowHeight="13"/>
  <cols>
    <col min="1" max="1" width="9" style="107"/>
    <col min="2" max="2" width="10.6328125" style="107" customWidth="1"/>
    <col min="3" max="3" width="15.6328125" style="107" customWidth="1"/>
    <col min="4" max="4" width="12.6328125" style="107" customWidth="1"/>
    <col min="5" max="5" width="13.90625" style="107" bestFit="1" customWidth="1"/>
    <col min="6" max="6" width="9.453125" style="107" customWidth="1"/>
    <col min="7" max="7" width="14.08984375" style="107" customWidth="1"/>
    <col min="8" max="8" width="2.6328125" style="107" customWidth="1"/>
    <col min="9" max="9" width="1.6328125" style="107" customWidth="1"/>
    <col min="10" max="10" width="2.90625" style="107" customWidth="1"/>
    <col min="11" max="16384" width="9" style="107"/>
  </cols>
  <sheetData>
    <row r="1" spans="1:10" ht="18" customHeight="1">
      <c r="A1" s="107" t="s">
        <v>494</v>
      </c>
    </row>
    <row r="2" spans="1:10" ht="14">
      <c r="A2" s="215"/>
      <c r="B2" s="108"/>
      <c r="C2" s="108"/>
      <c r="D2" s="108"/>
      <c r="E2" s="108"/>
      <c r="F2" s="108"/>
      <c r="G2" s="108"/>
      <c r="H2" s="108"/>
    </row>
    <row r="3" spans="1:10" ht="14">
      <c r="A3" s="108"/>
      <c r="B3" s="108"/>
      <c r="C3" s="108"/>
      <c r="D3" s="108"/>
      <c r="E3" s="108"/>
      <c r="F3" s="108"/>
      <c r="G3" s="108"/>
      <c r="H3" s="108"/>
    </row>
    <row r="4" spans="1:10" ht="14">
      <c r="A4" s="109" t="s">
        <v>495</v>
      </c>
      <c r="B4" s="110"/>
      <c r="C4" s="110"/>
      <c r="D4" s="110"/>
      <c r="E4" s="110"/>
      <c r="F4" s="110"/>
      <c r="G4" s="110"/>
      <c r="H4" s="110"/>
    </row>
    <row r="5" spans="1:10" ht="14">
      <c r="A5" s="109"/>
      <c r="B5" s="109"/>
      <c r="C5" s="111"/>
      <c r="D5" s="110"/>
      <c r="E5" s="110"/>
      <c r="F5" s="110"/>
      <c r="G5" s="110"/>
      <c r="H5" s="110"/>
    </row>
    <row r="6" spans="1:10" ht="14">
      <c r="A6" s="108"/>
      <c r="B6" s="108"/>
      <c r="C6" s="108"/>
      <c r="D6" s="108"/>
      <c r="E6" s="108"/>
      <c r="F6" s="108"/>
      <c r="G6" s="108"/>
      <c r="H6" s="108"/>
    </row>
    <row r="7" spans="1:10" ht="14">
      <c r="A7" s="108"/>
      <c r="B7" s="108"/>
      <c r="C7" s="108"/>
      <c r="D7" s="108"/>
      <c r="E7" s="108"/>
      <c r="F7" s="402" t="s">
        <v>308</v>
      </c>
      <c r="G7" s="402"/>
      <c r="H7" s="112" t="s">
        <v>309</v>
      </c>
    </row>
    <row r="8" spans="1:10" ht="14">
      <c r="A8" s="108"/>
      <c r="B8" s="108"/>
      <c r="C8" s="108"/>
      <c r="D8" s="108"/>
      <c r="E8" s="108"/>
      <c r="F8" s="403" t="str">
        <f>IF(基本情報入力シート!$C$3="","令和　年　月　日",IF(基本情報入力シート!$C$4="実績報告",基本情報入力シート!$C$3,"令和　年　月　日"))</f>
        <v>令和　年　月　日</v>
      </c>
      <c r="G8" s="403"/>
      <c r="H8" s="403"/>
    </row>
    <row r="9" spans="1:10" ht="14">
      <c r="A9" s="108"/>
      <c r="B9" s="108"/>
      <c r="C9" s="108"/>
      <c r="D9" s="108"/>
      <c r="E9" s="108"/>
      <c r="F9" s="108"/>
      <c r="G9" s="108"/>
      <c r="H9" s="108"/>
    </row>
    <row r="10" spans="1:10" ht="14">
      <c r="A10" s="108"/>
      <c r="B10" s="108"/>
      <c r="C10" s="108"/>
      <c r="D10" s="108"/>
      <c r="E10" s="108"/>
      <c r="F10" s="108"/>
      <c r="G10" s="108"/>
      <c r="H10" s="108"/>
    </row>
    <row r="11" spans="1:10" ht="14">
      <c r="A11" s="215" t="s">
        <v>310</v>
      </c>
      <c r="B11" s="108"/>
      <c r="C11" s="108"/>
      <c r="D11" s="108"/>
      <c r="E11" s="108"/>
      <c r="F11" s="108"/>
      <c r="G11" s="108"/>
      <c r="H11" s="108"/>
    </row>
    <row r="12" spans="1:10" ht="14">
      <c r="A12" s="215" t="s">
        <v>311</v>
      </c>
      <c r="B12" s="113"/>
      <c r="C12" s="108"/>
      <c r="D12" s="108"/>
      <c r="E12" s="108"/>
      <c r="F12" s="108"/>
      <c r="G12" s="108"/>
      <c r="H12" s="108"/>
    </row>
    <row r="13" spans="1:10" ht="14">
      <c r="A13" s="108"/>
      <c r="B13" s="108"/>
      <c r="C13" s="108"/>
      <c r="D13" s="108"/>
      <c r="E13" s="108"/>
      <c r="F13" s="108"/>
      <c r="G13" s="108"/>
      <c r="H13" s="108"/>
    </row>
    <row r="14" spans="1:10" ht="14">
      <c r="A14" s="108"/>
      <c r="B14" s="108"/>
      <c r="C14" s="108"/>
      <c r="D14" s="108"/>
      <c r="E14" s="108"/>
      <c r="F14" s="108"/>
      <c r="G14" s="108"/>
      <c r="H14" s="108"/>
    </row>
    <row r="15" spans="1:10" ht="14">
      <c r="A15" s="108"/>
      <c r="B15" s="108"/>
      <c r="C15" s="108"/>
      <c r="D15" s="108"/>
      <c r="E15" s="215" t="s">
        <v>312</v>
      </c>
      <c r="F15" s="215"/>
      <c r="G15" s="215"/>
      <c r="H15" s="215"/>
    </row>
    <row r="16" spans="1:10" ht="14">
      <c r="A16" s="108"/>
      <c r="B16" s="108"/>
      <c r="C16" s="108"/>
      <c r="D16" s="108"/>
      <c r="E16" s="114" t="s">
        <v>313</v>
      </c>
      <c r="F16" s="404" t="str">
        <f>IF(基本情報入力シート!C6="","",基本情報入力シート!C6)</f>
        <v/>
      </c>
      <c r="G16" s="404"/>
      <c r="H16" s="404"/>
    </row>
    <row r="17" spans="1:9" ht="14">
      <c r="A17" s="108"/>
      <c r="B17" s="108"/>
      <c r="C17" s="108"/>
      <c r="D17" s="108"/>
      <c r="E17" s="115"/>
      <c r="F17" s="405"/>
      <c r="G17" s="405"/>
      <c r="H17" s="405"/>
    </row>
    <row r="18" spans="1:9" ht="14">
      <c r="A18" s="108"/>
      <c r="B18" s="108"/>
      <c r="C18" s="108"/>
      <c r="D18" s="108"/>
      <c r="E18" s="116" t="s">
        <v>314</v>
      </c>
      <c r="F18" s="401" t="str">
        <f>IF(基本情報入力シート!C7="","",基本情報入力シート!C7)</f>
        <v/>
      </c>
      <c r="G18" s="401"/>
      <c r="H18" s="401"/>
    </row>
    <row r="19" spans="1:9" ht="14">
      <c r="A19" s="108"/>
      <c r="B19" s="108"/>
      <c r="C19" s="108"/>
      <c r="D19" s="108"/>
      <c r="E19" s="116" t="s">
        <v>315</v>
      </c>
      <c r="F19" s="401" t="str">
        <f>IF(基本情報入力シート!C8="","",基本情報入力シート!C8)</f>
        <v/>
      </c>
      <c r="G19" s="401"/>
      <c r="H19" s="401"/>
    </row>
    <row r="20" spans="1:9" ht="14">
      <c r="A20" s="108"/>
      <c r="B20" s="108"/>
      <c r="C20" s="108"/>
      <c r="D20" s="108"/>
      <c r="E20" s="116" t="s">
        <v>316</v>
      </c>
      <c r="F20" s="401" t="str">
        <f>IF(基本情報入力シート!C9="","",基本情報入力シート!C9)</f>
        <v/>
      </c>
      <c r="G20" s="401"/>
      <c r="H20" s="401"/>
    </row>
    <row r="21" spans="1:9" ht="14">
      <c r="A21" s="108"/>
      <c r="B21" s="108"/>
      <c r="C21" s="108"/>
      <c r="D21" s="108"/>
      <c r="E21" s="108"/>
      <c r="F21" s="108"/>
      <c r="G21" s="108"/>
      <c r="H21" s="108"/>
    </row>
    <row r="22" spans="1:9" ht="14">
      <c r="A22" s="108"/>
      <c r="B22" s="108"/>
      <c r="C22" s="108"/>
      <c r="D22" s="108"/>
      <c r="E22" s="108"/>
      <c r="F22" s="108"/>
      <c r="G22" s="108"/>
      <c r="H22" s="108"/>
    </row>
    <row r="23" spans="1:9" ht="14">
      <c r="A23" s="406" t="s">
        <v>430</v>
      </c>
      <c r="B23" s="406"/>
      <c r="C23" s="406"/>
      <c r="D23" s="406"/>
      <c r="E23" s="406"/>
      <c r="F23" s="406"/>
      <c r="G23" s="406"/>
      <c r="H23" s="406"/>
      <c r="I23" s="215"/>
    </row>
    <row r="24" spans="1:9" ht="14">
      <c r="A24" s="400" t="s">
        <v>496</v>
      </c>
      <c r="B24" s="400"/>
      <c r="C24" s="400"/>
      <c r="D24" s="400"/>
      <c r="E24" s="400"/>
      <c r="F24" s="400"/>
      <c r="G24" s="400"/>
      <c r="H24" s="400"/>
    </row>
    <row r="25" spans="1:9" ht="14">
      <c r="A25" s="400" t="s">
        <v>431</v>
      </c>
      <c r="B25" s="400"/>
      <c r="C25" s="400"/>
      <c r="D25" s="400"/>
      <c r="E25" s="400"/>
      <c r="F25" s="400"/>
      <c r="G25" s="400"/>
      <c r="H25" s="400"/>
    </row>
    <row r="26" spans="1:9" ht="14">
      <c r="A26" s="215"/>
      <c r="B26" s="108"/>
      <c r="C26" s="108"/>
      <c r="D26" s="108"/>
      <c r="E26" s="108"/>
      <c r="F26" s="108"/>
      <c r="G26" s="108"/>
      <c r="H26" s="108"/>
    </row>
    <row r="27" spans="1:9" ht="14">
      <c r="A27" s="110" t="s">
        <v>317</v>
      </c>
      <c r="B27" s="110"/>
      <c r="C27" s="110"/>
      <c r="D27" s="110"/>
      <c r="E27" s="110"/>
      <c r="F27" s="110"/>
      <c r="G27" s="110"/>
      <c r="H27" s="110"/>
    </row>
    <row r="28" spans="1:9" ht="14">
      <c r="A28" s="109"/>
      <c r="B28" s="110"/>
      <c r="C28" s="110"/>
      <c r="D28" s="110"/>
      <c r="E28" s="110"/>
      <c r="F28" s="110"/>
      <c r="G28" s="110"/>
      <c r="H28" s="110"/>
    </row>
    <row r="29" spans="1:9" ht="14">
      <c r="A29" s="117" t="s">
        <v>339</v>
      </c>
      <c r="B29" s="108"/>
      <c r="C29" s="118" t="s">
        <v>365</v>
      </c>
      <c r="D29" s="149" t="str">
        <f>IF(基本情報入力シート!C4="実績報告",【実績】所要額精算書!$Q$12,"")</f>
        <v/>
      </c>
      <c r="E29" s="108" t="s">
        <v>334</v>
      </c>
      <c r="G29" s="108"/>
      <c r="H29" s="108"/>
    </row>
    <row r="30" spans="1:9" ht="14">
      <c r="A30" s="117" t="s">
        <v>338</v>
      </c>
      <c r="B30" s="108"/>
      <c r="C30" s="118"/>
      <c r="D30" s="118"/>
      <c r="E30" s="108"/>
      <c r="F30" s="108"/>
      <c r="G30" s="108"/>
      <c r="H30" s="108"/>
    </row>
    <row r="31" spans="1:9" ht="14">
      <c r="A31" s="117" t="s">
        <v>376</v>
      </c>
      <c r="B31" s="215"/>
      <c r="C31" s="215"/>
      <c r="D31" s="112"/>
      <c r="E31" s="119"/>
      <c r="F31" s="119"/>
      <c r="G31" s="215"/>
      <c r="H31" s="108"/>
    </row>
    <row r="32" spans="1:9" ht="14">
      <c r="A32" s="117" t="s">
        <v>330</v>
      </c>
      <c r="B32" s="215"/>
      <c r="C32" s="215"/>
      <c r="D32" s="112"/>
      <c r="E32" s="119"/>
      <c r="F32" s="119"/>
      <c r="G32" s="215"/>
      <c r="H32" s="108"/>
    </row>
    <row r="33" spans="1:8" ht="14">
      <c r="A33" s="117" t="s">
        <v>516</v>
      </c>
      <c r="B33" s="215"/>
      <c r="C33" s="215"/>
      <c r="D33" s="112"/>
      <c r="E33" s="119"/>
      <c r="F33" s="119"/>
      <c r="G33" s="215"/>
      <c r="H33" s="108"/>
    </row>
    <row r="34" spans="1:8" ht="14">
      <c r="A34" s="117" t="s">
        <v>517</v>
      </c>
      <c r="B34" s="215"/>
      <c r="C34" s="215"/>
      <c r="D34" s="112"/>
      <c r="E34" s="119"/>
      <c r="F34" s="119"/>
      <c r="G34" s="215"/>
      <c r="H34" s="108"/>
    </row>
    <row r="35" spans="1:8" ht="14">
      <c r="A35" s="117" t="s">
        <v>518</v>
      </c>
      <c r="B35" s="215"/>
      <c r="C35" s="215"/>
      <c r="D35" s="112"/>
      <c r="E35" s="119"/>
      <c r="F35" s="119"/>
      <c r="G35" s="215"/>
      <c r="H35" s="108"/>
    </row>
    <row r="36" spans="1:8" ht="14">
      <c r="A36" s="117" t="s">
        <v>331</v>
      </c>
      <c r="B36" s="215"/>
      <c r="C36" s="215"/>
      <c r="D36" s="215"/>
      <c r="E36" s="215"/>
      <c r="F36" s="215"/>
      <c r="G36" s="215"/>
      <c r="H36" s="108"/>
    </row>
    <row r="37" spans="1:8" ht="14">
      <c r="A37" s="117"/>
      <c r="B37" s="215"/>
      <c r="C37" s="215"/>
      <c r="D37" s="215"/>
      <c r="E37" s="215"/>
      <c r="F37" s="215"/>
      <c r="G37" s="215"/>
      <c r="H37" s="108"/>
    </row>
    <row r="38" spans="1:8" ht="14">
      <c r="A38" s="117"/>
      <c r="B38" s="215"/>
      <c r="C38" s="215"/>
      <c r="D38" s="215"/>
      <c r="E38" s="215"/>
      <c r="F38" s="215"/>
      <c r="G38" s="215"/>
      <c r="H38" s="108"/>
    </row>
    <row r="39" spans="1:8" ht="14">
      <c r="A39" s="117"/>
      <c r="B39" s="215"/>
      <c r="C39" s="215"/>
      <c r="D39" s="215"/>
      <c r="E39" s="215"/>
      <c r="F39" s="215"/>
      <c r="G39" s="215"/>
      <c r="H39" s="108"/>
    </row>
    <row r="40" spans="1:8" ht="14">
      <c r="A40" s="215"/>
      <c r="B40" s="215"/>
      <c r="C40" s="215"/>
      <c r="D40" s="215"/>
      <c r="E40" s="215"/>
      <c r="F40" s="215"/>
      <c r="G40" s="215"/>
      <c r="H40" s="108"/>
    </row>
    <row r="41" spans="1:8" ht="14">
      <c r="A41" s="215"/>
      <c r="B41" s="215"/>
      <c r="C41" s="215"/>
      <c r="D41" s="215"/>
      <c r="E41" s="215"/>
      <c r="F41" s="215"/>
      <c r="G41" s="215"/>
      <c r="H41" s="108"/>
    </row>
    <row r="42" spans="1:8" ht="14">
      <c r="A42" s="215"/>
      <c r="B42" s="215"/>
      <c r="C42" s="215"/>
      <c r="D42" s="215"/>
      <c r="E42" s="215"/>
      <c r="F42" s="215"/>
      <c r="G42" s="215"/>
      <c r="H42" s="108"/>
    </row>
  </sheetData>
  <sheetProtection sheet="1" objects="1" scenarios="1"/>
  <mergeCells count="9">
    <mergeCell ref="A24:H24"/>
    <mergeCell ref="A25:H25"/>
    <mergeCell ref="F7:G7"/>
    <mergeCell ref="F8:H8"/>
    <mergeCell ref="F16:H17"/>
    <mergeCell ref="F18:H18"/>
    <mergeCell ref="F19:H19"/>
    <mergeCell ref="F20:H20"/>
    <mergeCell ref="A23:H23"/>
  </mergeCells>
  <phoneticPr fontId="5"/>
  <pageMargins left="0.70866141732283472" right="0.70866141732283472" top="0.74803149606299213" bottom="0.74803149606299213" header="0.31496062992125984" footer="0.31496062992125984"/>
  <pageSetup paperSize="9" scale="99" fitToHeight="0" orientation="portrait" cellComments="asDisplayed"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3A4EE-0084-4DD5-97D2-0A968C601A38}">
  <sheetPr>
    <tabColor theme="8" tint="0.39997558519241921"/>
  </sheetPr>
  <dimension ref="A1:F22"/>
  <sheetViews>
    <sheetView view="pageBreakPreview" zoomScaleNormal="100" zoomScaleSheetLayoutView="100" workbookViewId="0">
      <selection activeCell="D9" sqref="D9"/>
    </sheetView>
  </sheetViews>
  <sheetFormatPr defaultColWidth="9" defaultRowHeight="13"/>
  <cols>
    <col min="1" max="1" width="2.08984375" style="122" customWidth="1"/>
    <col min="2" max="2" width="15.90625" style="122" customWidth="1"/>
    <col min="3" max="3" width="17" style="122" customWidth="1"/>
    <col min="4" max="5" width="20.6328125" style="122" customWidth="1"/>
    <col min="6" max="16384" width="9" style="122"/>
  </cols>
  <sheetData>
    <row r="1" spans="1:6" ht="24" customHeight="1"/>
    <row r="2" spans="1:6" ht="24" customHeight="1">
      <c r="A2" s="410" t="s">
        <v>492</v>
      </c>
      <c r="B2" s="410"/>
      <c r="C2" s="410"/>
      <c r="D2" s="410"/>
      <c r="E2" s="410"/>
    </row>
    <row r="3" spans="1:6" ht="24" customHeight="1">
      <c r="B3" s="123"/>
      <c r="C3" s="123"/>
      <c r="D3" s="123"/>
      <c r="E3" s="123"/>
    </row>
    <row r="4" spans="1:6" ht="24" customHeight="1">
      <c r="B4" s="123"/>
      <c r="C4" s="123"/>
      <c r="D4" s="411" t="str">
        <f>IF(基本情報入力シート!$C$9="","","医療機関名："&amp;基本情報入力シート!$C$9)</f>
        <v/>
      </c>
      <c r="E4" s="411"/>
    </row>
    <row r="5" spans="1:6" ht="24" customHeight="1">
      <c r="B5" s="412" t="s">
        <v>366</v>
      </c>
      <c r="C5" s="412"/>
    </row>
    <row r="6" spans="1:6" ht="24" customHeight="1">
      <c r="E6" s="124" t="s">
        <v>367</v>
      </c>
    </row>
    <row r="7" spans="1:6" ht="24" customHeight="1">
      <c r="B7" s="413" t="s">
        <v>368</v>
      </c>
      <c r="C7" s="413"/>
      <c r="D7" s="216" t="s">
        <v>493</v>
      </c>
      <c r="E7" s="216" t="s">
        <v>378</v>
      </c>
    </row>
    <row r="8" spans="1:6" ht="24" customHeight="1">
      <c r="B8" s="414" t="s">
        <v>369</v>
      </c>
      <c r="C8" s="414"/>
      <c r="D8" s="143" t="str">
        <f>IF(基本情報入力シート!C4="実績報告",【実績】所要額精算書!Q12,"")</f>
        <v/>
      </c>
      <c r="E8" s="125"/>
    </row>
    <row r="9" spans="1:6" ht="24" customHeight="1">
      <c r="B9" s="414" t="s">
        <v>370</v>
      </c>
      <c r="C9" s="414"/>
      <c r="D9" s="144"/>
      <c r="E9" s="125"/>
    </row>
    <row r="10" spans="1:6" ht="24" customHeight="1">
      <c r="B10" s="414" t="s">
        <v>371</v>
      </c>
      <c r="C10" s="414"/>
      <c r="D10" s="144"/>
      <c r="E10" s="125"/>
    </row>
    <row r="11" spans="1:6" ht="24" customHeight="1">
      <c r="B11" s="409" t="s">
        <v>372</v>
      </c>
      <c r="C11" s="409"/>
      <c r="D11" s="142">
        <f>SUM(D8:D10)</f>
        <v>0</v>
      </c>
      <c r="E11" s="126"/>
    </row>
    <row r="12" spans="1:6" ht="24" customHeight="1"/>
    <row r="13" spans="1:6" ht="24" customHeight="1">
      <c r="B13" s="412" t="s">
        <v>373</v>
      </c>
      <c r="C13" s="412"/>
    </row>
    <row r="14" spans="1:6" ht="24" customHeight="1"/>
    <row r="15" spans="1:6" ht="24" customHeight="1">
      <c r="B15" s="413" t="s">
        <v>368</v>
      </c>
      <c r="C15" s="413"/>
      <c r="D15" s="216" t="s">
        <v>493</v>
      </c>
      <c r="E15" s="216" t="s">
        <v>378</v>
      </c>
    </row>
    <row r="16" spans="1:6" ht="24" customHeight="1">
      <c r="B16" s="407" t="s">
        <v>445</v>
      </c>
      <c r="C16" s="408"/>
      <c r="D16" s="145"/>
      <c r="E16" s="232"/>
    </row>
    <row r="17" spans="2:5" ht="24" customHeight="1">
      <c r="B17" s="417" t="s">
        <v>447</v>
      </c>
      <c r="C17" s="418"/>
      <c r="D17" s="146"/>
      <c r="E17" s="233"/>
    </row>
    <row r="18" spans="2:5" ht="24" customHeight="1">
      <c r="B18" s="417" t="s">
        <v>449</v>
      </c>
      <c r="C18" s="418"/>
      <c r="D18" s="146"/>
      <c r="E18" s="233"/>
    </row>
    <row r="19" spans="2:5" ht="24" customHeight="1">
      <c r="B19" s="417" t="s">
        <v>450</v>
      </c>
      <c r="C19" s="418"/>
      <c r="D19" s="146"/>
      <c r="E19" s="233"/>
    </row>
    <row r="20" spans="2:5" ht="24" customHeight="1">
      <c r="B20" s="415"/>
      <c r="C20" s="416"/>
      <c r="D20" s="150"/>
      <c r="E20" s="233"/>
    </row>
    <row r="21" spans="2:5" ht="24" customHeight="1">
      <c r="B21" s="409" t="s">
        <v>169</v>
      </c>
      <c r="C21" s="409"/>
      <c r="D21" s="142">
        <f>SUM(D16:D20)</f>
        <v>0</v>
      </c>
      <c r="E21" s="126"/>
    </row>
    <row r="22" spans="2:5" ht="24" customHeight="1">
      <c r="D22" s="104" t="str">
        <f>IF(D11=D21," ","↑「１　収入」と「２　支出」が一致していません")</f>
        <v xml:space="preserve"> </v>
      </c>
    </row>
  </sheetData>
  <sheetProtection sheet="1" objects="1" scenarios="1"/>
  <mergeCells count="16">
    <mergeCell ref="B9:C9"/>
    <mergeCell ref="A2:E2"/>
    <mergeCell ref="D4:E4"/>
    <mergeCell ref="B5:C5"/>
    <mergeCell ref="B7:C7"/>
    <mergeCell ref="B8:C8"/>
    <mergeCell ref="B18:C18"/>
    <mergeCell ref="B19:C19"/>
    <mergeCell ref="B20:C20"/>
    <mergeCell ref="B21:C21"/>
    <mergeCell ref="B10:C10"/>
    <mergeCell ref="B11:C11"/>
    <mergeCell ref="B13:C13"/>
    <mergeCell ref="B15:C15"/>
    <mergeCell ref="B16:C16"/>
    <mergeCell ref="B17:C17"/>
  </mergeCells>
  <phoneticPr fontId="5"/>
  <conditionalFormatting sqref="D9:D10 D16:D20">
    <cfRule type="containsBlanks" dxfId="14" priority="2">
      <formula>LEN(TRIM(D9))=0</formula>
    </cfRule>
  </conditionalFormatting>
  <conditionalFormatting sqref="B16:C19">
    <cfRule type="containsBlanks" dxfId="13" priority="1">
      <formula>LEN(TRIM(B16))=0</formula>
    </cfRule>
  </conditionalFormatting>
  <printOptions horizontalCentered="1"/>
  <pageMargins left="0.31496062992125984" right="0.31496062992125984" top="0.55118110236220474" bottom="0.55118110236220474" header="0.31496062992125984" footer="0.31496062992125984"/>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4A35E-B804-49FF-B5B9-CA4C6716FDDB}">
  <sheetPr>
    <tabColor theme="8" tint="0.39997558519241921"/>
    <pageSetUpPr fitToPage="1"/>
  </sheetPr>
  <dimension ref="A1:AD17"/>
  <sheetViews>
    <sheetView showGridLines="0" view="pageBreakPreview" zoomScaleNormal="75" zoomScaleSheetLayoutView="100" workbookViewId="0">
      <selection activeCell="G8" sqref="G8"/>
    </sheetView>
  </sheetViews>
  <sheetFormatPr defaultColWidth="9" defaultRowHeight="13"/>
  <cols>
    <col min="1" max="1" width="3.26953125" style="234" customWidth="1"/>
    <col min="2" max="2" width="26.81640625" style="234" customWidth="1"/>
    <col min="3" max="3" width="16.26953125" style="234" customWidth="1"/>
    <col min="4" max="5" width="15.6328125" style="234" customWidth="1"/>
    <col min="6" max="10" width="12.6328125" style="234" customWidth="1"/>
    <col min="11" max="11" width="8.6328125" style="234" customWidth="1"/>
    <col min="12" max="14" width="12.6328125" style="234" customWidth="1"/>
    <col min="15" max="19" width="13.26953125" style="234" customWidth="1"/>
    <col min="20" max="23" width="12.6328125" style="234" hidden="1" customWidth="1"/>
    <col min="24" max="24" width="8.6328125" style="234" customWidth="1"/>
    <col min="25" max="25" width="8.6328125" style="234" hidden="1" customWidth="1"/>
    <col min="26" max="16384" width="9" style="234"/>
  </cols>
  <sheetData>
    <row r="1" spans="1:30" ht="18.75" customHeight="1">
      <c r="B1" s="235" t="s">
        <v>358</v>
      </c>
      <c r="C1" s="235"/>
    </row>
    <row r="3" spans="1:30" s="236" customFormat="1" ht="27.75" customHeight="1">
      <c r="B3" s="237" t="s">
        <v>546</v>
      </c>
      <c r="C3" s="237"/>
      <c r="D3" s="238"/>
      <c r="E3" s="238"/>
      <c r="F3" s="238"/>
      <c r="G3" s="238"/>
      <c r="H3" s="238"/>
      <c r="I3" s="239"/>
      <c r="J3" s="238"/>
      <c r="K3" s="238"/>
      <c r="L3" s="238"/>
      <c r="M3" s="238"/>
      <c r="N3" s="238"/>
      <c r="O3" s="238"/>
      <c r="P3" s="238"/>
      <c r="Q3" s="238"/>
      <c r="R3" s="238"/>
      <c r="S3" s="238"/>
      <c r="T3" s="238"/>
      <c r="U3" s="240" t="str">
        <f>IF(基本情報入力シート!C9="","","医療機関名："&amp;基本情報入力シート!C9)</f>
        <v/>
      </c>
      <c r="V3" s="241"/>
      <c r="W3" s="241"/>
      <c r="X3" s="241"/>
    </row>
    <row r="4" spans="1:30" s="242" customFormat="1" ht="14.15" customHeight="1">
      <c r="B4" s="243"/>
      <c r="C4" s="243"/>
      <c r="D4" s="244"/>
      <c r="E4" s="245"/>
      <c r="F4" s="247" t="s">
        <v>0</v>
      </c>
      <c r="G4" s="247" t="s">
        <v>1</v>
      </c>
      <c r="H4" s="247" t="s">
        <v>359</v>
      </c>
      <c r="I4" s="386" t="s">
        <v>3</v>
      </c>
      <c r="J4" s="387"/>
      <c r="K4" s="387"/>
      <c r="L4" s="388" t="s">
        <v>4</v>
      </c>
      <c r="M4" s="247" t="s">
        <v>5</v>
      </c>
      <c r="N4" s="247" t="s">
        <v>360</v>
      </c>
      <c r="O4" s="247" t="s">
        <v>361</v>
      </c>
      <c r="P4" s="247" t="s">
        <v>362</v>
      </c>
      <c r="Q4" s="247" t="s">
        <v>399</v>
      </c>
      <c r="R4" s="247" t="s">
        <v>375</v>
      </c>
      <c r="S4" s="247" t="s">
        <v>550</v>
      </c>
      <c r="T4" s="247" t="s">
        <v>480</v>
      </c>
      <c r="U4" s="247" t="s">
        <v>479</v>
      </c>
      <c r="V4" s="247" t="s">
        <v>551</v>
      </c>
      <c r="W4" s="247" t="s">
        <v>552</v>
      </c>
      <c r="X4" s="246"/>
      <c r="Y4" s="244"/>
    </row>
    <row r="5" spans="1:30" s="242" customFormat="1" ht="50.15" customHeight="1">
      <c r="A5" s="248"/>
      <c r="B5" s="249" t="s">
        <v>18</v>
      </c>
      <c r="C5" s="249" t="s">
        <v>451</v>
      </c>
      <c r="D5" s="250" t="s">
        <v>316</v>
      </c>
      <c r="E5" s="251" t="s">
        <v>320</v>
      </c>
      <c r="F5" s="252" t="s">
        <v>9</v>
      </c>
      <c r="G5" s="254" t="s">
        <v>477</v>
      </c>
      <c r="H5" s="252" t="s">
        <v>11</v>
      </c>
      <c r="I5" s="393" t="s">
        <v>323</v>
      </c>
      <c r="J5" s="419" t="s">
        <v>12</v>
      </c>
      <c r="K5" s="419"/>
      <c r="L5" s="420"/>
      <c r="M5" s="252" t="s">
        <v>17</v>
      </c>
      <c r="N5" s="252" t="s">
        <v>547</v>
      </c>
      <c r="O5" s="253" t="s">
        <v>553</v>
      </c>
      <c r="P5" s="394" t="s">
        <v>555</v>
      </c>
      <c r="Q5" s="253" t="s">
        <v>548</v>
      </c>
      <c r="R5" s="253" t="s">
        <v>549</v>
      </c>
      <c r="S5" s="254" t="s">
        <v>554</v>
      </c>
      <c r="T5" s="253" t="s">
        <v>321</v>
      </c>
      <c r="U5" s="253" t="s">
        <v>77</v>
      </c>
      <c r="V5" s="394" t="s">
        <v>556</v>
      </c>
      <c r="W5" s="253" t="s">
        <v>557</v>
      </c>
      <c r="X5" s="254" t="s">
        <v>490</v>
      </c>
      <c r="Y5" s="250" t="s">
        <v>382</v>
      </c>
    </row>
    <row r="6" spans="1:30" s="255" customFormat="1" ht="14.15" customHeight="1">
      <c r="B6" s="256"/>
      <c r="C6" s="256"/>
      <c r="D6" s="257"/>
      <c r="E6" s="256"/>
      <c r="F6" s="257"/>
      <c r="G6" s="257"/>
      <c r="H6" s="258"/>
      <c r="I6" s="259" t="s">
        <v>15</v>
      </c>
      <c r="J6" s="260" t="s">
        <v>482</v>
      </c>
      <c r="K6" s="261" t="s">
        <v>474</v>
      </c>
      <c r="L6" s="261" t="s">
        <v>483</v>
      </c>
      <c r="M6" s="257"/>
      <c r="N6" s="257"/>
      <c r="O6" s="257"/>
      <c r="P6" s="257"/>
      <c r="Q6" s="257"/>
      <c r="R6" s="257"/>
      <c r="S6" s="257"/>
      <c r="T6" s="257"/>
      <c r="U6" s="257"/>
      <c r="V6" s="257"/>
      <c r="W6" s="257"/>
      <c r="X6" s="257"/>
      <c r="Y6" s="262"/>
    </row>
    <row r="7" spans="1:30" s="263" customFormat="1" ht="19.5" customHeight="1">
      <c r="B7" s="264"/>
      <c r="C7" s="264"/>
      <c r="D7" s="265"/>
      <c r="E7" s="266"/>
      <c r="F7" s="267" t="s">
        <v>16</v>
      </c>
      <c r="G7" s="267" t="s">
        <v>16</v>
      </c>
      <c r="H7" s="267" t="s">
        <v>16</v>
      </c>
      <c r="I7" s="267" t="s">
        <v>16</v>
      </c>
      <c r="J7" s="267" t="s">
        <v>322</v>
      </c>
      <c r="K7" s="267"/>
      <c r="L7" s="267" t="s">
        <v>16</v>
      </c>
      <c r="M7" s="267" t="s">
        <v>16</v>
      </c>
      <c r="N7" s="267" t="s">
        <v>322</v>
      </c>
      <c r="O7" s="267" t="s">
        <v>16</v>
      </c>
      <c r="P7" s="267" t="s">
        <v>322</v>
      </c>
      <c r="Q7" s="267" t="s">
        <v>322</v>
      </c>
      <c r="R7" s="267" t="s">
        <v>322</v>
      </c>
      <c r="S7" s="267" t="s">
        <v>322</v>
      </c>
      <c r="T7" s="267" t="s">
        <v>16</v>
      </c>
      <c r="U7" s="267" t="s">
        <v>16</v>
      </c>
      <c r="V7" s="267" t="s">
        <v>322</v>
      </c>
      <c r="W7" s="267" t="s">
        <v>322</v>
      </c>
      <c r="X7" s="267"/>
      <c r="Y7" s="268"/>
    </row>
    <row r="8" spans="1:30" s="269" customFormat="1" ht="45" customHeight="1">
      <c r="B8" s="270" t="s">
        <v>452</v>
      </c>
      <c r="C8" s="271" t="s">
        <v>444</v>
      </c>
      <c r="D8" s="272" t="str">
        <f>IF(基本情報入力シート!$C$9="","",基本情報入力シート!$C$9)</f>
        <v/>
      </c>
      <c r="E8" s="272" t="str">
        <f>IF(基本情報入力シート!$C$7="","",基本情報入力シート!$C$7)</f>
        <v/>
      </c>
      <c r="F8" s="273" t="str">
        <f>IF(【実績】事業実績報告書!I12=0,"",【実績】事業実績報告書!I12)</f>
        <v/>
      </c>
      <c r="G8" s="311"/>
      <c r="H8" s="273" t="str">
        <f>IFERROR(F8-G8,"")</f>
        <v/>
      </c>
      <c r="I8" s="273" t="str">
        <f>IF(F8="","",【実績】事業実績報告書!I12)</f>
        <v/>
      </c>
      <c r="J8" s="274">
        <f>基本情報入力シート!B17</f>
        <v>4320000</v>
      </c>
      <c r="K8" s="273" t="str">
        <f>IF(F8="","",【実績】事業実績報告書!G12)</f>
        <v/>
      </c>
      <c r="L8" s="273" t="str">
        <f>IF(F8="","",J8*K8)</f>
        <v/>
      </c>
      <c r="M8" s="275" t="str">
        <f>IF(F8="","",【実績】事業実績報告書!J12)</f>
        <v/>
      </c>
      <c r="N8" s="275" t="str">
        <f>【申請】所要額調書!Q8</f>
        <v/>
      </c>
      <c r="O8" s="276" t="str">
        <f>IF(F8="","",MIN(H8,M8,N8))</f>
        <v/>
      </c>
      <c r="P8" s="277" t="str">
        <f>IF(F8="","",$P$12*(O8/$O$12))</f>
        <v/>
      </c>
      <c r="Q8" s="277" t="str">
        <f>IF(F8="","",O8-P8)</f>
        <v/>
      </c>
      <c r="R8" s="390"/>
      <c r="S8" s="277" t="str">
        <f>IF(Q8="","",Q8-R8)</f>
        <v/>
      </c>
      <c r="T8" s="278" t="str">
        <f>O8</f>
        <v/>
      </c>
      <c r="U8" s="273" t="str">
        <f>IF(F8="","",ROUNDDOWN(T8*Y8,-3))</f>
        <v/>
      </c>
      <c r="V8" s="273" t="str">
        <f>IF(F8="","",$V$12*(U8/$U$12))</f>
        <v/>
      </c>
      <c r="W8" s="273" t="str">
        <f>IF(F8="","",U8-V8)</f>
        <v/>
      </c>
      <c r="X8" s="279" t="s">
        <v>383</v>
      </c>
      <c r="Y8" s="280" t="s">
        <v>484</v>
      </c>
      <c r="AA8" s="281"/>
      <c r="AC8" s="281"/>
      <c r="AD8" s="281"/>
    </row>
    <row r="9" spans="1:30" s="269" customFormat="1" ht="45" customHeight="1">
      <c r="B9" s="270" t="s">
        <v>452</v>
      </c>
      <c r="C9" s="271" t="s">
        <v>448</v>
      </c>
      <c r="D9" s="272" t="str">
        <f>IF(基本情報入力シート!$C$9="","",基本情報入力シート!$C$9)</f>
        <v/>
      </c>
      <c r="E9" s="272" t="str">
        <f>IF(基本情報入力シート!$C$7="","",基本情報入力シート!$C$7)</f>
        <v/>
      </c>
      <c r="F9" s="273" t="str">
        <f>IF(【実績】事業実績報告書!I24=0,"",【実績】事業実績報告書!I24)</f>
        <v/>
      </c>
      <c r="G9" s="311"/>
      <c r="H9" s="273" t="str">
        <f>IFERROR(F9-G9,"")</f>
        <v/>
      </c>
      <c r="I9" s="273" t="str">
        <f>IF(F9="","",【実績】事業実績報告書!I24)</f>
        <v/>
      </c>
      <c r="J9" s="274">
        <f>基本情報入力シート!B18</f>
        <v>9350000</v>
      </c>
      <c r="K9" s="273" t="str">
        <f>IF(F9="","",【実績】事業実績報告書!F24)</f>
        <v/>
      </c>
      <c r="L9" s="273" t="str">
        <f>IF(F9="","",J9*K9)</f>
        <v/>
      </c>
      <c r="M9" s="275" t="str">
        <f>IF(F9="","",【実績】事業実績報告書!J24)</f>
        <v/>
      </c>
      <c r="N9" s="275" t="str">
        <f>【申請】所要額調書!Q9</f>
        <v/>
      </c>
      <c r="O9" s="276" t="str">
        <f>IF(F9="","",MIN(H9,M9,N9))</f>
        <v/>
      </c>
      <c r="P9" s="277" t="str">
        <f t="shared" ref="P9:P11" si="0">IF(F9="","",$P$12*(O9/$O$12))</f>
        <v/>
      </c>
      <c r="Q9" s="277" t="str">
        <f t="shared" ref="Q9:Q11" si="1">IF(F9="","",O9-P9)</f>
        <v/>
      </c>
      <c r="R9" s="390"/>
      <c r="S9" s="277" t="str">
        <f>IF(Q9="","",Q9-R9)</f>
        <v/>
      </c>
      <c r="T9" s="278" t="str">
        <f>O9</f>
        <v/>
      </c>
      <c r="U9" s="273" t="str">
        <f t="shared" ref="U9:U11" si="2">IF(F9="","",ROUNDDOWN(T9*Y9,-3))</f>
        <v/>
      </c>
      <c r="V9" s="273" t="str">
        <f t="shared" ref="V9:V11" si="3">IF(F9="","",$V$12*(U9/$U$12))</f>
        <v/>
      </c>
      <c r="W9" s="273" t="str">
        <f t="shared" ref="W9:W11" si="4">IF(F9="","",U9-V9)</f>
        <v/>
      </c>
      <c r="X9" s="282" t="s">
        <v>383</v>
      </c>
      <c r="Y9" s="283" t="s">
        <v>484</v>
      </c>
      <c r="AA9" s="281"/>
      <c r="AC9" s="281"/>
      <c r="AD9" s="281"/>
    </row>
    <row r="10" spans="1:30" s="269" customFormat="1" ht="45" customHeight="1">
      <c r="B10" s="270" t="s">
        <v>452</v>
      </c>
      <c r="C10" s="284" t="s">
        <v>446</v>
      </c>
      <c r="D10" s="272" t="str">
        <f>IF(基本情報入力シート!$C$9="","",基本情報入力シート!$C$9)</f>
        <v/>
      </c>
      <c r="E10" s="272" t="str">
        <f>IF(基本情報入力シート!$C$7="","",基本情報入力シート!$C$7)</f>
        <v/>
      </c>
      <c r="F10" s="285" t="str">
        <f>IF(【実績】事業実績報告書!I29=0,"",【実績】事業実績報告書!I29)</f>
        <v/>
      </c>
      <c r="G10" s="312"/>
      <c r="H10" s="273" t="str">
        <f>IFERROR(F10-G10,"")</f>
        <v/>
      </c>
      <c r="I10" s="285" t="str">
        <f>IF(F10="","",【実績】事業実績報告書!I29)</f>
        <v/>
      </c>
      <c r="J10" s="286">
        <f>基本情報入力シート!B19</f>
        <v>51400</v>
      </c>
      <c r="K10" s="285" t="str">
        <f>IF(F10="","",【実績】事業実績報告書!F29)</f>
        <v/>
      </c>
      <c r="L10" s="285" t="str">
        <f>IF(F10="","",J10*K10)</f>
        <v/>
      </c>
      <c r="M10" s="287" t="str">
        <f>IF(F10="","",【実績】事業実績報告書!J29)</f>
        <v/>
      </c>
      <c r="N10" s="287" t="str">
        <f>【申請】所要額調書!Q10</f>
        <v/>
      </c>
      <c r="O10" s="288" t="str">
        <f>IF(F10="","",MIN(H10,M10,N10))</f>
        <v/>
      </c>
      <c r="P10" s="277" t="str">
        <f t="shared" si="0"/>
        <v/>
      </c>
      <c r="Q10" s="277" t="str">
        <f t="shared" si="1"/>
        <v/>
      </c>
      <c r="R10" s="391"/>
      <c r="S10" s="389" t="str">
        <f>IF(Q10="","",Q10-R10)</f>
        <v/>
      </c>
      <c r="T10" s="289" t="str">
        <f>O10</f>
        <v/>
      </c>
      <c r="U10" s="273" t="str">
        <f t="shared" si="2"/>
        <v/>
      </c>
      <c r="V10" s="273" t="str">
        <f t="shared" si="3"/>
        <v/>
      </c>
      <c r="W10" s="273" t="str">
        <f t="shared" si="4"/>
        <v/>
      </c>
      <c r="X10" s="282" t="s">
        <v>383</v>
      </c>
      <c r="Y10" s="290" t="s">
        <v>484</v>
      </c>
      <c r="AA10" s="281"/>
      <c r="AC10" s="281"/>
      <c r="AD10" s="281"/>
    </row>
    <row r="11" spans="1:30" s="269" customFormat="1" ht="45" customHeight="1" thickBot="1">
      <c r="B11" s="291" t="s">
        <v>452</v>
      </c>
      <c r="C11" s="292" t="s">
        <v>454</v>
      </c>
      <c r="D11" s="293" t="str">
        <f>IF(基本情報入力シート!$C$9="","",基本情報入力シート!$C$9)</f>
        <v/>
      </c>
      <c r="E11" s="293" t="str">
        <f>IF(基本情報入力シート!$C$7="","",基本情報入力シート!$C$7)</f>
        <v/>
      </c>
      <c r="F11" s="294" t="str">
        <f>IF(【実績】事業実績報告書!I34=0,"",【実績】事業実績報告書!I34)</f>
        <v/>
      </c>
      <c r="G11" s="313"/>
      <c r="H11" s="294" t="str">
        <f>IFERROR(F11-G11,"")</f>
        <v/>
      </c>
      <c r="I11" s="294" t="str">
        <f>IF(F11="","",【実績】事業実績報告書!I34)</f>
        <v/>
      </c>
      <c r="J11" s="295">
        <f>基本情報入力シート!B20</f>
        <v>905000</v>
      </c>
      <c r="K11" s="296" t="s">
        <v>272</v>
      </c>
      <c r="L11" s="294" t="str">
        <f>IF(F11="","",J11)</f>
        <v/>
      </c>
      <c r="M11" s="297" t="str">
        <f>IF(F11="","",【実績】事業実績報告書!J34)</f>
        <v/>
      </c>
      <c r="N11" s="297" t="str">
        <f>【申請】所要額調書!Q11</f>
        <v/>
      </c>
      <c r="O11" s="298" t="str">
        <f>IF(F11="","",MIN(H11,M11,N11))</f>
        <v/>
      </c>
      <c r="P11" s="299" t="str">
        <f t="shared" si="0"/>
        <v/>
      </c>
      <c r="Q11" s="299" t="str">
        <f t="shared" si="1"/>
        <v/>
      </c>
      <c r="R11" s="392"/>
      <c r="S11" s="299" t="str">
        <f>IF(Q11="","",Q11-R11)</f>
        <v/>
      </c>
      <c r="T11" s="300" t="str">
        <f>O11</f>
        <v/>
      </c>
      <c r="U11" s="294" t="str">
        <f t="shared" si="2"/>
        <v/>
      </c>
      <c r="V11" s="294" t="str">
        <f t="shared" si="3"/>
        <v/>
      </c>
      <c r="W11" s="294" t="str">
        <f t="shared" si="4"/>
        <v/>
      </c>
      <c r="X11" s="301" t="s">
        <v>383</v>
      </c>
      <c r="Y11" s="302" t="s">
        <v>484</v>
      </c>
      <c r="AA11" s="281"/>
      <c r="AC11" s="281"/>
      <c r="AD11" s="281"/>
    </row>
    <row r="12" spans="1:30" s="269" customFormat="1" ht="40" customHeight="1" thickTop="1">
      <c r="B12" s="303" t="s">
        <v>169</v>
      </c>
      <c r="C12" s="303"/>
      <c r="D12" s="304"/>
      <c r="E12" s="305"/>
      <c r="F12" s="306">
        <f>SUM(F8:F11)</f>
        <v>0</v>
      </c>
      <c r="G12" s="306">
        <f>SUM(G8:G11)</f>
        <v>0</v>
      </c>
      <c r="H12" s="306">
        <f>SUM(H8:H11)</f>
        <v>0</v>
      </c>
      <c r="I12" s="306">
        <f>SUM(I8:I11)</f>
        <v>0</v>
      </c>
      <c r="J12" s="307"/>
      <c r="K12" s="308"/>
      <c r="L12" s="306">
        <f>SUM(L8:L11)</f>
        <v>0</v>
      </c>
      <c r="M12" s="309">
        <f>SUM(M8:M11)</f>
        <v>0</v>
      </c>
      <c r="N12" s="309">
        <f>SUM(N8:N11)</f>
        <v>0</v>
      </c>
      <c r="O12" s="306">
        <f>SUM(O8:O11)</f>
        <v>0</v>
      </c>
      <c r="P12" s="314"/>
      <c r="Q12" s="306">
        <f>SUM(Q8:Q11)</f>
        <v>0</v>
      </c>
      <c r="R12" s="306">
        <f t="shared" ref="R12:S12" si="5">SUM(R8:R11)</f>
        <v>0</v>
      </c>
      <c r="S12" s="306">
        <f t="shared" si="5"/>
        <v>0</v>
      </c>
      <c r="T12" s="306">
        <f>SUM(T8:T11)</f>
        <v>0</v>
      </c>
      <c r="U12" s="306">
        <f>SUM(U8:U11)</f>
        <v>0</v>
      </c>
      <c r="V12" s="306">
        <f>ROUNDDOWN(P12/2,0)</f>
        <v>0</v>
      </c>
      <c r="W12" s="306">
        <f>SUM(W8:W11)</f>
        <v>0</v>
      </c>
      <c r="X12" s="309"/>
      <c r="Y12" s="310"/>
      <c r="AA12" s="281"/>
      <c r="AC12" s="281"/>
      <c r="AD12" s="281"/>
    </row>
    <row r="14" spans="1:30">
      <c r="B14" s="225" t="s">
        <v>489</v>
      </c>
      <c r="C14" s="225"/>
    </row>
    <row r="15" spans="1:30">
      <c r="B15" s="225" t="s">
        <v>363</v>
      </c>
      <c r="C15" s="225"/>
    </row>
    <row r="16" spans="1:30">
      <c r="B16" s="225" t="s">
        <v>491</v>
      </c>
      <c r="C16" s="225"/>
    </row>
    <row r="17" spans="2:3">
      <c r="B17" s="225"/>
      <c r="C17" s="225"/>
    </row>
  </sheetData>
  <sheetProtection sheet="1" objects="1" scenarios="1"/>
  <mergeCells count="1">
    <mergeCell ref="J5:L5"/>
  </mergeCells>
  <phoneticPr fontId="5"/>
  <conditionalFormatting sqref="G8:G11">
    <cfRule type="containsBlanks" dxfId="12" priority="3">
      <formula>LEN(TRIM(G8))=0</formula>
    </cfRule>
  </conditionalFormatting>
  <conditionalFormatting sqref="P12">
    <cfRule type="containsBlanks" dxfId="11" priority="2">
      <formula>LEN(TRIM(P12))=0</formula>
    </cfRule>
  </conditionalFormatting>
  <conditionalFormatting sqref="R8:R11">
    <cfRule type="containsBlanks" dxfId="10" priority="1">
      <formula>LEN(TRIM(R8))=0</formula>
    </cfRule>
  </conditionalFormatting>
  <printOptions horizontalCentered="1"/>
  <pageMargins left="0.15748031496062992" right="0.15748031496062992" top="0.59055118110236227" bottom="0.59055118110236227" header="0.62992125984251968" footer="0.51181102362204722"/>
  <pageSetup paperSize="9" scale="56" fitToHeight="0" orientation="landscape" blackAndWhite="1" r:id="rId1"/>
  <headerFooter alignWithMargins="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C7680-0F45-4829-B765-EE29804BCE71}">
  <sheetPr>
    <tabColor theme="8" tint="0.39997558519241921"/>
    <pageSetUpPr fitToPage="1"/>
  </sheetPr>
  <dimension ref="B1:M45"/>
  <sheetViews>
    <sheetView view="pageBreakPreview" zoomScaleNormal="100" zoomScaleSheetLayoutView="100" workbookViewId="0">
      <selection activeCell="D9" sqref="D9"/>
    </sheetView>
  </sheetViews>
  <sheetFormatPr defaultColWidth="5.6328125" defaultRowHeight="12"/>
  <cols>
    <col min="1" max="1" width="5.6328125" style="315"/>
    <col min="2" max="2" width="17.6328125" style="315" customWidth="1"/>
    <col min="3" max="3" width="18.6328125" style="315" customWidth="1"/>
    <col min="4" max="5" width="17.6328125" style="315" customWidth="1"/>
    <col min="6" max="7" width="6.6328125" style="315" customWidth="1"/>
    <col min="8" max="10" width="13.6328125" style="315" customWidth="1"/>
    <col min="11" max="11" width="17.6328125" style="315" customWidth="1"/>
    <col min="12" max="12" width="5.6328125" style="315"/>
    <col min="13" max="14" width="12.6328125" style="315" customWidth="1"/>
    <col min="15" max="16384" width="5.6328125" style="315"/>
  </cols>
  <sheetData>
    <row r="1" spans="2:13">
      <c r="B1" s="315" t="s">
        <v>455</v>
      </c>
      <c r="K1" s="316"/>
    </row>
    <row r="2" spans="2:13" ht="23.5">
      <c r="B2" s="576" t="s">
        <v>545</v>
      </c>
      <c r="C2" s="576"/>
      <c r="D2" s="576"/>
      <c r="E2" s="576"/>
      <c r="F2" s="576"/>
      <c r="G2" s="576"/>
      <c r="H2" s="576"/>
      <c r="I2" s="576"/>
      <c r="J2" s="576"/>
      <c r="K2" s="576"/>
    </row>
    <row r="4" spans="2:13" ht="20.149999999999999" customHeight="1">
      <c r="B4" s="577" t="s">
        <v>457</v>
      </c>
      <c r="C4" s="577"/>
      <c r="D4" s="577" t="s">
        <v>486</v>
      </c>
      <c r="E4" s="577"/>
      <c r="F4" s="577"/>
      <c r="G4" s="577" t="s">
        <v>168</v>
      </c>
      <c r="H4" s="577"/>
      <c r="I4" s="577"/>
      <c r="J4" s="577"/>
      <c r="K4" s="577"/>
    </row>
    <row r="5" spans="2:13" ht="30" customHeight="1">
      <c r="B5" s="581" t="str">
        <f>IF(基本情報入力シート!$C$7="","",基本情報入力シート!$C$7)</f>
        <v/>
      </c>
      <c r="C5" s="581"/>
      <c r="D5" s="579" t="str">
        <f>IF(基本情報入力シート!$C$9="","",基本情報入力シート!$C$9)</f>
        <v/>
      </c>
      <c r="E5" s="579"/>
      <c r="F5" s="579"/>
      <c r="G5" s="579" t="str">
        <f>IF(基本情報入力シート!$C$6="","",基本情報入力シート!$C$6)</f>
        <v/>
      </c>
      <c r="H5" s="579"/>
      <c r="I5" s="579"/>
      <c r="J5" s="579"/>
      <c r="K5" s="579"/>
    </row>
    <row r="7" spans="2:13" ht="30" customHeight="1" thickBot="1">
      <c r="B7" s="317" t="s">
        <v>458</v>
      </c>
      <c r="C7" s="318"/>
      <c r="D7" s="318"/>
      <c r="E7" s="318"/>
      <c r="F7" s="318"/>
      <c r="G7" s="318"/>
      <c r="H7" s="318"/>
      <c r="I7" s="318"/>
      <c r="J7" s="318"/>
    </row>
    <row r="8" spans="2:13" ht="30" customHeight="1">
      <c r="B8" s="319" t="s">
        <v>459</v>
      </c>
      <c r="C8" s="320" t="s">
        <v>460</v>
      </c>
      <c r="D8" s="321" t="s">
        <v>461</v>
      </c>
      <c r="E8" s="321" t="s">
        <v>462</v>
      </c>
      <c r="F8" s="322" t="s">
        <v>463</v>
      </c>
      <c r="G8" s="323" t="s">
        <v>464</v>
      </c>
      <c r="H8" s="324" t="s">
        <v>465</v>
      </c>
      <c r="I8" s="324" t="s">
        <v>466</v>
      </c>
      <c r="J8" s="324" t="s">
        <v>485</v>
      </c>
      <c r="K8" s="325" t="s">
        <v>467</v>
      </c>
    </row>
    <row r="9" spans="2:13" s="329" customFormat="1" ht="27" customHeight="1">
      <c r="B9" s="326" t="s">
        <v>468</v>
      </c>
      <c r="C9" s="327" t="s">
        <v>445</v>
      </c>
      <c r="D9" s="160"/>
      <c r="E9" s="160"/>
      <c r="F9" s="197"/>
      <c r="G9" s="219"/>
      <c r="H9" s="328" t="str">
        <f>IF(I9="","",I9/F9)</f>
        <v/>
      </c>
      <c r="I9" s="218"/>
      <c r="J9" s="328" t="str">
        <f>IF(I9="","",MIN(I9,G9*基本情報入力シート!$B$17))</f>
        <v/>
      </c>
      <c r="K9" s="167"/>
      <c r="M9" s="330"/>
    </row>
    <row r="10" spans="2:13" s="329" customFormat="1" ht="27" customHeight="1">
      <c r="B10" s="326" t="s">
        <v>468</v>
      </c>
      <c r="C10" s="327" t="s">
        <v>445</v>
      </c>
      <c r="D10" s="160"/>
      <c r="E10" s="160"/>
      <c r="F10" s="197"/>
      <c r="G10" s="219"/>
      <c r="H10" s="328" t="str">
        <f>IF(I10="","",I10/F10)</f>
        <v/>
      </c>
      <c r="I10" s="218"/>
      <c r="J10" s="328" t="str">
        <f>IF(I10="","",MIN(I10,G10*基本情報入力シート!$B$17))</f>
        <v/>
      </c>
      <c r="K10" s="165"/>
      <c r="M10" s="330"/>
    </row>
    <row r="11" spans="2:13" s="329" customFormat="1" ht="27" customHeight="1" thickBot="1">
      <c r="B11" s="331" t="s">
        <v>468</v>
      </c>
      <c r="C11" s="332" t="s">
        <v>445</v>
      </c>
      <c r="D11" s="161"/>
      <c r="E11" s="161"/>
      <c r="F11" s="198"/>
      <c r="G11" s="199"/>
      <c r="H11" s="333" t="str">
        <f>IF(I11="","",I11/F11)</f>
        <v/>
      </c>
      <c r="I11" s="200"/>
      <c r="J11" s="333" t="str">
        <f>IF(I11="","",MIN(I11,G11*基本情報入力シート!$B$17))</f>
        <v/>
      </c>
      <c r="K11" s="166"/>
      <c r="M11" s="330"/>
    </row>
    <row r="12" spans="2:13" s="329" customFormat="1" ht="30" customHeight="1" thickTop="1" thickBot="1">
      <c r="B12" s="334"/>
      <c r="C12" s="335"/>
      <c r="D12" s="335"/>
      <c r="E12" s="336" t="s">
        <v>169</v>
      </c>
      <c r="F12" s="337" t="str">
        <f>IF(SUM(F9:F11)=0,"",SUM(F9:F11))</f>
        <v/>
      </c>
      <c r="G12" s="337" t="str">
        <f>IF(SUM(G9:G11)=0,"",SUM(G9:G11))</f>
        <v/>
      </c>
      <c r="H12" s="337" t="str">
        <f>IF(SUM(H9:H11)=0,"",SUM(H9:H11))</f>
        <v/>
      </c>
      <c r="I12" s="337" t="str">
        <f>IF(SUM(I9:I11)=0,"",SUM(I9:I11))</f>
        <v/>
      </c>
      <c r="J12" s="337" t="str">
        <f>IF(SUM(J9:J11)=0,"",SUM(J9:J11))</f>
        <v/>
      </c>
      <c r="K12" s="338"/>
      <c r="M12" s="330"/>
    </row>
    <row r="13" spans="2:13" ht="30" customHeight="1">
      <c r="B13" s="339" t="s">
        <v>475</v>
      </c>
      <c r="C13" s="322" t="s">
        <v>460</v>
      </c>
      <c r="D13" s="322" t="s">
        <v>461</v>
      </c>
      <c r="E13" s="322" t="s">
        <v>462</v>
      </c>
      <c r="F13" s="580" t="s">
        <v>469</v>
      </c>
      <c r="G13" s="580"/>
      <c r="H13" s="340" t="s">
        <v>465</v>
      </c>
      <c r="I13" s="340" t="s">
        <v>466</v>
      </c>
      <c r="J13" s="324" t="s">
        <v>485</v>
      </c>
      <c r="K13" s="325" t="s">
        <v>467</v>
      </c>
      <c r="M13" s="341"/>
    </row>
    <row r="14" spans="2:13" s="329" customFormat="1" ht="27" customHeight="1">
      <c r="B14" s="194"/>
      <c r="C14" s="342" t="s">
        <v>449</v>
      </c>
      <c r="D14" s="204"/>
      <c r="E14" s="204"/>
      <c r="F14" s="578"/>
      <c r="G14" s="578"/>
      <c r="H14" s="343" t="str">
        <f>IF(I14="","",I14/F14)</f>
        <v/>
      </c>
      <c r="I14" s="343" t="str">
        <f>IF(I16="","",SUM(I16:I23))</f>
        <v/>
      </c>
      <c r="J14" s="343" t="str">
        <f>IF(I14="","",MIN(F14*基本情報入力シート!B18))</f>
        <v/>
      </c>
      <c r="K14" s="204"/>
      <c r="M14" s="330"/>
    </row>
    <row r="15" spans="2:13" s="329" customFormat="1" ht="27" customHeight="1">
      <c r="B15" s="344"/>
      <c r="C15" s="345"/>
      <c r="D15" s="346" t="s">
        <v>522</v>
      </c>
      <c r="E15" s="346" t="s">
        <v>521</v>
      </c>
      <c r="F15" s="582" t="s">
        <v>474</v>
      </c>
      <c r="G15" s="582"/>
      <c r="H15" s="347" t="s">
        <v>465</v>
      </c>
      <c r="I15" s="348" t="s">
        <v>466</v>
      </c>
      <c r="J15" s="349"/>
      <c r="K15" s="350"/>
      <c r="M15" s="330"/>
    </row>
    <row r="16" spans="2:13" s="329" customFormat="1" ht="27" customHeight="1">
      <c r="B16" s="351"/>
      <c r="C16" s="352"/>
      <c r="D16" s="353" t="s">
        <v>519</v>
      </c>
      <c r="E16" s="196"/>
      <c r="F16" s="560" t="str">
        <f>IF(F14="","",F14)</f>
        <v/>
      </c>
      <c r="G16" s="561"/>
      <c r="H16" s="354" t="str">
        <f t="shared" ref="H16:H23" si="0">IF(E16="","",I16/F16)</f>
        <v/>
      </c>
      <c r="I16" s="201"/>
      <c r="J16" s="355"/>
      <c r="K16" s="356"/>
      <c r="M16" s="330"/>
    </row>
    <row r="17" spans="2:13" s="329" customFormat="1" ht="27" customHeight="1">
      <c r="B17" s="351"/>
      <c r="C17" s="357"/>
      <c r="D17" s="358"/>
      <c r="E17" s="195"/>
      <c r="F17" s="573"/>
      <c r="G17" s="574"/>
      <c r="H17" s="359" t="str">
        <f t="shared" si="0"/>
        <v/>
      </c>
      <c r="I17" s="202"/>
      <c r="J17" s="355"/>
      <c r="K17" s="356"/>
      <c r="M17" s="330"/>
    </row>
    <row r="18" spans="2:13" s="329" customFormat="1" ht="27" customHeight="1">
      <c r="B18" s="351"/>
      <c r="C18" s="360"/>
      <c r="D18" s="361"/>
      <c r="E18" s="195"/>
      <c r="F18" s="573"/>
      <c r="G18" s="574"/>
      <c r="H18" s="359" t="str">
        <f t="shared" si="0"/>
        <v/>
      </c>
      <c r="I18" s="202"/>
      <c r="J18" s="355"/>
      <c r="K18" s="356"/>
      <c r="M18" s="330"/>
    </row>
    <row r="19" spans="2:13" s="329" customFormat="1" ht="27" customHeight="1">
      <c r="B19" s="351"/>
      <c r="C19" s="360"/>
      <c r="D19" s="361"/>
      <c r="E19" s="195"/>
      <c r="F19" s="573"/>
      <c r="G19" s="574"/>
      <c r="H19" s="359" t="str">
        <f t="shared" si="0"/>
        <v/>
      </c>
      <c r="I19" s="202"/>
      <c r="J19" s="355"/>
      <c r="K19" s="356"/>
      <c r="M19" s="330"/>
    </row>
    <row r="20" spans="2:13" s="329" customFormat="1" ht="27" customHeight="1">
      <c r="B20" s="351"/>
      <c r="C20" s="352"/>
      <c r="D20" s="362" t="s">
        <v>520</v>
      </c>
      <c r="E20" s="195"/>
      <c r="F20" s="573"/>
      <c r="G20" s="574"/>
      <c r="H20" s="359" t="str">
        <f t="shared" si="0"/>
        <v/>
      </c>
      <c r="I20" s="202"/>
      <c r="J20" s="355"/>
      <c r="K20" s="356"/>
      <c r="M20" s="330"/>
    </row>
    <row r="21" spans="2:13" s="329" customFormat="1" ht="27" customHeight="1">
      <c r="B21" s="363"/>
      <c r="C21" s="360"/>
      <c r="D21" s="361"/>
      <c r="E21" s="195"/>
      <c r="F21" s="573"/>
      <c r="G21" s="574"/>
      <c r="H21" s="359" t="str">
        <f t="shared" si="0"/>
        <v/>
      </c>
      <c r="I21" s="202"/>
      <c r="J21" s="355"/>
      <c r="K21" s="356"/>
      <c r="L21" s="364"/>
      <c r="M21" s="330"/>
    </row>
    <row r="22" spans="2:13" s="329" customFormat="1" ht="27" customHeight="1">
      <c r="B22" s="363"/>
      <c r="C22" s="360"/>
      <c r="D22" s="361"/>
      <c r="E22" s="195"/>
      <c r="F22" s="573"/>
      <c r="G22" s="574"/>
      <c r="H22" s="359" t="str">
        <f t="shared" si="0"/>
        <v/>
      </c>
      <c r="I22" s="202"/>
      <c r="J22" s="355"/>
      <c r="K22" s="356"/>
      <c r="L22" s="364"/>
      <c r="M22" s="330"/>
    </row>
    <row r="23" spans="2:13" s="329" customFormat="1" ht="27" customHeight="1" thickBot="1">
      <c r="B23" s="365"/>
      <c r="C23" s="366"/>
      <c r="D23" s="367"/>
      <c r="E23" s="162"/>
      <c r="F23" s="571"/>
      <c r="G23" s="572"/>
      <c r="H23" s="368" t="str">
        <f t="shared" si="0"/>
        <v/>
      </c>
      <c r="I23" s="203"/>
      <c r="J23" s="369"/>
      <c r="K23" s="370"/>
      <c r="L23" s="364"/>
      <c r="M23" s="330"/>
    </row>
    <row r="24" spans="2:13" s="329" customFormat="1" ht="30" customHeight="1" thickTop="1" thickBot="1">
      <c r="B24" s="371"/>
      <c r="C24" s="372"/>
      <c r="D24" s="373"/>
      <c r="E24" s="374" t="s">
        <v>169</v>
      </c>
      <c r="F24" s="575" t="str">
        <f>IF(F14="","",F14)</f>
        <v/>
      </c>
      <c r="G24" s="575"/>
      <c r="H24" s="375" t="str">
        <f>H14</f>
        <v/>
      </c>
      <c r="I24" s="376" t="str">
        <f>I14</f>
        <v/>
      </c>
      <c r="J24" s="376" t="str">
        <f>J14</f>
        <v/>
      </c>
      <c r="K24" s="377"/>
      <c r="M24" s="330"/>
    </row>
    <row r="25" spans="2:13" ht="30" customHeight="1">
      <c r="B25" s="378" t="s">
        <v>470</v>
      </c>
      <c r="C25" s="320" t="s">
        <v>460</v>
      </c>
      <c r="D25" s="321" t="s">
        <v>461</v>
      </c>
      <c r="E25" s="321" t="s">
        <v>462</v>
      </c>
      <c r="F25" s="569" t="s">
        <v>469</v>
      </c>
      <c r="G25" s="570"/>
      <c r="H25" s="324" t="s">
        <v>465</v>
      </c>
      <c r="I25" s="324" t="s">
        <v>466</v>
      </c>
      <c r="J25" s="324" t="s">
        <v>485</v>
      </c>
      <c r="K25" s="325" t="s">
        <v>467</v>
      </c>
      <c r="M25" s="341"/>
    </row>
    <row r="26" spans="2:13" s="329" customFormat="1" ht="27" customHeight="1">
      <c r="B26" s="158"/>
      <c r="C26" s="327" t="s">
        <v>447</v>
      </c>
      <c r="D26" s="160"/>
      <c r="E26" s="160"/>
      <c r="F26" s="565"/>
      <c r="G26" s="566"/>
      <c r="H26" s="328" t="str">
        <f>IF(I26="","",I26/F26)</f>
        <v/>
      </c>
      <c r="I26" s="218"/>
      <c r="J26" s="328" t="str">
        <f>IF(I26="","",MIN(I26,F26*基本情報入力シート!$B$19))</f>
        <v/>
      </c>
      <c r="K26" s="167"/>
      <c r="M26" s="330"/>
    </row>
    <row r="27" spans="2:13" s="329" customFormat="1" ht="27" customHeight="1">
      <c r="B27" s="163"/>
      <c r="C27" s="380" t="s">
        <v>447</v>
      </c>
      <c r="D27" s="159"/>
      <c r="E27" s="159"/>
      <c r="F27" s="567"/>
      <c r="G27" s="568"/>
      <c r="H27" s="381" t="str">
        <f>IF(I27="","",I27/F27)</f>
        <v/>
      </c>
      <c r="I27" s="220"/>
      <c r="J27" s="381" t="str">
        <f>IF(I27="","",MIN(I27,F27*基本情報入力シート!$B$19))</f>
        <v/>
      </c>
      <c r="K27" s="165"/>
      <c r="M27" s="330"/>
    </row>
    <row r="28" spans="2:13" s="329" customFormat="1" ht="27" customHeight="1" thickBot="1">
      <c r="B28" s="164"/>
      <c r="C28" s="332" t="s">
        <v>447</v>
      </c>
      <c r="D28" s="161"/>
      <c r="E28" s="161"/>
      <c r="F28" s="563"/>
      <c r="G28" s="564"/>
      <c r="H28" s="383" t="str">
        <f>IF(I28="","",I28/F28)</f>
        <v/>
      </c>
      <c r="I28" s="217"/>
      <c r="J28" s="383" t="str">
        <f>IF(I28="","",MIN(I28,F28*基本情報入力シート!$B$19))</f>
        <v/>
      </c>
      <c r="K28" s="166"/>
      <c r="M28" s="330"/>
    </row>
    <row r="29" spans="2:13" s="329" customFormat="1" ht="30" customHeight="1" thickTop="1" thickBot="1">
      <c r="B29" s="334"/>
      <c r="C29" s="335"/>
      <c r="D29" s="335"/>
      <c r="E29" s="336" t="s">
        <v>169</v>
      </c>
      <c r="F29" s="562" t="str">
        <f>IF(SUM(F26:G28)=0,"",SUM(F26:G28))</f>
        <v/>
      </c>
      <c r="G29" s="562"/>
      <c r="H29" s="337" t="str">
        <f>IF(SUM(H26:H28)=0,"",SUM(H26:H28))</f>
        <v/>
      </c>
      <c r="I29" s="337" t="str">
        <f>IF(SUM(I26:I28)=0,"",SUM(I26:I28))</f>
        <v/>
      </c>
      <c r="J29" s="337" t="str">
        <f>IF(SUM(J26:J28)=0,"",SUM(J26:J28))</f>
        <v/>
      </c>
      <c r="K29" s="338"/>
      <c r="M29" s="330"/>
    </row>
    <row r="30" spans="2:13" ht="30" customHeight="1">
      <c r="B30" s="384" t="s">
        <v>471</v>
      </c>
      <c r="C30" s="320" t="s">
        <v>460</v>
      </c>
      <c r="D30" s="321" t="s">
        <v>461</v>
      </c>
      <c r="E30" s="321" t="s">
        <v>462</v>
      </c>
      <c r="F30" s="569" t="s">
        <v>469</v>
      </c>
      <c r="G30" s="570"/>
      <c r="H30" s="324" t="s">
        <v>465</v>
      </c>
      <c r="I30" s="324" t="s">
        <v>466</v>
      </c>
      <c r="J30" s="324" t="s">
        <v>485</v>
      </c>
      <c r="K30" s="325" t="s">
        <v>467</v>
      </c>
      <c r="M30" s="341"/>
    </row>
    <row r="31" spans="2:13" s="329" customFormat="1" ht="27" customHeight="1">
      <c r="B31" s="379" t="s">
        <v>472</v>
      </c>
      <c r="C31" s="380" t="s">
        <v>476</v>
      </c>
      <c r="D31" s="159"/>
      <c r="E31" s="159"/>
      <c r="F31" s="567"/>
      <c r="G31" s="568"/>
      <c r="H31" s="381" t="str">
        <f>IF(I31="","",I31/F31)</f>
        <v/>
      </c>
      <c r="I31" s="220"/>
      <c r="J31" s="385"/>
      <c r="K31" s="165"/>
      <c r="M31" s="330"/>
    </row>
    <row r="32" spans="2:13" s="329" customFormat="1" ht="27" customHeight="1">
      <c r="B32" s="326" t="s">
        <v>472</v>
      </c>
      <c r="C32" s="380" t="s">
        <v>476</v>
      </c>
      <c r="D32" s="159"/>
      <c r="E32" s="159"/>
      <c r="F32" s="565"/>
      <c r="G32" s="566"/>
      <c r="H32" s="328" t="str">
        <f>IF(I32="","",I32/F32)</f>
        <v/>
      </c>
      <c r="I32" s="218"/>
      <c r="J32" s="376"/>
      <c r="K32" s="165"/>
      <c r="M32" s="330"/>
    </row>
    <row r="33" spans="2:13" s="329" customFormat="1" ht="27" customHeight="1" thickBot="1">
      <c r="B33" s="382" t="s">
        <v>472</v>
      </c>
      <c r="C33" s="332" t="s">
        <v>476</v>
      </c>
      <c r="D33" s="161"/>
      <c r="E33" s="161"/>
      <c r="F33" s="563"/>
      <c r="G33" s="564"/>
      <c r="H33" s="383" t="str">
        <f>IF(I33="","",I33/F33)</f>
        <v/>
      </c>
      <c r="I33" s="217"/>
      <c r="J33" s="368"/>
      <c r="K33" s="166"/>
      <c r="M33" s="330"/>
    </row>
    <row r="34" spans="2:13" s="329" customFormat="1" ht="30" customHeight="1" thickTop="1" thickBot="1">
      <c r="B34" s="334"/>
      <c r="C34" s="335"/>
      <c r="D34" s="335"/>
      <c r="E34" s="336" t="s">
        <v>169</v>
      </c>
      <c r="F34" s="562" t="str">
        <f>IF(SUM(F31:G33)=0,"",SUM(F31:G33))</f>
        <v/>
      </c>
      <c r="G34" s="562"/>
      <c r="H34" s="337" t="str">
        <f>IF(SUM(H31:H33)=0,"",SUM(H31:H33))</f>
        <v/>
      </c>
      <c r="I34" s="337" t="str">
        <f>IF(SUM(I31:I33)=0,"",SUM(I31:I33))</f>
        <v/>
      </c>
      <c r="J34" s="337" t="str">
        <f>IF(I31="","",基本情報入力シート!B20)</f>
        <v/>
      </c>
      <c r="K34" s="338"/>
      <c r="M34" s="330"/>
    </row>
    <row r="36" spans="2:13" ht="30" customHeight="1">
      <c r="B36" s="317" t="s">
        <v>473</v>
      </c>
    </row>
    <row r="37" spans="2:13">
      <c r="B37" s="559"/>
      <c r="C37" s="559"/>
      <c r="D37" s="559"/>
      <c r="E37" s="559"/>
      <c r="F37" s="559"/>
      <c r="G37" s="559"/>
      <c r="H37" s="559"/>
      <c r="I37" s="559"/>
      <c r="J37" s="559"/>
      <c r="K37" s="559"/>
    </row>
    <row r="38" spans="2:13">
      <c r="B38" s="559"/>
      <c r="C38" s="559"/>
      <c r="D38" s="559"/>
      <c r="E38" s="559"/>
      <c r="F38" s="559"/>
      <c r="G38" s="559"/>
      <c r="H38" s="559"/>
      <c r="I38" s="559"/>
      <c r="J38" s="559"/>
      <c r="K38" s="559"/>
    </row>
    <row r="39" spans="2:13">
      <c r="B39" s="559"/>
      <c r="C39" s="559"/>
      <c r="D39" s="559"/>
      <c r="E39" s="559"/>
      <c r="F39" s="559"/>
      <c r="G39" s="559"/>
      <c r="H39" s="559"/>
      <c r="I39" s="559"/>
      <c r="J39" s="559"/>
      <c r="K39" s="559"/>
    </row>
    <row r="40" spans="2:13">
      <c r="B40" s="559"/>
      <c r="C40" s="559"/>
      <c r="D40" s="559"/>
      <c r="E40" s="559"/>
      <c r="F40" s="559"/>
      <c r="G40" s="559"/>
      <c r="H40" s="559"/>
      <c r="I40" s="559"/>
      <c r="J40" s="559"/>
      <c r="K40" s="559"/>
    </row>
    <row r="41" spans="2:13">
      <c r="B41" s="559"/>
      <c r="C41" s="559"/>
      <c r="D41" s="559"/>
      <c r="E41" s="559"/>
      <c r="F41" s="559"/>
      <c r="G41" s="559"/>
      <c r="H41" s="559"/>
      <c r="I41" s="559"/>
      <c r="J41" s="559"/>
      <c r="K41" s="559"/>
    </row>
    <row r="42" spans="2:13">
      <c r="B42" s="559"/>
      <c r="C42" s="559"/>
      <c r="D42" s="559"/>
      <c r="E42" s="559"/>
      <c r="F42" s="559"/>
      <c r="G42" s="559"/>
      <c r="H42" s="559"/>
      <c r="I42" s="559"/>
      <c r="J42" s="559"/>
      <c r="K42" s="559"/>
    </row>
    <row r="43" spans="2:13">
      <c r="B43" s="559"/>
      <c r="C43" s="559"/>
      <c r="D43" s="559"/>
      <c r="E43" s="559"/>
      <c r="F43" s="559"/>
      <c r="G43" s="559"/>
      <c r="H43" s="559"/>
      <c r="I43" s="559"/>
      <c r="J43" s="559"/>
      <c r="K43" s="559"/>
    </row>
    <row r="44" spans="2:13">
      <c r="B44" s="559"/>
      <c r="C44" s="559"/>
      <c r="D44" s="559"/>
      <c r="E44" s="559"/>
      <c r="F44" s="559"/>
      <c r="G44" s="559"/>
      <c r="H44" s="559"/>
      <c r="I44" s="559"/>
      <c r="J44" s="559"/>
      <c r="K44" s="559"/>
    </row>
    <row r="45" spans="2:13">
      <c r="B45" s="559"/>
      <c r="C45" s="559"/>
      <c r="D45" s="559"/>
      <c r="E45" s="559"/>
      <c r="F45" s="559"/>
      <c r="G45" s="559"/>
      <c r="H45" s="559"/>
      <c r="I45" s="559"/>
      <c r="J45" s="559"/>
      <c r="K45" s="559"/>
    </row>
  </sheetData>
  <sheetProtection sheet="1" objects="1" scenarios="1"/>
  <mergeCells count="30">
    <mergeCell ref="F31:G31"/>
    <mergeCell ref="F32:G32"/>
    <mergeCell ref="F33:G33"/>
    <mergeCell ref="F34:G34"/>
    <mergeCell ref="B37:K45"/>
    <mergeCell ref="F30:G30"/>
    <mergeCell ref="F19:G19"/>
    <mergeCell ref="F20:G20"/>
    <mergeCell ref="F21:G21"/>
    <mergeCell ref="F22:G22"/>
    <mergeCell ref="F23:G23"/>
    <mergeCell ref="F24:G24"/>
    <mergeCell ref="F25:G25"/>
    <mergeCell ref="F26:G26"/>
    <mergeCell ref="F27:G27"/>
    <mergeCell ref="F28:G28"/>
    <mergeCell ref="F29:G29"/>
    <mergeCell ref="F18:G18"/>
    <mergeCell ref="B2:K2"/>
    <mergeCell ref="B4:C4"/>
    <mergeCell ref="D4:F4"/>
    <mergeCell ref="G4:K4"/>
    <mergeCell ref="B5:C5"/>
    <mergeCell ref="D5:F5"/>
    <mergeCell ref="G5:K5"/>
    <mergeCell ref="F13:G13"/>
    <mergeCell ref="F14:G14"/>
    <mergeCell ref="F15:G15"/>
    <mergeCell ref="F16:G16"/>
    <mergeCell ref="F17:G17"/>
  </mergeCells>
  <phoneticPr fontId="5"/>
  <conditionalFormatting sqref="B10:E11 B9:G9 B14:G14 B26:G28 B31:G33 B37:K45">
    <cfRule type="containsBlanks" dxfId="9" priority="5">
      <formula>LEN(TRIM(B9))=0</formula>
    </cfRule>
  </conditionalFormatting>
  <conditionalFormatting sqref="I9:I11 I26:I28 I31:I33">
    <cfRule type="containsBlanks" dxfId="8" priority="10">
      <formula>LEN(TRIM(I9))=0</formula>
    </cfRule>
  </conditionalFormatting>
  <conditionalFormatting sqref="F10:G11">
    <cfRule type="containsBlanks" dxfId="7" priority="4">
      <formula>LEN(TRIM(F10))=0</formula>
    </cfRule>
  </conditionalFormatting>
  <conditionalFormatting sqref="K9:K11">
    <cfRule type="containsBlanks" dxfId="6" priority="9">
      <formula>LEN(TRIM(K9))=0</formula>
    </cfRule>
  </conditionalFormatting>
  <conditionalFormatting sqref="K14">
    <cfRule type="containsBlanks" dxfId="5" priority="8">
      <formula>LEN(TRIM(K14))=0</formula>
    </cfRule>
  </conditionalFormatting>
  <conditionalFormatting sqref="K26:K28">
    <cfRule type="containsBlanks" dxfId="4" priority="7">
      <formula>LEN(TRIM(K26))=0</formula>
    </cfRule>
  </conditionalFormatting>
  <conditionalFormatting sqref="K31:K33">
    <cfRule type="containsBlanks" dxfId="3" priority="6">
      <formula>LEN(TRIM(K31))=0</formula>
    </cfRule>
  </conditionalFormatting>
  <conditionalFormatting sqref="I17:I23">
    <cfRule type="containsBlanks" dxfId="2" priority="3">
      <formula>LEN(TRIM(I17))=0</formula>
    </cfRule>
  </conditionalFormatting>
  <conditionalFormatting sqref="I16">
    <cfRule type="containsBlanks" dxfId="1" priority="2">
      <formula>LEN(TRIM(I16))=0</formula>
    </cfRule>
  </conditionalFormatting>
  <conditionalFormatting sqref="E17:G23 E16">
    <cfRule type="containsBlanks" dxfId="0" priority="1">
      <formula>LEN(TRIM(E16))=0</formula>
    </cfRule>
  </conditionalFormatting>
  <dataValidations count="2">
    <dataValidation type="list" allowBlank="1" showInputMessage="1" showErrorMessage="1" sqref="E16" xr:uid="{5291BD55-8897-4796-8F2A-BD1B498DB51C}">
      <formula1>"PCR検査装置,等温遺伝子増幅装置"</formula1>
    </dataValidation>
    <dataValidation type="list" allowBlank="1" showInputMessage="1" showErrorMessage="1" sqref="B26:B28 B14" xr:uid="{0390CF35-C19D-4AA9-8879-B9CEF9754208}">
      <formula1>"病床確保,発熱外来"</formula1>
    </dataValidation>
  </dataValidations>
  <pageMargins left="0.7" right="0.7" top="0.75" bottom="0.75" header="0.3" footer="0.3"/>
  <pageSetup paperSize="9" scale="62" fitToHeight="0" orientation="portrait" r:id="rId1"/>
  <rowBreaks count="1" manualBreakCount="1">
    <brk id="48" min="1" max="18"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AC891-A9E5-414C-8533-1E13CCFD656B}">
  <sheetPr codeName="Sheet18"/>
  <dimension ref="A1:DN3"/>
  <sheetViews>
    <sheetView workbookViewId="0">
      <selection activeCell="P31" sqref="P31"/>
    </sheetView>
  </sheetViews>
  <sheetFormatPr defaultRowHeight="13"/>
  <sheetData>
    <row r="1" spans="1:118">
      <c r="A1" s="207" t="s">
        <v>523</v>
      </c>
      <c r="B1" s="207"/>
      <c r="C1" s="207"/>
      <c r="D1" s="207"/>
      <c r="E1" s="207"/>
      <c r="F1" s="207"/>
      <c r="G1" s="207"/>
      <c r="H1" s="207"/>
      <c r="I1" s="207"/>
      <c r="J1" s="207"/>
      <c r="K1" s="206" t="s">
        <v>534</v>
      </c>
      <c r="L1" s="206"/>
      <c r="M1" s="206" t="s">
        <v>445</v>
      </c>
      <c r="N1" s="206"/>
      <c r="O1" s="206"/>
      <c r="P1" s="206"/>
      <c r="Q1" s="206"/>
      <c r="R1" s="206"/>
      <c r="S1" s="206"/>
      <c r="T1" s="206"/>
      <c r="U1" s="206"/>
      <c r="V1" s="206" t="s">
        <v>449</v>
      </c>
      <c r="W1" s="206"/>
      <c r="X1" s="206"/>
      <c r="Y1" s="206"/>
      <c r="Z1" s="206"/>
      <c r="AA1" s="206"/>
      <c r="AB1" s="206"/>
      <c r="AC1" s="206"/>
      <c r="AD1" s="206" t="s">
        <v>447</v>
      </c>
      <c r="AE1" s="206"/>
      <c r="AF1" s="206"/>
      <c r="AG1" s="206"/>
      <c r="AH1" s="206"/>
      <c r="AI1" s="206"/>
      <c r="AJ1" s="206"/>
      <c r="AK1" s="206"/>
      <c r="AL1" s="206" t="s">
        <v>488</v>
      </c>
      <c r="AM1" s="206"/>
      <c r="AN1" s="206"/>
      <c r="AO1" s="206"/>
      <c r="AP1" s="206"/>
      <c r="AQ1" s="206"/>
      <c r="AR1" s="206"/>
      <c r="AS1" s="206"/>
      <c r="AT1" s="206"/>
      <c r="AU1" s="395" t="s">
        <v>559</v>
      </c>
      <c r="AV1" s="395"/>
      <c r="AW1" s="395" t="s">
        <v>445</v>
      </c>
      <c r="AX1" s="395"/>
      <c r="AY1" s="395"/>
      <c r="AZ1" s="395"/>
      <c r="BA1" s="395"/>
      <c r="BB1" s="395"/>
      <c r="BC1" s="395"/>
      <c r="BD1" s="395"/>
      <c r="BE1" s="395"/>
      <c r="BF1" s="395" t="s">
        <v>449</v>
      </c>
      <c r="BG1" s="395"/>
      <c r="BH1" s="395"/>
      <c r="BI1" s="395"/>
      <c r="BJ1" s="395"/>
      <c r="BK1" s="395"/>
      <c r="BL1" s="395"/>
      <c r="BM1" s="395"/>
      <c r="BN1" s="395" t="s">
        <v>447</v>
      </c>
      <c r="BO1" s="395"/>
      <c r="BP1" s="395"/>
      <c r="BQ1" s="395"/>
      <c r="BR1" s="395"/>
      <c r="BS1" s="395"/>
      <c r="BT1" s="395"/>
      <c r="BU1" s="395"/>
      <c r="BV1" s="395" t="s">
        <v>488</v>
      </c>
      <c r="BW1" s="395"/>
      <c r="BX1" s="395"/>
      <c r="BY1" s="395"/>
      <c r="BZ1" s="395"/>
      <c r="CA1" s="395"/>
      <c r="CB1" s="395"/>
      <c r="CC1" s="395"/>
      <c r="CD1" s="395"/>
      <c r="CE1" s="208" t="s">
        <v>543</v>
      </c>
      <c r="CF1" s="208"/>
      <c r="CG1" s="208" t="s">
        <v>445</v>
      </c>
      <c r="CH1" s="208"/>
      <c r="CI1" s="208"/>
      <c r="CJ1" s="208"/>
      <c r="CK1" s="208"/>
      <c r="CL1" s="208"/>
      <c r="CM1" s="208"/>
      <c r="CN1" s="208"/>
      <c r="CO1" s="208"/>
      <c r="CP1" s="208" t="s">
        <v>449</v>
      </c>
      <c r="CQ1" s="208"/>
      <c r="CR1" s="208"/>
      <c r="CS1" s="208"/>
      <c r="CT1" s="208"/>
      <c r="CU1" s="208"/>
      <c r="CV1" s="208"/>
      <c r="CW1" s="208"/>
      <c r="CX1" s="208" t="s">
        <v>447</v>
      </c>
      <c r="CY1" s="208"/>
      <c r="CZ1" s="208"/>
      <c r="DA1" s="208"/>
      <c r="DB1" s="208"/>
      <c r="DC1" s="208"/>
      <c r="DD1" s="208"/>
      <c r="DE1" s="208"/>
      <c r="DF1" s="208" t="s">
        <v>488</v>
      </c>
      <c r="DG1" s="208"/>
      <c r="DH1" s="208"/>
      <c r="DI1" s="208"/>
      <c r="DJ1" s="208"/>
      <c r="DK1" s="208"/>
      <c r="DL1" s="208"/>
      <c r="DM1" s="208"/>
      <c r="DN1" s="208"/>
    </row>
    <row r="2" spans="1:118" s="205" customFormat="1">
      <c r="A2" s="211" t="s">
        <v>524</v>
      </c>
      <c r="B2" s="211" t="s">
        <v>525</v>
      </c>
      <c r="C2" s="211" t="s">
        <v>526</v>
      </c>
      <c r="D2" s="211" t="s">
        <v>527</v>
      </c>
      <c r="E2" s="211" t="s">
        <v>528</v>
      </c>
      <c r="F2" s="211" t="s">
        <v>529</v>
      </c>
      <c r="G2" s="211" t="s">
        <v>530</v>
      </c>
      <c r="H2" s="211" t="s">
        <v>531</v>
      </c>
      <c r="I2" s="211" t="s">
        <v>532</v>
      </c>
      <c r="J2" s="211" t="s">
        <v>544</v>
      </c>
      <c r="K2" s="210" t="s">
        <v>535</v>
      </c>
      <c r="L2" s="210" t="s">
        <v>536</v>
      </c>
      <c r="M2" s="210" t="s">
        <v>537</v>
      </c>
      <c r="N2" s="210" t="s">
        <v>538</v>
      </c>
      <c r="O2" s="210" t="s">
        <v>539</v>
      </c>
      <c r="P2" s="210" t="s">
        <v>463</v>
      </c>
      <c r="Q2" s="210" t="s">
        <v>540</v>
      </c>
      <c r="R2" s="210" t="s">
        <v>485</v>
      </c>
      <c r="S2" s="210" t="s">
        <v>504</v>
      </c>
      <c r="T2" s="210" t="s">
        <v>505</v>
      </c>
      <c r="U2" s="210" t="s">
        <v>541</v>
      </c>
      <c r="V2" s="210" t="s">
        <v>537</v>
      </c>
      <c r="W2" s="210" t="s">
        <v>538</v>
      </c>
      <c r="X2" s="210" t="s">
        <v>539</v>
      </c>
      <c r="Y2" s="210" t="s">
        <v>463</v>
      </c>
      <c r="Z2" s="210" t="s">
        <v>485</v>
      </c>
      <c r="AA2" s="210" t="s">
        <v>504</v>
      </c>
      <c r="AB2" s="210" t="s">
        <v>505</v>
      </c>
      <c r="AC2" s="210" t="s">
        <v>541</v>
      </c>
      <c r="AD2" s="210" t="s">
        <v>537</v>
      </c>
      <c r="AE2" s="210" t="s">
        <v>538</v>
      </c>
      <c r="AF2" s="210" t="s">
        <v>539</v>
      </c>
      <c r="AG2" s="210" t="s">
        <v>463</v>
      </c>
      <c r="AH2" s="210" t="s">
        <v>485</v>
      </c>
      <c r="AI2" s="210" t="s">
        <v>504</v>
      </c>
      <c r="AJ2" s="210" t="s">
        <v>505</v>
      </c>
      <c r="AK2" s="210" t="s">
        <v>541</v>
      </c>
      <c r="AL2" s="210" t="s">
        <v>537</v>
      </c>
      <c r="AM2" s="210" t="s">
        <v>538</v>
      </c>
      <c r="AN2" s="210" t="s">
        <v>539</v>
      </c>
      <c r="AO2" s="210" t="s">
        <v>463</v>
      </c>
      <c r="AP2" s="210" t="s">
        <v>485</v>
      </c>
      <c r="AQ2" s="210" t="s">
        <v>504</v>
      </c>
      <c r="AR2" s="210" t="s">
        <v>505</v>
      </c>
      <c r="AS2" s="210" t="s">
        <v>541</v>
      </c>
      <c r="AT2" s="210" t="s">
        <v>542</v>
      </c>
      <c r="AU2" s="396" t="s">
        <v>535</v>
      </c>
      <c r="AV2" s="396" t="s">
        <v>536</v>
      </c>
      <c r="AW2" s="396" t="s">
        <v>537</v>
      </c>
      <c r="AX2" s="396" t="s">
        <v>538</v>
      </c>
      <c r="AY2" s="396" t="s">
        <v>539</v>
      </c>
      <c r="AZ2" s="396" t="s">
        <v>463</v>
      </c>
      <c r="BA2" s="396" t="s">
        <v>540</v>
      </c>
      <c r="BB2" s="396" t="s">
        <v>485</v>
      </c>
      <c r="BC2" s="396" t="s">
        <v>504</v>
      </c>
      <c r="BD2" s="396" t="s">
        <v>505</v>
      </c>
      <c r="BE2" s="396" t="s">
        <v>541</v>
      </c>
      <c r="BF2" s="396" t="s">
        <v>537</v>
      </c>
      <c r="BG2" s="396" t="s">
        <v>538</v>
      </c>
      <c r="BH2" s="396" t="s">
        <v>539</v>
      </c>
      <c r="BI2" s="396" t="s">
        <v>463</v>
      </c>
      <c r="BJ2" s="396" t="s">
        <v>485</v>
      </c>
      <c r="BK2" s="396" t="s">
        <v>504</v>
      </c>
      <c r="BL2" s="396" t="s">
        <v>505</v>
      </c>
      <c r="BM2" s="396" t="s">
        <v>541</v>
      </c>
      <c r="BN2" s="396" t="s">
        <v>537</v>
      </c>
      <c r="BO2" s="396" t="s">
        <v>538</v>
      </c>
      <c r="BP2" s="396" t="s">
        <v>539</v>
      </c>
      <c r="BQ2" s="396" t="s">
        <v>463</v>
      </c>
      <c r="BR2" s="396" t="s">
        <v>485</v>
      </c>
      <c r="BS2" s="396" t="s">
        <v>504</v>
      </c>
      <c r="BT2" s="396" t="s">
        <v>505</v>
      </c>
      <c r="BU2" s="396" t="s">
        <v>541</v>
      </c>
      <c r="BV2" s="396" t="s">
        <v>537</v>
      </c>
      <c r="BW2" s="396" t="s">
        <v>538</v>
      </c>
      <c r="BX2" s="396" t="s">
        <v>539</v>
      </c>
      <c r="BY2" s="396" t="s">
        <v>463</v>
      </c>
      <c r="BZ2" s="396" t="s">
        <v>485</v>
      </c>
      <c r="CA2" s="396" t="s">
        <v>504</v>
      </c>
      <c r="CB2" s="396" t="s">
        <v>505</v>
      </c>
      <c r="CC2" s="396" t="s">
        <v>541</v>
      </c>
      <c r="CD2" s="396" t="s">
        <v>542</v>
      </c>
      <c r="CE2" s="209" t="s">
        <v>535</v>
      </c>
      <c r="CF2" s="209" t="s">
        <v>536</v>
      </c>
      <c r="CG2" s="209" t="s">
        <v>537</v>
      </c>
      <c r="CH2" s="209" t="s">
        <v>538</v>
      </c>
      <c r="CI2" s="209" t="s">
        <v>539</v>
      </c>
      <c r="CJ2" s="209" t="s">
        <v>463</v>
      </c>
      <c r="CK2" s="209" t="s">
        <v>540</v>
      </c>
      <c r="CL2" s="209" t="s">
        <v>485</v>
      </c>
      <c r="CM2" s="209" t="s">
        <v>504</v>
      </c>
      <c r="CN2" s="209" t="s">
        <v>505</v>
      </c>
      <c r="CO2" s="209" t="s">
        <v>541</v>
      </c>
      <c r="CP2" s="209" t="s">
        <v>537</v>
      </c>
      <c r="CQ2" s="209" t="s">
        <v>538</v>
      </c>
      <c r="CR2" s="209" t="s">
        <v>539</v>
      </c>
      <c r="CS2" s="209" t="s">
        <v>463</v>
      </c>
      <c r="CT2" s="209" t="s">
        <v>485</v>
      </c>
      <c r="CU2" s="209" t="s">
        <v>504</v>
      </c>
      <c r="CV2" s="209" t="s">
        <v>505</v>
      </c>
      <c r="CW2" s="209" t="s">
        <v>541</v>
      </c>
      <c r="CX2" s="209" t="s">
        <v>537</v>
      </c>
      <c r="CY2" s="209" t="s">
        <v>538</v>
      </c>
      <c r="CZ2" s="209" t="s">
        <v>539</v>
      </c>
      <c r="DA2" s="209" t="s">
        <v>463</v>
      </c>
      <c r="DB2" s="209" t="s">
        <v>485</v>
      </c>
      <c r="DC2" s="209" t="s">
        <v>504</v>
      </c>
      <c r="DD2" s="209" t="s">
        <v>505</v>
      </c>
      <c r="DE2" s="209" t="s">
        <v>541</v>
      </c>
      <c r="DF2" s="209" t="s">
        <v>537</v>
      </c>
      <c r="DG2" s="209" t="s">
        <v>538</v>
      </c>
      <c r="DH2" s="209" t="s">
        <v>539</v>
      </c>
      <c r="DI2" s="209" t="s">
        <v>463</v>
      </c>
      <c r="DJ2" s="209" t="s">
        <v>485</v>
      </c>
      <c r="DK2" s="209" t="s">
        <v>504</v>
      </c>
      <c r="DL2" s="209" t="s">
        <v>505</v>
      </c>
      <c r="DM2" s="209" t="s">
        <v>541</v>
      </c>
      <c r="DN2" s="209" t="s">
        <v>542</v>
      </c>
    </row>
    <row r="3" spans="1:118" s="212" customFormat="1">
      <c r="A3" s="212">
        <f>基本情報入力シート!$C$10</f>
        <v>0</v>
      </c>
      <c r="B3" s="212">
        <f>基本情報入力シート!$C$7</f>
        <v>0</v>
      </c>
      <c r="C3" s="212">
        <f>基本情報入力シート!$C$8</f>
        <v>0</v>
      </c>
      <c r="D3" s="212">
        <f>基本情報入力シート!$C$9</f>
        <v>0</v>
      </c>
      <c r="E3" s="212">
        <f>基本情報入力シート!$C$5</f>
        <v>0</v>
      </c>
      <c r="F3" s="212">
        <f>基本情報入力シート!$C$6</f>
        <v>0</v>
      </c>
      <c r="G3" s="212">
        <f>基本情報入力シート!$C$12</f>
        <v>0</v>
      </c>
      <c r="H3" s="212">
        <f>基本情報入力シート!$C$13</f>
        <v>0</v>
      </c>
      <c r="I3" s="212">
        <f>基本情報入力シート!$C$11</f>
        <v>0</v>
      </c>
      <c r="J3" s="212">
        <f>基本情報入力シート!$C$14</f>
        <v>0</v>
      </c>
      <c r="K3" s="213" t="str">
        <f>IF(基本情報入力シート!$C$4="交付申請",基本情報入力シート!$C$3,"-")</f>
        <v>-</v>
      </c>
      <c r="L3" s="212" t="str">
        <f>IF(基本情報入力シート!$C$4="交付申請",【申請】交付申請書!$F$7,"-")</f>
        <v>-</v>
      </c>
      <c r="M3" s="214" t="str">
        <f>IF(基本情報入力シート!$C$4="交付申請",【申請】所要額調書!$F8,"-")</f>
        <v>-</v>
      </c>
      <c r="N3" s="214" t="str">
        <f>IF(基本情報入力シート!$C$4="交付申請",【申請】所要額調書!$G8,"-")</f>
        <v>-</v>
      </c>
      <c r="O3" s="214" t="str">
        <f>IF(基本情報入力シート!$C$4="交付申請",【申請】所要額調書!$I8,"-")</f>
        <v>-</v>
      </c>
      <c r="P3" s="214" t="str">
        <f>IF(基本情報入力シート!$C$4="交付申請",【申請】事業計画書!$F12,"-")</f>
        <v>-</v>
      </c>
      <c r="Q3" s="214" t="str">
        <f>IF(基本情報入力シート!$C$4="交付申請",【申請】所要額調書!$K8,"-")</f>
        <v>-</v>
      </c>
      <c r="R3" s="214" t="str">
        <f>IF(基本情報入力シート!$C$4="交付申請",【申請】所要額調書!$M8,"-")</f>
        <v>-</v>
      </c>
      <c r="S3" s="212" t="str">
        <f>IF(基本情報入力シート!$C$4="交付申請",【申請】事業計画書!$D9&amp;"、"&amp;【申請】事業計画書!$D10&amp;"、"&amp;【申請】事業計画書!$D11,"-")</f>
        <v>-</v>
      </c>
      <c r="T3" s="212" t="str">
        <f>IF(基本情報入力シート!$C$4="交付申請",【申請】事業計画書!$E9&amp;"、"&amp;【申請】事業計画書!$E10&amp;"、"&amp;【申請】事業計画書!$E11,"-")</f>
        <v>-</v>
      </c>
      <c r="U3" s="212" t="str">
        <f>IF(基本情報入力シート!$C$4="交付申請",【申請】事業計画書!$K9&amp;"、"&amp;【申請】事業計画書!$K10&amp;"、"&amp;【申請】事業計画書!$K11,"-")</f>
        <v>-</v>
      </c>
      <c r="V3" s="214" t="str">
        <f>IF(基本情報入力シート!$C$4="交付申請",【申請】所要額調書!$F9,"-")</f>
        <v>-</v>
      </c>
      <c r="W3" s="214" t="str">
        <f>IF(基本情報入力シート!$C$4="交付申請",【申請】所要額調書!$G9,"-")</f>
        <v>-</v>
      </c>
      <c r="X3" s="214" t="str">
        <f>IF(基本情報入力シート!$C$4="交付申請",【申請】所要額調書!$I9,"-")</f>
        <v>-</v>
      </c>
      <c r="Y3" s="214" t="str">
        <f>IF(基本情報入力シート!$C$4="交付申請",【申請】所要額調書!$K9,"-")</f>
        <v>-</v>
      </c>
      <c r="Z3" s="214" t="str">
        <f>IF(基本情報入力シート!$C$4="交付申請",【申請】所要額調書!$M9,"-")</f>
        <v>-</v>
      </c>
      <c r="AA3" s="212" t="str">
        <f>IF(基本情報入力シート!$C$4="交付申請",【申請】事業計画書!$D14,"-")</f>
        <v>-</v>
      </c>
      <c r="AB3" s="212" t="str">
        <f>IF(基本情報入力シート!$C$4="交付申請",【申請】事業計画書!$E14,"-")</f>
        <v>-</v>
      </c>
      <c r="AC3" s="212" t="str">
        <f>IF(基本情報入力シート!$C$4="交付申請",【申請】事業計画書!$K14,"-")</f>
        <v>-</v>
      </c>
      <c r="AD3" s="212" t="str">
        <f>IF(基本情報入力シート!$C$4="交付申請",【申請】所要額調書!$F10,"-")</f>
        <v>-</v>
      </c>
      <c r="AE3" s="212" t="str">
        <f>IF(基本情報入力シート!$C$4="交付申請",【申請】所要額調書!$G10,"-")</f>
        <v>-</v>
      </c>
      <c r="AF3" s="212" t="str">
        <f>IF(基本情報入力シート!$C$4="交付申請",【申請】所要額調書!$I10,"-")</f>
        <v>-</v>
      </c>
      <c r="AG3" s="212" t="str">
        <f>IF(基本情報入力シート!$C$4="交付申請",【申請】所要額調書!$K10,"-")</f>
        <v>-</v>
      </c>
      <c r="AH3" s="212" t="str">
        <f>IF(基本情報入力シート!$C$4="交付申請",【申請】所要額調書!$M10,"-")</f>
        <v>-</v>
      </c>
      <c r="AI3" s="212" t="str">
        <f>IF(基本情報入力シート!$C$4="交付申請",【申請】事業計画書!$D26&amp;"、"&amp;【申請】事業計画書!$D27&amp;"、"&amp;【申請】事業計画書!$D28,"-")</f>
        <v>-</v>
      </c>
      <c r="AJ3" s="212" t="str">
        <f>IF(基本情報入力シート!$C$4="交付申請",【申請】事業計画書!$E26&amp;"、"&amp;【申請】事業計画書!$E27&amp;"、"&amp;【申請】事業計画書!$E28,"-")</f>
        <v>-</v>
      </c>
      <c r="AK3" s="212" t="str">
        <f>IF(基本情報入力シート!$C$4="交付申請",【申請】事業計画書!$K26&amp;"、"&amp;【申請】事業計画書!$K27&amp;"、"&amp;【申請】事業計画書!$K128,"-")</f>
        <v>-</v>
      </c>
      <c r="AL3" s="212" t="str">
        <f>IF(基本情報入力シート!$C$4="交付申請",【申請】所要額調書!$F11,"-")</f>
        <v>-</v>
      </c>
      <c r="AM3" s="212" t="str">
        <f>IF(基本情報入力シート!$C$4="交付申請",【申請】所要額調書!$G11,"-")</f>
        <v>-</v>
      </c>
      <c r="AN3" s="212" t="str">
        <f>IF(基本情報入力シート!$C$4="交付申請",【申請】所要額調書!$I11,"-")</f>
        <v>-</v>
      </c>
      <c r="AO3" s="212" t="str">
        <f>IF(基本情報入力シート!$C$4="交付申請",【申請】所要額調書!$K11,"-")</f>
        <v>-</v>
      </c>
      <c r="AP3" s="212" t="str">
        <f>IF(基本情報入力シート!$C$4="交付申請",【申請】所要額調書!$M11,"-")</f>
        <v>-</v>
      </c>
      <c r="AQ3" s="212" t="str">
        <f>IF(基本情報入力シート!$C$4="交付申請",【申請】事業計画書!$D31&amp;"、"&amp;【申請】事業計画書!$D32&amp;"、"&amp;【申請】事業計画書!$D33,"-")</f>
        <v>-</v>
      </c>
      <c r="AR3" s="212" t="str">
        <f>IF(基本情報入力シート!$C$4="交付申請",【申請】事業計画書!$E31&amp;"、"&amp;【申請】事業計画書!$E32&amp;"、"&amp;【申請】事業計画書!$E33,"-")</f>
        <v>-</v>
      </c>
      <c r="AS3" s="212" t="str">
        <f>IF(基本情報入力シート!$C$4="交付申請",【申請】事業計画書!$K31&amp;"、"&amp;【申請】事業計画書!$K32&amp;"、"&amp;【申請】事業計画書!$K33,"-")</f>
        <v>-</v>
      </c>
      <c r="AT3" s="212" t="str">
        <f>IF(基本情報入力シート!$C$4="交付申請",【申請】事業計画書!B37,"-")</f>
        <v>-</v>
      </c>
      <c r="AU3" s="213" t="str">
        <f>IF(基本情報入力シート!$C$4="変更交付申請",基本情報入力シート!$C$3,"-")</f>
        <v>-</v>
      </c>
      <c r="AV3" s="212" t="str">
        <f>IF(基本情報入力シート!$C$4="変更交付申請",【申請】交付申請書!$F$7,"-")</f>
        <v>-</v>
      </c>
      <c r="AW3" s="214" t="str">
        <f>IF(基本情報入力シート!$C$4="変更交付申請",【申請】所要額調書!$F8,"-")</f>
        <v>-</v>
      </c>
      <c r="AX3" s="214" t="str">
        <f>IF(基本情報入力シート!$C$4="変更交付申請",【申請】所要額調書!$G8,"-")</f>
        <v>-</v>
      </c>
      <c r="AY3" s="214" t="str">
        <f>IF(基本情報入力シート!$C$4="変更交付申請",【申請】所要額調書!$I8,"-")</f>
        <v>-</v>
      </c>
      <c r="AZ3" s="214" t="str">
        <f>IF(基本情報入力シート!$C$4="変更交付申請",【申請】事業計画書!$F12,"-")</f>
        <v>-</v>
      </c>
      <c r="BA3" s="214" t="str">
        <f>IF(基本情報入力シート!$C$4="変更交付申請",【申請】所要額調書!$K8,"-")</f>
        <v>-</v>
      </c>
      <c r="BB3" s="214" t="str">
        <f>IF(基本情報入力シート!$C$4="変更交付申請",【申請】所要額調書!$M8,"-")</f>
        <v>-</v>
      </c>
      <c r="BC3" s="212" t="str">
        <f>IF(基本情報入力シート!$C$4="変更交付申請",【申請】事業計画書!$D9&amp;"、"&amp;【申請】事業計画書!$D10&amp;"、"&amp;【申請】事業計画書!$D11,"-")</f>
        <v>-</v>
      </c>
      <c r="BD3" s="212" t="str">
        <f>IF(基本情報入力シート!$C$4="変更交付申請",【申請】事業計画書!$E9&amp;"、"&amp;【申請】事業計画書!$E10&amp;"、"&amp;【申請】事業計画書!$E11,"-")</f>
        <v>-</v>
      </c>
      <c r="BE3" s="212" t="str">
        <f>IF(基本情報入力シート!$C$4="変更交付申請",【申請】事業計画書!$K9&amp;"、"&amp;【申請】事業計画書!$K10&amp;"、"&amp;【申請】事業計画書!$K11,"-")</f>
        <v>-</v>
      </c>
      <c r="BF3" s="214" t="str">
        <f>IF(基本情報入力シート!$C$4="変更交付申請",【申請】所要額調書!$F9,"-")</f>
        <v>-</v>
      </c>
      <c r="BG3" s="214" t="str">
        <f>IF(基本情報入力シート!$C$4="変更交付申請",【申請】所要額調書!$G9,"-")</f>
        <v>-</v>
      </c>
      <c r="BH3" s="214" t="str">
        <f>IF(基本情報入力シート!$C$4="変更交付申請",【申請】所要額調書!$I9,"-")</f>
        <v>-</v>
      </c>
      <c r="BI3" s="214" t="str">
        <f>IF(基本情報入力シート!$C$4="変更交付申請",【申請】所要額調書!$K9,"-")</f>
        <v>-</v>
      </c>
      <c r="BJ3" s="214" t="str">
        <f>IF(基本情報入力シート!$C$4="変更交付申請",【申請】所要額調書!$M9,"-")</f>
        <v>-</v>
      </c>
      <c r="BK3" s="212" t="str">
        <f>IF(基本情報入力シート!$C$4="変更交付申請",【申請】事業計画書!$D14,"-")</f>
        <v>-</v>
      </c>
      <c r="BL3" s="212" t="str">
        <f>IF(基本情報入力シート!$C$4="変更交付申請",【申請】事業計画書!$E14,"-")</f>
        <v>-</v>
      </c>
      <c r="BM3" s="212" t="str">
        <f>IF(基本情報入力シート!$C$4="変更交付申請",【申請】事業計画書!$K14,"-")</f>
        <v>-</v>
      </c>
      <c r="BN3" s="212" t="str">
        <f>IF(基本情報入力シート!$C$4="変更交付申請",【申請】所要額調書!$F10,"-")</f>
        <v>-</v>
      </c>
      <c r="BO3" s="212" t="str">
        <f>IF(基本情報入力シート!$C$4="変更交付申請",【申請】所要額調書!$G10,"-")</f>
        <v>-</v>
      </c>
      <c r="BP3" s="212" t="str">
        <f>IF(基本情報入力シート!$C$4="変更交付申請",【申請】所要額調書!$I10,"-")</f>
        <v>-</v>
      </c>
      <c r="BQ3" s="212" t="str">
        <f>IF(基本情報入力シート!$C$4="変更交付申請",【申請】所要額調書!$K10,"-")</f>
        <v>-</v>
      </c>
      <c r="BR3" s="212" t="str">
        <f>IF(基本情報入力シート!$C$4="変更交付申請",【申請】所要額調書!$M10,"-")</f>
        <v>-</v>
      </c>
      <c r="BS3" s="212" t="str">
        <f>IF(基本情報入力シート!$C$4="変更交付申請",【申請】事業計画書!$D26&amp;"、"&amp;【申請】事業計画書!$D27&amp;"、"&amp;【申請】事業計画書!$D28,"-")</f>
        <v>-</v>
      </c>
      <c r="BT3" s="212" t="str">
        <f>IF(基本情報入力シート!$C$4="変更交付申請",【申請】事業計画書!$E26&amp;"、"&amp;【申請】事業計画書!$E27&amp;"、"&amp;【申請】事業計画書!$E28,"-")</f>
        <v>-</v>
      </c>
      <c r="BU3" s="212" t="str">
        <f>IF(基本情報入力シート!$C$4="変更交付申請",【申請】事業計画書!$K26&amp;"、"&amp;【申請】事業計画書!$K27&amp;"、"&amp;【申請】事業計画書!$K128,"-")</f>
        <v>-</v>
      </c>
      <c r="BV3" s="212" t="str">
        <f>IF(基本情報入力シート!$C$4="変更交付申請",【申請】所要額調書!$F11,"-")</f>
        <v>-</v>
      </c>
      <c r="BW3" s="212" t="str">
        <f>IF(基本情報入力シート!$C$4="変更交付申請",【申請】所要額調書!$G11,"-")</f>
        <v>-</v>
      </c>
      <c r="BX3" s="212" t="str">
        <f>IF(基本情報入力シート!$C$4="変更交付申請",【申請】所要額調書!$I11,"-")</f>
        <v>-</v>
      </c>
      <c r="BY3" s="212" t="str">
        <f>IF(基本情報入力シート!$C$4="変更交付申請",【申請】所要額調書!$K11,"-")</f>
        <v>-</v>
      </c>
      <c r="BZ3" s="212" t="str">
        <f>IF(基本情報入力シート!$C$4="変更交付申請",【申請】所要額調書!$M11,"-")</f>
        <v>-</v>
      </c>
      <c r="CA3" s="212" t="str">
        <f>IF(基本情報入力シート!$C$4="変更交付申請",【申請】事業計画書!$D31&amp;"、"&amp;【申請】事業計画書!$D32&amp;"、"&amp;【申請】事業計画書!$D33,"-")</f>
        <v>-</v>
      </c>
      <c r="CB3" s="212" t="str">
        <f>IF(基本情報入力シート!$C$4="変更交付申請",【申請】事業計画書!$E31&amp;"、"&amp;【申請】事業計画書!$E32&amp;"、"&amp;【申請】事業計画書!$E33,"-")</f>
        <v>-</v>
      </c>
      <c r="CC3" s="212" t="str">
        <f>IF(基本情報入力シート!$C$4="変更交付申請",【申請】事業計画書!$K31&amp;"、"&amp;【申請】事業計画書!$K32&amp;"、"&amp;【申請】事業計画書!$K33,"-")</f>
        <v>-</v>
      </c>
      <c r="CD3" s="212" t="str">
        <f>IF(基本情報入力シート!$C$4="変更交付申請",【申請】事業計画書!AL37,"-")</f>
        <v>-</v>
      </c>
      <c r="CE3" s="213" t="str">
        <f>IF(基本情報入力シート!$C$4="実績報告",基本情報入力シート!$C$3,"-")</f>
        <v>-</v>
      </c>
      <c r="CF3" s="212" t="str">
        <f>IF(基本情報入力シート!$C$4="実績報告",【実績】実績報告書!$F$7,"-")</f>
        <v>-</v>
      </c>
      <c r="CG3" s="214" t="str">
        <f>IF(基本情報入力シート!$C$4="実績報告",【実績】所要額精算書!$F8,"-")</f>
        <v>-</v>
      </c>
      <c r="CH3" s="214" t="str">
        <f>IF(基本情報入力シート!$C$4="実績報告",【実績】所要額精算書!$G8,"-")</f>
        <v>-</v>
      </c>
      <c r="CI3" s="214" t="str">
        <f>IF(基本情報入力シート!$C$4="実績報告",【実績】所要額精算書!$I8,"-")</f>
        <v>-</v>
      </c>
      <c r="CJ3" s="214" t="str">
        <f>IF(基本情報入力シート!$C$4="実績報告",【実績】事業実績報告書!$F12,"-")</f>
        <v>-</v>
      </c>
      <c r="CK3" s="214" t="str">
        <f>IF(基本情報入力シート!$C$4="実績報告",【実績】所要額精算書!$K8,"-")</f>
        <v>-</v>
      </c>
      <c r="CL3" s="214" t="str">
        <f>IF(基本情報入力シート!$C$4="実績報告",【実績】所要額精算書!$M8,"-")</f>
        <v>-</v>
      </c>
      <c r="CM3" s="212" t="str">
        <f>IF(基本情報入力シート!$C$4="実績報告",【実績】事業実績報告書!$D9&amp;"、"&amp;【実績】事業実績報告書!$D10&amp;"、"&amp;【実績】事業実績報告書!$D11,"-")</f>
        <v>-</v>
      </c>
      <c r="CN3" s="212" t="str">
        <f>IF(基本情報入力シート!$C$4="実績報告",【実績】事業実績報告書!$E9&amp;"、"&amp;【実績】事業実績報告書!$E10&amp;"、"&amp;【実績】事業実績報告書!$E11,"-")</f>
        <v>-</v>
      </c>
      <c r="CO3" s="212" t="str">
        <f>IF(基本情報入力シート!$C$4="実績報告",【実績】事業実績報告書!$K9&amp;"、"&amp;【実績】事業実績報告書!$K10&amp;"、"&amp;【実績】事業実績報告書!$K11,"-")</f>
        <v>-</v>
      </c>
      <c r="CP3" s="214" t="str">
        <f>IF(基本情報入力シート!$C$4="実績報告",【実績】所要額精算書!$F9,"-")</f>
        <v>-</v>
      </c>
      <c r="CQ3" s="214" t="str">
        <f>IF(基本情報入力シート!$C$4="実績報告",【実績】所要額精算書!$G9,"-")</f>
        <v>-</v>
      </c>
      <c r="CR3" s="214" t="str">
        <f>IF(基本情報入力シート!$C$4="実績報告",【実績】所要額精算書!$I9,"-")</f>
        <v>-</v>
      </c>
      <c r="CS3" s="214" t="str">
        <f>IF(基本情報入力シート!$C$4="実績報告",【実績】所要額精算書!$K9,"-")</f>
        <v>-</v>
      </c>
      <c r="CT3" s="214" t="str">
        <f>IF(基本情報入力シート!$C$4="実績報告",【実績】所要額精算書!$M9,"-")</f>
        <v>-</v>
      </c>
      <c r="CU3" s="212" t="str">
        <f>IF(基本情報入力シート!$C$4="実績報告",【実績】事業実績報告書!$D14,"-")</f>
        <v>-</v>
      </c>
      <c r="CV3" s="212" t="str">
        <f>IF(基本情報入力シート!$C$4="実績報告",【実績】事業実績報告書!$E14,"-")</f>
        <v>-</v>
      </c>
      <c r="CW3" s="212" t="str">
        <f>IF(基本情報入力シート!$C$4="実績報告",【実績】事業実績報告書!$K14,"-")</f>
        <v>-</v>
      </c>
      <c r="CX3" s="212" t="str">
        <f>IF(基本情報入力シート!$C$4="実績報告",【実績】所要額精算書!$F10,"-")</f>
        <v>-</v>
      </c>
      <c r="CY3" s="212" t="str">
        <f>IF(基本情報入力シート!$C$4="実績報告",【実績】所要額精算書!$G10,"-")</f>
        <v>-</v>
      </c>
      <c r="CZ3" s="212" t="str">
        <f>IF(基本情報入力シート!$C$4="実績報告",【実績】所要額精算書!$I10,"-")</f>
        <v>-</v>
      </c>
      <c r="DA3" s="212" t="str">
        <f>IF(基本情報入力シート!$C$4="実績報告",【実績】所要額精算書!$K10,"-")</f>
        <v>-</v>
      </c>
      <c r="DB3" s="212" t="str">
        <f>IF(基本情報入力シート!$C$4="実績報告",【実績】所要額精算書!$M10,"-")</f>
        <v>-</v>
      </c>
      <c r="DC3" s="212" t="str">
        <f>IF(基本情報入力シート!$C$4="実績報告",【実績】事業実績報告書!$D26&amp;"、"&amp;【実績】事業実績報告書!$D27&amp;"、"&amp;【実績】事業実績報告書!$D28,"-")</f>
        <v>-</v>
      </c>
      <c r="DD3" s="212" t="str">
        <f>IF(基本情報入力シート!$C$4="実績報告",【実績】事業実績報告書!$E26&amp;"、"&amp;【実績】事業実績報告書!$E27&amp;"、"&amp;【実績】事業実績報告書!$E28,"-")</f>
        <v>-</v>
      </c>
      <c r="DE3" s="212" t="str">
        <f>IF(基本情報入力シート!$C$4="実績報告",【実績】事業実績報告書!$K26&amp;"、"&amp;【実績】事業実績報告書!$K27&amp;"、"&amp;【実績】事業実績報告書!$K128,"-")</f>
        <v>-</v>
      </c>
      <c r="DF3" s="212" t="str">
        <f>IF(基本情報入力シート!$C$4="実績報告",【実績】所要額精算書!$F11,"-")</f>
        <v>-</v>
      </c>
      <c r="DG3" s="212" t="str">
        <f>IF(基本情報入力シート!$C$4="実績報告",【実績】所要額精算書!$G11,"-")</f>
        <v>-</v>
      </c>
      <c r="DH3" s="212" t="str">
        <f>IF(基本情報入力シート!$C$4="実績報告",【実績】所要額精算書!$I11,"-")</f>
        <v>-</v>
      </c>
      <c r="DI3" s="212" t="str">
        <f>IF(基本情報入力シート!$C$4="実績報告",【実績】所要額精算書!$K11,"-")</f>
        <v>-</v>
      </c>
      <c r="DJ3" s="212" t="str">
        <f>IF(基本情報入力シート!$C$4="実績報告",【実績】所要額精算書!$M11,"-")</f>
        <v>-</v>
      </c>
      <c r="DK3" s="212" t="str">
        <f>IF(基本情報入力シート!$C$4="実績報告",【実績】事業実績報告書!$D31&amp;"、"&amp;【実績】事業実績報告書!$D32&amp;"、"&amp;【実績】事業実績報告書!$D33,"-")</f>
        <v>-</v>
      </c>
      <c r="DL3" s="212" t="str">
        <f>IF(基本情報入力シート!$C$4="実績報告",【実績】事業実績報告書!$E31&amp;"、"&amp;【実績】事業実績報告書!$E32&amp;"、"&amp;【実績】事業実績報告書!$E33,"-")</f>
        <v>-</v>
      </c>
      <c r="DM3" s="212" t="str">
        <f>IF(基本情報入力シート!$C$4="実績報告",【実績】事業実績報告書!$K31&amp;"、"&amp;【実績】事業実績報告書!$K32&amp;"、"&amp;【実績】事業実績報告書!$K33,"-")</f>
        <v>-</v>
      </c>
      <c r="DN3" s="212" t="str">
        <f>IF(基本情報入力シート!$C$4="実績報告",【実績】事業実績報告書!BV37,"-")</f>
        <v>-</v>
      </c>
    </row>
  </sheetData>
  <phoneticPr fontId="5"/>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B9794-7C29-4681-8CC2-25A7940D9267}">
  <sheetPr>
    <tabColor theme="2" tint="-0.499984740745262"/>
    <pageSetUpPr fitToPage="1"/>
  </sheetPr>
  <dimension ref="A1:I58"/>
  <sheetViews>
    <sheetView view="pageBreakPreview" zoomScaleNormal="100" zoomScaleSheetLayoutView="100" workbookViewId="0">
      <selection activeCell="C12" sqref="C12"/>
    </sheetView>
  </sheetViews>
  <sheetFormatPr defaultColWidth="9" defaultRowHeight="20.149999999999999" customHeight="1"/>
  <cols>
    <col min="1" max="1" width="0.90625" style="168" customWidth="1"/>
    <col min="2" max="2" width="24.7265625" style="168" customWidth="1"/>
    <col min="3" max="9" width="13" style="168" customWidth="1"/>
    <col min="10" max="10" width="1.36328125" style="168" customWidth="1"/>
    <col min="11" max="16384" width="9" style="168"/>
  </cols>
  <sheetData>
    <row r="1" spans="2:9" ht="13"/>
    <row r="2" spans="2:9" ht="13"/>
    <row r="3" spans="2:9" ht="13">
      <c r="B3" s="168" t="s">
        <v>497</v>
      </c>
      <c r="C3" s="609" t="s">
        <v>498</v>
      </c>
      <c r="D3" s="609"/>
      <c r="E3" s="609"/>
      <c r="F3" s="609"/>
      <c r="G3" s="609"/>
    </row>
    <row r="4" spans="2:9" ht="13"/>
    <row r="5" spans="2:9" ht="17.25" customHeight="1">
      <c r="B5" s="169" t="s">
        <v>499</v>
      </c>
      <c r="C5" s="610" t="str">
        <f>IF(基本情報入力シート!$C$9="","",基本情報入力シート!$C$9)</f>
        <v/>
      </c>
      <c r="D5" s="610"/>
      <c r="E5" s="610"/>
      <c r="F5" s="610"/>
      <c r="G5" s="610"/>
      <c r="H5" s="610"/>
      <c r="I5" s="610"/>
    </row>
    <row r="6" spans="2:9" ht="17.25" customHeight="1">
      <c r="B6" s="169" t="s">
        <v>500</v>
      </c>
      <c r="C6" s="610" t="str">
        <f>IF(基本情報入力シート!$C$6="","",基本情報入力シート!$C$6)</f>
        <v/>
      </c>
      <c r="D6" s="610"/>
      <c r="E6" s="610"/>
      <c r="F6" s="610"/>
      <c r="G6" s="610"/>
      <c r="H6" s="610"/>
      <c r="I6" s="610"/>
    </row>
    <row r="7" spans="2:9" ht="17.25" customHeight="1">
      <c r="B7" s="169" t="s">
        <v>501</v>
      </c>
      <c r="C7" s="169"/>
      <c r="D7" s="169"/>
      <c r="E7" s="611" t="s">
        <v>515</v>
      </c>
      <c r="F7" s="611"/>
      <c r="G7" s="611"/>
      <c r="H7" s="611"/>
      <c r="I7" s="611"/>
    </row>
    <row r="8" spans="2:9" ht="17.25" customHeight="1">
      <c r="B8" s="169" t="s">
        <v>502</v>
      </c>
      <c r="C8" s="169"/>
      <c r="D8" s="169"/>
      <c r="E8" s="169"/>
      <c r="F8" s="169"/>
      <c r="G8" s="169"/>
      <c r="H8" s="169"/>
      <c r="I8" s="169"/>
    </row>
    <row r="9" spans="2:9" ht="7.5" customHeight="1" thickBot="1"/>
    <row r="10" spans="2:9" ht="13">
      <c r="B10" s="170" t="s">
        <v>503</v>
      </c>
      <c r="C10" s="171" t="s">
        <v>504</v>
      </c>
      <c r="D10" s="171" t="s">
        <v>505</v>
      </c>
      <c r="E10" s="171" t="s">
        <v>506</v>
      </c>
      <c r="F10" s="172" t="s">
        <v>507</v>
      </c>
      <c r="G10" s="172" t="s">
        <v>380</v>
      </c>
      <c r="H10" s="171" t="s">
        <v>508</v>
      </c>
      <c r="I10" s="173" t="s">
        <v>381</v>
      </c>
    </row>
    <row r="11" spans="2:9" ht="13">
      <c r="B11" s="174" t="s">
        <v>509</v>
      </c>
      <c r="C11" s="175"/>
      <c r="D11" s="175"/>
      <c r="E11" s="175"/>
      <c r="F11" s="176" t="s">
        <v>510</v>
      </c>
      <c r="G11" s="177" t="s">
        <v>510</v>
      </c>
      <c r="H11" s="175"/>
      <c r="I11" s="178"/>
    </row>
    <row r="12" spans="2:9" ht="13">
      <c r="B12" s="193" t="s">
        <v>445</v>
      </c>
      <c r="C12" s="180" t="str">
        <f>IF(【申請】事業計画書!$D$9="","",【申請】事業計画書!$D$9&amp;"、"&amp;【申請】事業計画書!$D$10&amp;"、"&amp;【申請】事業計画書!$D$11)</f>
        <v/>
      </c>
      <c r="D12" s="180" t="str">
        <f>IF(【申請】事業計画書!$D$9="","",【申請】事業計画書!$E$9&amp;"、"&amp;【申請】事業計画書!$E$10&amp;"、"&amp;【申請】事業計画書!$E$11)</f>
        <v/>
      </c>
      <c r="E12" s="180" t="str">
        <f>IF(【申請】事業計画書!D9="","",【申請】事業計画書!F12)</f>
        <v/>
      </c>
      <c r="F12" s="181" t="str">
        <f>IFERROR(G12/E12,"")</f>
        <v/>
      </c>
      <c r="G12" s="182">
        <f>IF(【申請】事業計画書!$D$9="",0,【申請】事業計画書!$I$12)</f>
        <v>0</v>
      </c>
      <c r="H12" s="180" t="str">
        <f>IF(【申請】事業計画書!$D$9="","",【申請】事業計画書!$K$9&amp;"、"&amp;【申請】事業計画書!$K$10&amp;"、"&amp;【申請】事業計画書!$K$11)</f>
        <v/>
      </c>
      <c r="I12" s="183"/>
    </row>
    <row r="13" spans="2:9" ht="13">
      <c r="B13" s="193" t="s">
        <v>449</v>
      </c>
      <c r="C13" s="180" t="str">
        <f>IF(【申請】事業計画書!$D$14="","",【申請】事業計画書!$D$14)</f>
        <v/>
      </c>
      <c r="D13" s="180" t="str">
        <f>IF(【申請】事業計画書!$D$14="","",【申請】事業計画書!$E$14)</f>
        <v/>
      </c>
      <c r="E13" s="180" t="str">
        <f>IF(【申請】事業計画書!$D$14="","",【申請】事業計画書!$F$14)</f>
        <v/>
      </c>
      <c r="F13" s="181" t="str">
        <f>IFERROR(G13/E13,"")</f>
        <v/>
      </c>
      <c r="G13" s="182">
        <f>IF(【申請】事業計画書!$D$14="",0,【申請】事業計画書!$I$14)</f>
        <v>0</v>
      </c>
      <c r="H13" s="180" t="str">
        <f>IF(【申請】事業計画書!$D$14="","",【申請】事業計画書!$K$14)</f>
        <v/>
      </c>
      <c r="I13" s="183"/>
    </row>
    <row r="14" spans="2:9" ht="13">
      <c r="B14" s="193" t="s">
        <v>447</v>
      </c>
      <c r="C14" s="180" t="str">
        <f>IF(【申請】事業計画書!$D$26="","",【申請】事業計画書!$D$26&amp;"、"&amp;【申請】事業計画書!$D$27&amp;"、"&amp;【申請】事業計画書!$D$28)</f>
        <v/>
      </c>
      <c r="D14" s="180" t="str">
        <f>IF(【申請】事業計画書!$D$26="","",【申請】事業計画書!$E$26&amp;"、"&amp;【申請】事業計画書!$E$27&amp;"、"&amp;【申請】事業計画書!$E$28)</f>
        <v/>
      </c>
      <c r="E14" s="180" t="str">
        <f>IF(【申請】事業計画書!$D$26="","",【申請】事業計画書!$F$29)</f>
        <v/>
      </c>
      <c r="F14" s="181" t="str">
        <f>IFERROR(G14/E14,"")</f>
        <v/>
      </c>
      <c r="G14" s="182">
        <f>IF(【申請】事業計画書!$D$26="",0,【申請】事業計画書!$I$29)</f>
        <v>0</v>
      </c>
      <c r="H14" s="180" t="str">
        <f>IF(【申請】事業計画書!$D$26="","",【申請】事業計画書!$K$26&amp;"、"&amp;【申請】事業計画書!$K$27&amp;"、"&amp;【申請】事業計画書!$K$28)</f>
        <v/>
      </c>
      <c r="I14" s="183"/>
    </row>
    <row r="15" spans="2:9" ht="13">
      <c r="B15" s="193" t="s">
        <v>450</v>
      </c>
      <c r="C15" s="180" t="str">
        <f>IF(【申請】事業計画書!$D$31="","",【申請】事業計画書!$D$31&amp;"、"&amp;【申請】事業計画書!$D$32&amp;"、"&amp;【申請】事業計画書!$D$33)</f>
        <v/>
      </c>
      <c r="D15" s="180" t="str">
        <f>IF(【申請】事業計画書!$D$31="","",【申請】事業計画書!$E$31&amp;"、"&amp;【申請】事業計画書!$E$32&amp;"、"&amp;【申請】事業計画書!$E$33)</f>
        <v/>
      </c>
      <c r="E15" s="180" t="str">
        <f>IF(【申請】事業計画書!$D$31="","",【申請】事業計画書!$F$34)</f>
        <v/>
      </c>
      <c r="F15" s="181" t="str">
        <f>IFERROR(G15/E15,"")</f>
        <v/>
      </c>
      <c r="G15" s="182">
        <f>IF(【申請】事業計画書!$D$31="",0,【申請】事業計画書!$I$34)</f>
        <v>0</v>
      </c>
      <c r="H15" s="180" t="str">
        <f>IF(【申請】事業計画書!$D$31="","",【申請】事業計画書!$K$31&amp;"、"&amp;【申請】事業計画書!$K$32&amp;"、"&amp;【申請】事業計画書!$K$33)</f>
        <v/>
      </c>
      <c r="I15" s="183"/>
    </row>
    <row r="16" spans="2:9" ht="13">
      <c r="B16" s="179"/>
      <c r="C16" s="180"/>
      <c r="D16" s="180"/>
      <c r="E16" s="180"/>
      <c r="F16" s="181"/>
      <c r="G16" s="182">
        <f t="shared" ref="G16:G18" si="0">F16*E16</f>
        <v>0</v>
      </c>
      <c r="H16" s="180"/>
      <c r="I16" s="183"/>
    </row>
    <row r="17" spans="1:9" ht="13">
      <c r="B17" s="179"/>
      <c r="C17" s="180"/>
      <c r="D17" s="180"/>
      <c r="E17" s="180"/>
      <c r="F17" s="181"/>
      <c r="G17" s="182">
        <f t="shared" si="0"/>
        <v>0</v>
      </c>
      <c r="H17" s="180"/>
      <c r="I17" s="183"/>
    </row>
    <row r="18" spans="1:9" ht="13">
      <c r="B18" s="179"/>
      <c r="C18" s="180"/>
      <c r="D18" s="180"/>
      <c r="E18" s="180"/>
      <c r="F18" s="181"/>
      <c r="G18" s="182">
        <f t="shared" si="0"/>
        <v>0</v>
      </c>
      <c r="H18" s="180"/>
      <c r="I18" s="183"/>
    </row>
    <row r="19" spans="1:9" ht="13">
      <c r="B19" s="606" t="s">
        <v>325</v>
      </c>
      <c r="C19" s="595" t="s">
        <v>242</v>
      </c>
      <c r="D19" s="595" t="s">
        <v>242</v>
      </c>
      <c r="E19" s="595" t="s">
        <v>242</v>
      </c>
      <c r="F19" s="597" t="s">
        <v>242</v>
      </c>
      <c r="G19" s="612">
        <f>SUM(G12:G18)</f>
        <v>0</v>
      </c>
      <c r="H19" s="595" t="s">
        <v>242</v>
      </c>
      <c r="I19" s="602" t="s">
        <v>242</v>
      </c>
    </row>
    <row r="20" spans="1:9" ht="13">
      <c r="B20" s="607"/>
      <c r="C20" s="601"/>
      <c r="D20" s="601"/>
      <c r="E20" s="601"/>
      <c r="F20" s="608"/>
      <c r="G20" s="613"/>
      <c r="H20" s="601"/>
      <c r="I20" s="603"/>
    </row>
    <row r="21" spans="1:9" ht="13">
      <c r="B21" s="174" t="s">
        <v>511</v>
      </c>
      <c r="C21" s="175"/>
      <c r="D21" s="175"/>
      <c r="E21" s="175"/>
      <c r="F21" s="184" t="s">
        <v>510</v>
      </c>
      <c r="G21" s="185" t="s">
        <v>16</v>
      </c>
      <c r="H21" s="175"/>
      <c r="I21" s="178"/>
    </row>
    <row r="22" spans="1:9" ht="13">
      <c r="B22" s="179"/>
      <c r="C22" s="180"/>
      <c r="D22" s="180"/>
      <c r="E22" s="180"/>
      <c r="F22" s="181"/>
      <c r="G22" s="182">
        <f>F22*E22</f>
        <v>0</v>
      </c>
      <c r="H22" s="180"/>
      <c r="I22" s="183"/>
    </row>
    <row r="23" spans="1:9" ht="13">
      <c r="B23" s="179"/>
      <c r="C23" s="180"/>
      <c r="D23" s="180"/>
      <c r="E23" s="180"/>
      <c r="F23" s="181"/>
      <c r="G23" s="182">
        <f>F23*E23</f>
        <v>0</v>
      </c>
      <c r="H23" s="180"/>
      <c r="I23" s="183"/>
    </row>
    <row r="24" spans="1:9" ht="13">
      <c r="B24" s="179"/>
      <c r="C24" s="180"/>
      <c r="D24" s="180"/>
      <c r="E24" s="180"/>
      <c r="F24" s="181"/>
      <c r="G24" s="182">
        <f>F24*E24</f>
        <v>0</v>
      </c>
      <c r="H24" s="180"/>
      <c r="I24" s="183"/>
    </row>
    <row r="25" spans="1:9" ht="13">
      <c r="B25" s="179"/>
      <c r="C25" s="180"/>
      <c r="D25" s="180"/>
      <c r="E25" s="180"/>
      <c r="F25" s="186"/>
      <c r="G25" s="182">
        <f>F25*E25</f>
        <v>0</v>
      </c>
      <c r="H25" s="180"/>
      <c r="I25" s="183"/>
    </row>
    <row r="26" spans="1:9" ht="13">
      <c r="B26" s="179"/>
      <c r="C26" s="180"/>
      <c r="D26" s="180"/>
      <c r="E26" s="180"/>
      <c r="F26" s="181"/>
      <c r="G26" s="182">
        <f>F26*E26</f>
        <v>0</v>
      </c>
      <c r="H26" s="180"/>
      <c r="I26" s="183"/>
    </row>
    <row r="27" spans="1:9" ht="13">
      <c r="A27" s="187"/>
      <c r="B27" s="606" t="s">
        <v>325</v>
      </c>
      <c r="C27" s="595" t="s">
        <v>242</v>
      </c>
      <c r="D27" s="595" t="s">
        <v>242</v>
      </c>
      <c r="E27" s="595" t="s">
        <v>242</v>
      </c>
      <c r="F27" s="597" t="s">
        <v>242</v>
      </c>
      <c r="G27" s="599">
        <f>SUM(G22:G26)</f>
        <v>0</v>
      </c>
      <c r="H27" s="595" t="s">
        <v>242</v>
      </c>
      <c r="I27" s="602" t="s">
        <v>242</v>
      </c>
    </row>
    <row r="28" spans="1:9" ht="13">
      <c r="A28" s="187"/>
      <c r="B28" s="607"/>
      <c r="C28" s="601"/>
      <c r="D28" s="601"/>
      <c r="E28" s="601"/>
      <c r="F28" s="608"/>
      <c r="G28" s="600"/>
      <c r="H28" s="601"/>
      <c r="I28" s="603"/>
    </row>
    <row r="29" spans="1:9" ht="13">
      <c r="B29" s="593" t="s">
        <v>169</v>
      </c>
      <c r="C29" s="595" t="s">
        <v>242</v>
      </c>
      <c r="D29" s="595" t="s">
        <v>242</v>
      </c>
      <c r="E29" s="595" t="s">
        <v>242</v>
      </c>
      <c r="F29" s="597" t="s">
        <v>242</v>
      </c>
      <c r="G29" s="599">
        <f>SUM(G19,G27)</f>
        <v>0</v>
      </c>
      <c r="H29" s="595" t="s">
        <v>242</v>
      </c>
      <c r="I29" s="602" t="s">
        <v>242</v>
      </c>
    </row>
    <row r="30" spans="1:9" ht="13.5" thickBot="1">
      <c r="B30" s="594"/>
      <c r="C30" s="596"/>
      <c r="D30" s="596"/>
      <c r="E30" s="596"/>
      <c r="F30" s="598"/>
      <c r="G30" s="605"/>
      <c r="H30" s="596"/>
      <c r="I30" s="604"/>
    </row>
    <row r="31" spans="1:9" ht="7.5" customHeight="1"/>
    <row r="32" spans="1:9" ht="13"/>
    <row r="33" s="168" customFormat="1" ht="13"/>
    <row r="34" s="168" customFormat="1" ht="13"/>
    <row r="35" s="168" customFormat="1" ht="13"/>
    <row r="36" s="168" customFormat="1" ht="13"/>
    <row r="37" s="168" customFormat="1" ht="13"/>
    <row r="38" s="168" customFormat="1" ht="13"/>
    <row r="39" s="168" customFormat="1" ht="13"/>
    <row r="40" s="168" customFormat="1" ht="13"/>
    <row r="41" s="168" customFormat="1" ht="13"/>
    <row r="42" s="168" customFormat="1" ht="13"/>
    <row r="43" s="168" customFormat="1" ht="13"/>
    <row r="44" s="168" customFormat="1" ht="13"/>
    <row r="45" s="168" customFormat="1" ht="13"/>
    <row r="46" s="168" customFormat="1" ht="13"/>
    <row r="47" s="168" customFormat="1" ht="13"/>
    <row r="48" s="168" customFormat="1" ht="13"/>
    <row r="49" s="168" customFormat="1" ht="13"/>
    <row r="50" s="168" customFormat="1" ht="13"/>
    <row r="51" s="168" customFormat="1" ht="13"/>
    <row r="52" s="168" customFormat="1" ht="13"/>
    <row r="53" s="168" customFormat="1" ht="13"/>
    <row r="54" s="168" customFormat="1" ht="13"/>
    <row r="55" s="168" customFormat="1" ht="13"/>
    <row r="56" s="168" customFormat="1" ht="13"/>
    <row r="57" s="168" customFormat="1" ht="13"/>
    <row r="58" s="168" customFormat="1" ht="13"/>
  </sheetData>
  <sheetProtection sheet="1" objects="1" scenarios="1"/>
  <mergeCells count="28">
    <mergeCell ref="C3:G3"/>
    <mergeCell ref="C5:I5"/>
    <mergeCell ref="C6:I6"/>
    <mergeCell ref="E7:I7"/>
    <mergeCell ref="B19:B20"/>
    <mergeCell ref="C19:C20"/>
    <mergeCell ref="D19:D20"/>
    <mergeCell ref="E19:E20"/>
    <mergeCell ref="F19:F20"/>
    <mergeCell ref="G19:G20"/>
    <mergeCell ref="H19:H20"/>
    <mergeCell ref="I19:I20"/>
    <mergeCell ref="B27:B28"/>
    <mergeCell ref="C27:C28"/>
    <mergeCell ref="D27:D28"/>
    <mergeCell ref="E27:E28"/>
    <mergeCell ref="F27:F28"/>
    <mergeCell ref="G27:G28"/>
    <mergeCell ref="H27:H28"/>
    <mergeCell ref="I27:I28"/>
    <mergeCell ref="H29:H30"/>
    <mergeCell ref="I29:I30"/>
    <mergeCell ref="G29:G30"/>
    <mergeCell ref="B29:B30"/>
    <mergeCell ref="C29:C30"/>
    <mergeCell ref="D29:D30"/>
    <mergeCell ref="E29:E30"/>
    <mergeCell ref="F29:F30"/>
  </mergeCells>
  <phoneticPr fontId="5"/>
  <printOptions horizontalCentered="1"/>
  <pageMargins left="0.59055118110236227" right="0.59055118110236227" top="0.59055118110236227" bottom="0.59055118110236227" header="0.39370078740157483" footer="0.39370078740157483"/>
  <pageSetup paperSize="9" orientation="landscape" blackAndWhite="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A5492-A1C3-4958-ADDC-EBF6637FAFCF}">
  <sheetPr>
    <tabColor theme="2" tint="-0.499984740745262"/>
    <pageSetUpPr fitToPage="1"/>
  </sheetPr>
  <dimension ref="A3:I31"/>
  <sheetViews>
    <sheetView view="pageBreakPreview" zoomScaleNormal="70" zoomScaleSheetLayoutView="100" zoomScalePageLayoutView="70" workbookViewId="0">
      <pane xSplit="2" ySplit="11" topLeftCell="C12" activePane="bottomRight" state="frozen"/>
      <selection activeCell="M11" sqref="M11"/>
      <selection pane="topRight" activeCell="M11" sqref="M11"/>
      <selection pane="bottomLeft" activeCell="M11" sqref="M11"/>
      <selection pane="bottomRight" activeCell="M35" sqref="M35"/>
    </sheetView>
  </sheetViews>
  <sheetFormatPr defaultColWidth="9" defaultRowHeight="13"/>
  <cols>
    <col min="1" max="1" width="1.36328125" style="168" customWidth="1"/>
    <col min="2" max="2" width="24.7265625" style="168" customWidth="1"/>
    <col min="3" max="9" width="13" style="168" customWidth="1"/>
    <col min="10" max="10" width="1.36328125" style="168" customWidth="1"/>
    <col min="11" max="16384" width="9" style="168"/>
  </cols>
  <sheetData>
    <row r="3" spans="2:9">
      <c r="B3" s="168" t="s">
        <v>497</v>
      </c>
      <c r="C3" s="609" t="s">
        <v>512</v>
      </c>
      <c r="D3" s="609"/>
      <c r="E3" s="609"/>
      <c r="F3" s="609"/>
      <c r="G3" s="609"/>
    </row>
    <row r="5" spans="2:9" ht="17.25" customHeight="1">
      <c r="B5" s="169" t="s">
        <v>499</v>
      </c>
      <c r="C5" s="610" t="str">
        <f>IF(基本情報入力シート!$C$9="","",基本情報入力シート!$C$9)</f>
        <v/>
      </c>
      <c r="D5" s="610"/>
      <c r="E5" s="610"/>
      <c r="F5" s="610"/>
      <c r="G5" s="610"/>
      <c r="H5" s="610"/>
      <c r="I5" s="610"/>
    </row>
    <row r="6" spans="2:9" ht="17.25" customHeight="1">
      <c r="B6" s="169" t="s">
        <v>500</v>
      </c>
      <c r="C6" s="610" t="str">
        <f>IF(基本情報入力シート!$C$6="","",基本情報入力シート!$C$6)</f>
        <v/>
      </c>
      <c r="D6" s="610"/>
      <c r="E6" s="610"/>
      <c r="F6" s="610"/>
      <c r="G6" s="610"/>
      <c r="H6" s="610"/>
      <c r="I6" s="610"/>
    </row>
    <row r="7" spans="2:9" ht="17.25" customHeight="1">
      <c r="B7" s="169" t="s">
        <v>501</v>
      </c>
      <c r="C7" s="169"/>
      <c r="D7" s="169"/>
      <c r="E7" s="611" t="s">
        <v>515</v>
      </c>
      <c r="F7" s="611"/>
      <c r="G7" s="611"/>
      <c r="H7" s="611"/>
      <c r="I7" s="611"/>
    </row>
    <row r="8" spans="2:9" ht="17.25" customHeight="1">
      <c r="B8" s="169" t="s">
        <v>502</v>
      </c>
      <c r="C8" s="169"/>
      <c r="D8" s="169"/>
      <c r="E8" s="169"/>
      <c r="F8" s="169"/>
      <c r="G8" s="169"/>
      <c r="H8" s="169"/>
      <c r="I8" s="169"/>
    </row>
    <row r="9" spans="2:9" ht="7.5" customHeight="1" thickBot="1"/>
    <row r="10" spans="2:9">
      <c r="B10" s="170" t="s">
        <v>503</v>
      </c>
      <c r="C10" s="171" t="s">
        <v>504</v>
      </c>
      <c r="D10" s="171" t="s">
        <v>505</v>
      </c>
      <c r="E10" s="171" t="s">
        <v>506</v>
      </c>
      <c r="F10" s="172" t="s">
        <v>507</v>
      </c>
      <c r="G10" s="172" t="s">
        <v>380</v>
      </c>
      <c r="H10" s="171" t="s">
        <v>508</v>
      </c>
      <c r="I10" s="173" t="s">
        <v>381</v>
      </c>
    </row>
    <row r="11" spans="2:9">
      <c r="B11" s="174" t="s">
        <v>513</v>
      </c>
      <c r="C11" s="188"/>
      <c r="D11" s="188"/>
      <c r="E11" s="188"/>
      <c r="F11" s="189" t="s">
        <v>16</v>
      </c>
      <c r="G11" s="177" t="s">
        <v>16</v>
      </c>
      <c r="H11" s="188"/>
      <c r="I11" s="187"/>
    </row>
    <row r="12" spans="2:9">
      <c r="B12" s="193" t="s">
        <v>445</v>
      </c>
      <c r="C12" s="180" t="str">
        <f>IF(【実績】事業実績報告書!$D$9="","",【実績】事業実績報告書!$D$9&amp;"、"&amp;【実績】事業実績報告書!$D$10&amp;"、"&amp;【実績】事業実績報告書!$D$11)</f>
        <v/>
      </c>
      <c r="D12" s="180" t="str">
        <f>IF(【実績】事業実績報告書!$D$9="","",【実績】事業実績報告書!$E$9&amp;"、"&amp;【実績】事業実績報告書!$E$10&amp;"、"&amp;【実績】事業実績報告書!$E$11)</f>
        <v/>
      </c>
      <c r="E12" s="180" t="str">
        <f>IF(【実績】事業実績報告書!D9="","",【実績】事業実績報告書!F12)</f>
        <v/>
      </c>
      <c r="F12" s="181" t="str">
        <f>IFERROR(G12/E12,"")</f>
        <v/>
      </c>
      <c r="G12" s="182">
        <f>IF(【実績】事業実績報告書!$D$9="",0,【実績】事業実績報告書!$I$12)</f>
        <v>0</v>
      </c>
      <c r="H12" s="180" t="str">
        <f>IF(【実績】事業実績報告書!$D$9="","",【実績】事業実績報告書!$K$9&amp;"、"&amp;【実績】事業実績報告書!$K$10&amp;"、"&amp;【実績】事業実績報告書!$K$11)</f>
        <v/>
      </c>
      <c r="I12" s="191"/>
    </row>
    <row r="13" spans="2:9">
      <c r="B13" s="193" t="s">
        <v>449</v>
      </c>
      <c r="C13" s="180" t="str">
        <f>IF(【実績】事業実績報告書!$D$14="","",【実績】事業実績報告書!$D$14)</f>
        <v/>
      </c>
      <c r="D13" s="180" t="str">
        <f>IF(【実績】事業実績報告書!$D$14="","",【実績】事業実績報告書!$E$14)</f>
        <v/>
      </c>
      <c r="E13" s="180" t="str">
        <f>IF(【実績】事業実績報告書!$D$14="","",【実績】事業実績報告書!$F$14)</f>
        <v/>
      </c>
      <c r="F13" s="181" t="str">
        <f>IFERROR(G13/E13,"")</f>
        <v/>
      </c>
      <c r="G13" s="182">
        <f>IF(【実績】事業実績報告書!$D$14="",0,【実績】事業実績報告書!$I$14)</f>
        <v>0</v>
      </c>
      <c r="H13" s="180" t="str">
        <f>IF(【実績】事業実績報告書!$D$14="","",【実績】事業実績報告書!$K$14)</f>
        <v/>
      </c>
      <c r="I13" s="191"/>
    </row>
    <row r="14" spans="2:9">
      <c r="B14" s="193" t="s">
        <v>447</v>
      </c>
      <c r="C14" s="180" t="str">
        <f>IF(【実績】事業実績報告書!$D$26="","",【実績】事業実績報告書!$D$26&amp;"、"&amp;【実績】事業実績報告書!$D$27&amp;"、"&amp;【実績】事業実績報告書!$D$28)</f>
        <v/>
      </c>
      <c r="D14" s="180" t="str">
        <f>IF(【実績】事業実績報告書!$D$26="","",【実績】事業実績報告書!$E$26&amp;"、"&amp;【実績】事業実績報告書!$E$27&amp;"、"&amp;【実績】事業実績報告書!$E$28)</f>
        <v/>
      </c>
      <c r="E14" s="180" t="str">
        <f>IF(【実績】事業実績報告書!$D$26="","",【実績】事業実績報告書!$F$29)</f>
        <v/>
      </c>
      <c r="F14" s="181" t="str">
        <f>IFERROR(G14/E14,"")</f>
        <v/>
      </c>
      <c r="G14" s="182">
        <f>IF(【実績】事業実績報告書!$D$26="",0,【実績】事業実績報告書!$I$29)</f>
        <v>0</v>
      </c>
      <c r="H14" s="180" t="str">
        <f>IF(【実績】事業実績報告書!$D$26="","",【実績】事業実績報告書!$K$26&amp;"、"&amp;【実績】事業実績報告書!$K$27&amp;"、"&amp;【実績】事業実績報告書!$K$28)</f>
        <v/>
      </c>
      <c r="I14" s="191"/>
    </row>
    <row r="15" spans="2:9">
      <c r="B15" s="193" t="s">
        <v>450</v>
      </c>
      <c r="C15" s="180" t="str">
        <f>IF(【実績】事業実績報告書!$D$31="","",【実績】事業実績報告書!$D$31&amp;"、"&amp;【実績】事業実績報告書!$D$32&amp;"、"&amp;【実績】事業実績報告書!$D$33)</f>
        <v/>
      </c>
      <c r="D15" s="180" t="str">
        <f>IF(【実績】事業実績報告書!$D$31="","",【実績】事業実績報告書!$E$31&amp;"、"&amp;【実績】事業実績報告書!$E$32&amp;"、"&amp;【実績】事業実績報告書!$E$33)</f>
        <v/>
      </c>
      <c r="E15" s="180" t="str">
        <f>IF(【実績】事業実績報告書!$D$31="","",【実績】事業実績報告書!$F$34)</f>
        <v/>
      </c>
      <c r="F15" s="181" t="str">
        <f>IFERROR(G15/E15,"")</f>
        <v/>
      </c>
      <c r="G15" s="182">
        <f>IF(【実績】事業実績報告書!$D$31="",0,【実績】事業実績報告書!$I$34)</f>
        <v>0</v>
      </c>
      <c r="H15" s="180" t="str">
        <f>IF(【実績】事業実績報告書!$D$31="","",【実績】事業実績報告書!$K$31&amp;"、"&amp;【実績】事業実績報告書!$K$32&amp;"、"&amp;【実績】事業実績報告書!$K$33)</f>
        <v/>
      </c>
      <c r="I15" s="191"/>
    </row>
    <row r="16" spans="2:9">
      <c r="B16" s="179"/>
      <c r="C16" s="180"/>
      <c r="D16" s="180"/>
      <c r="E16" s="180"/>
      <c r="F16" s="181"/>
      <c r="G16" s="182">
        <f t="shared" ref="G16" si="0">F16*E16</f>
        <v>0</v>
      </c>
      <c r="H16" s="180"/>
      <c r="I16" s="191"/>
    </row>
    <row r="17" spans="1:9">
      <c r="B17" s="179"/>
      <c r="C17" s="190"/>
      <c r="D17" s="190"/>
      <c r="E17" s="180"/>
      <c r="F17" s="181"/>
      <c r="G17" s="182">
        <f t="shared" ref="G17:G18" si="1">F17*E17</f>
        <v>0</v>
      </c>
      <c r="H17" s="190"/>
      <c r="I17" s="191"/>
    </row>
    <row r="18" spans="1:9">
      <c r="B18" s="179"/>
      <c r="C18" s="190"/>
      <c r="D18" s="190"/>
      <c r="E18" s="180"/>
      <c r="F18" s="181"/>
      <c r="G18" s="182">
        <f t="shared" si="1"/>
        <v>0</v>
      </c>
      <c r="H18" s="190"/>
      <c r="I18" s="191"/>
    </row>
    <row r="19" spans="1:9">
      <c r="B19" s="606" t="s">
        <v>325</v>
      </c>
      <c r="C19" s="614" t="s">
        <v>242</v>
      </c>
      <c r="D19" s="614" t="s">
        <v>242</v>
      </c>
      <c r="E19" s="614" t="s">
        <v>242</v>
      </c>
      <c r="F19" s="616" t="s">
        <v>242</v>
      </c>
      <c r="G19" s="599">
        <f>SUM(G12:G18)</f>
        <v>0</v>
      </c>
      <c r="H19" s="614" t="s">
        <v>242</v>
      </c>
      <c r="I19" s="619" t="s">
        <v>242</v>
      </c>
    </row>
    <row r="20" spans="1:9">
      <c r="B20" s="607"/>
      <c r="C20" s="618"/>
      <c r="D20" s="618"/>
      <c r="E20" s="618"/>
      <c r="F20" s="622"/>
      <c r="G20" s="600"/>
      <c r="H20" s="618"/>
      <c r="I20" s="620"/>
    </row>
    <row r="21" spans="1:9">
      <c r="B21" s="174" t="s">
        <v>514</v>
      </c>
      <c r="C21" s="188"/>
      <c r="D21" s="188"/>
      <c r="E21" s="188"/>
      <c r="F21" s="192" t="s">
        <v>510</v>
      </c>
      <c r="G21" s="185" t="s">
        <v>16</v>
      </c>
      <c r="H21" s="188"/>
      <c r="I21" s="187"/>
    </row>
    <row r="22" spans="1:9">
      <c r="B22" s="179"/>
      <c r="C22" s="190"/>
      <c r="D22" s="190"/>
      <c r="E22" s="180"/>
      <c r="F22" s="181"/>
      <c r="G22" s="182">
        <f>F22*E22</f>
        <v>0</v>
      </c>
      <c r="H22" s="190"/>
      <c r="I22" s="191"/>
    </row>
    <row r="23" spans="1:9">
      <c r="B23" s="179"/>
      <c r="C23" s="190"/>
      <c r="D23" s="190"/>
      <c r="E23" s="180"/>
      <c r="F23" s="181"/>
      <c r="G23" s="182">
        <f>F23*E23</f>
        <v>0</v>
      </c>
      <c r="H23" s="190"/>
      <c r="I23" s="191"/>
    </row>
    <row r="24" spans="1:9">
      <c r="B24" s="179"/>
      <c r="C24" s="190"/>
      <c r="D24" s="190"/>
      <c r="E24" s="180"/>
      <c r="F24" s="181"/>
      <c r="G24" s="182">
        <f>F24*E24</f>
        <v>0</v>
      </c>
      <c r="H24" s="190"/>
      <c r="I24" s="191"/>
    </row>
    <row r="25" spans="1:9">
      <c r="B25" s="179"/>
      <c r="C25" s="190"/>
      <c r="D25" s="190"/>
      <c r="E25" s="180"/>
      <c r="F25" s="186"/>
      <c r="G25" s="182">
        <f>F25*E25</f>
        <v>0</v>
      </c>
      <c r="H25" s="190"/>
      <c r="I25" s="191"/>
    </row>
    <row r="26" spans="1:9">
      <c r="B26" s="179"/>
      <c r="C26" s="190"/>
      <c r="D26" s="190"/>
      <c r="E26" s="180"/>
      <c r="F26" s="181"/>
      <c r="G26" s="182">
        <f>F26*E26</f>
        <v>0</v>
      </c>
      <c r="H26" s="190"/>
      <c r="I26" s="191"/>
    </row>
    <row r="27" spans="1:9">
      <c r="A27" s="187"/>
      <c r="B27" s="606" t="s">
        <v>325</v>
      </c>
      <c r="C27" s="614" t="s">
        <v>242</v>
      </c>
      <c r="D27" s="614" t="s">
        <v>242</v>
      </c>
      <c r="E27" s="614" t="s">
        <v>242</v>
      </c>
      <c r="F27" s="616" t="s">
        <v>242</v>
      </c>
      <c r="G27" s="599">
        <f>SUM(G22:G26)</f>
        <v>0</v>
      </c>
      <c r="H27" s="614" t="s">
        <v>242</v>
      </c>
      <c r="I27" s="619" t="s">
        <v>242</v>
      </c>
    </row>
    <row r="28" spans="1:9">
      <c r="A28" s="187"/>
      <c r="B28" s="607"/>
      <c r="C28" s="618"/>
      <c r="D28" s="618"/>
      <c r="E28" s="618"/>
      <c r="F28" s="622"/>
      <c r="G28" s="600"/>
      <c r="H28" s="618"/>
      <c r="I28" s="620"/>
    </row>
    <row r="29" spans="1:9">
      <c r="B29" s="593" t="s">
        <v>169</v>
      </c>
      <c r="C29" s="614" t="s">
        <v>242</v>
      </c>
      <c r="D29" s="614" t="s">
        <v>242</v>
      </c>
      <c r="E29" s="614" t="s">
        <v>242</v>
      </c>
      <c r="F29" s="616" t="s">
        <v>242</v>
      </c>
      <c r="G29" s="599">
        <f>SUM(G19,G27)</f>
        <v>0</v>
      </c>
      <c r="H29" s="614" t="s">
        <v>242</v>
      </c>
      <c r="I29" s="619" t="s">
        <v>242</v>
      </c>
    </row>
    <row r="30" spans="1:9" ht="13.5" thickBot="1">
      <c r="B30" s="594"/>
      <c r="C30" s="615"/>
      <c r="D30" s="615"/>
      <c r="E30" s="615"/>
      <c r="F30" s="617"/>
      <c r="G30" s="605"/>
      <c r="H30" s="615"/>
      <c r="I30" s="621"/>
    </row>
    <row r="31" spans="1:9" ht="7.5" customHeight="1"/>
  </sheetData>
  <sheetProtection sheet="1" objects="1" scenarios="1"/>
  <mergeCells count="28">
    <mergeCell ref="C3:G3"/>
    <mergeCell ref="C5:I5"/>
    <mergeCell ref="C6:I6"/>
    <mergeCell ref="E7:I7"/>
    <mergeCell ref="B19:B20"/>
    <mergeCell ref="C19:C20"/>
    <mergeCell ref="D19:D20"/>
    <mergeCell ref="E19:E20"/>
    <mergeCell ref="F19:F20"/>
    <mergeCell ref="G19:G20"/>
    <mergeCell ref="H19:H20"/>
    <mergeCell ref="I19:I20"/>
    <mergeCell ref="B27:B28"/>
    <mergeCell ref="C27:C28"/>
    <mergeCell ref="D27:D28"/>
    <mergeCell ref="E27:E28"/>
    <mergeCell ref="F27:F28"/>
    <mergeCell ref="G27:G28"/>
    <mergeCell ref="H27:H28"/>
    <mergeCell ref="I27:I28"/>
    <mergeCell ref="H29:H30"/>
    <mergeCell ref="I29:I30"/>
    <mergeCell ref="G29:G30"/>
    <mergeCell ref="B29:B30"/>
    <mergeCell ref="C29:C30"/>
    <mergeCell ref="D29:D30"/>
    <mergeCell ref="E29:E30"/>
    <mergeCell ref="F29:F30"/>
  </mergeCells>
  <phoneticPr fontId="5"/>
  <printOptions horizontalCentered="1"/>
  <pageMargins left="0.59055118110236227" right="0.59055118110236227" top="0.59055118110236227" bottom="0.59055118110236227" header="0.39370078740157483" footer="0.39370078740157483"/>
  <pageSetup paperSize="9" orientation="landscape" blackAndWhite="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dimension ref="A1:V74"/>
  <sheetViews>
    <sheetView view="pageBreakPreview" zoomScale="80" zoomScaleNormal="100" zoomScaleSheetLayoutView="80" workbookViewId="0">
      <selection activeCell="R16" sqref="R16"/>
    </sheetView>
  </sheetViews>
  <sheetFormatPr defaultColWidth="9" defaultRowHeight="13"/>
  <cols>
    <col min="1" max="1" width="9" style="1"/>
    <col min="2" max="2" width="53.7265625" style="1" customWidth="1"/>
    <col min="3" max="3" width="10.90625" style="1" customWidth="1"/>
    <col min="4" max="4" width="35.08984375" style="2" customWidth="1"/>
    <col min="5" max="5" width="9" style="2"/>
    <col min="6" max="6" width="40" style="2" customWidth="1"/>
    <col min="7" max="7" width="12.453125" style="2" customWidth="1"/>
    <col min="8" max="8" width="56" style="2" customWidth="1"/>
    <col min="9" max="11" width="12.453125" style="2" customWidth="1"/>
    <col min="12" max="16384" width="9" style="1"/>
  </cols>
  <sheetData>
    <row r="1" spans="2:22">
      <c r="B1" s="76" t="s">
        <v>18</v>
      </c>
      <c r="D1" s="77" t="s">
        <v>19</v>
      </c>
      <c r="F1" s="77" t="s">
        <v>20</v>
      </c>
      <c r="H1" s="93" t="s">
        <v>231</v>
      </c>
      <c r="I1" s="94"/>
      <c r="J1" s="94"/>
      <c r="K1" s="94"/>
      <c r="L1" s="94"/>
      <c r="M1" s="94"/>
      <c r="N1" s="94"/>
      <c r="O1" s="94"/>
      <c r="P1" s="94"/>
      <c r="Q1" s="94"/>
      <c r="R1" s="94"/>
      <c r="S1" s="94"/>
      <c r="T1" s="94"/>
      <c r="U1" s="94"/>
      <c r="V1" s="94"/>
    </row>
    <row r="2" spans="2:22">
      <c r="H2" s="94"/>
      <c r="I2" s="94"/>
      <c r="J2" s="94"/>
      <c r="K2" s="94"/>
      <c r="L2" s="94"/>
      <c r="M2" s="94"/>
      <c r="N2" s="94"/>
      <c r="O2" s="94"/>
      <c r="P2" s="94"/>
      <c r="Q2" s="94"/>
      <c r="R2" s="94"/>
      <c r="S2" s="94"/>
      <c r="T2" s="94"/>
      <c r="U2" s="94"/>
      <c r="V2" s="94"/>
    </row>
    <row r="3" spans="2:22" ht="91">
      <c r="B3" s="1" t="s">
        <v>21</v>
      </c>
      <c r="D3" s="2" t="s">
        <v>188</v>
      </c>
      <c r="F3" s="2" t="s">
        <v>22</v>
      </c>
      <c r="H3" s="100" t="s">
        <v>245</v>
      </c>
      <c r="I3" s="100" t="s">
        <v>246</v>
      </c>
      <c r="J3" s="100" t="s">
        <v>247</v>
      </c>
      <c r="K3" s="100" t="s">
        <v>248</v>
      </c>
      <c r="L3" s="100" t="s">
        <v>249</v>
      </c>
      <c r="M3" s="100" t="s">
        <v>250</v>
      </c>
      <c r="N3" s="100" t="s">
        <v>251</v>
      </c>
      <c r="O3" s="100" t="s">
        <v>252</v>
      </c>
      <c r="P3" s="100" t="s">
        <v>253</v>
      </c>
      <c r="Q3" s="100" t="s">
        <v>254</v>
      </c>
      <c r="R3" s="100" t="s">
        <v>255</v>
      </c>
      <c r="S3" s="100" t="s">
        <v>256</v>
      </c>
      <c r="T3" s="103" t="s">
        <v>295</v>
      </c>
      <c r="U3" s="103" t="s">
        <v>294</v>
      </c>
      <c r="V3" s="100" t="s">
        <v>257</v>
      </c>
    </row>
    <row r="4" spans="2:22">
      <c r="B4" s="1" t="s">
        <v>23</v>
      </c>
      <c r="D4" s="2" t="s">
        <v>189</v>
      </c>
      <c r="F4" s="2" t="s">
        <v>24</v>
      </c>
      <c r="H4" s="94" t="s">
        <v>232</v>
      </c>
      <c r="I4" s="94" t="s">
        <v>232</v>
      </c>
      <c r="J4" s="94" t="s">
        <v>237</v>
      </c>
      <c r="K4" s="94" t="s">
        <v>242</v>
      </c>
      <c r="L4" s="94" t="s">
        <v>242</v>
      </c>
      <c r="M4" s="94" t="s">
        <v>240</v>
      </c>
      <c r="N4" s="94" t="s">
        <v>242</v>
      </c>
      <c r="O4" s="94" t="s">
        <v>242</v>
      </c>
      <c r="P4" s="94" t="s">
        <v>240</v>
      </c>
      <c r="Q4" s="94" t="s">
        <v>240</v>
      </c>
      <c r="R4" s="94" t="s">
        <v>242</v>
      </c>
      <c r="S4" s="94" t="s">
        <v>243</v>
      </c>
      <c r="T4" s="94"/>
      <c r="U4" s="94"/>
      <c r="V4" s="94" t="s">
        <v>242</v>
      </c>
    </row>
    <row r="5" spans="2:22">
      <c r="B5" s="1" t="s">
        <v>25</v>
      </c>
      <c r="D5" s="2" t="s">
        <v>190</v>
      </c>
      <c r="F5" s="2" t="s">
        <v>26</v>
      </c>
      <c r="H5" s="94" t="s">
        <v>233</v>
      </c>
      <c r="I5" s="94" t="s">
        <v>233</v>
      </c>
      <c r="J5" s="94" t="s">
        <v>238</v>
      </c>
      <c r="K5" s="94"/>
      <c r="L5" s="94"/>
      <c r="M5" s="94" t="s">
        <v>233</v>
      </c>
      <c r="N5" s="94"/>
      <c r="O5" s="94"/>
      <c r="P5" s="94" t="s">
        <v>241</v>
      </c>
      <c r="Q5" s="94" t="s">
        <v>241</v>
      </c>
      <c r="R5" s="94"/>
      <c r="S5" s="94" t="s">
        <v>244</v>
      </c>
      <c r="T5" s="94"/>
      <c r="U5" s="94"/>
      <c r="V5" s="94"/>
    </row>
    <row r="6" spans="2:22">
      <c r="B6" s="1" t="s">
        <v>27</v>
      </c>
      <c r="D6" s="2" t="s">
        <v>191</v>
      </c>
      <c r="F6" s="2" t="s">
        <v>28</v>
      </c>
      <c r="H6" s="94" t="s">
        <v>235</v>
      </c>
      <c r="I6" s="94" t="s">
        <v>235</v>
      </c>
      <c r="J6" s="94" t="s">
        <v>239</v>
      </c>
      <c r="K6" s="94"/>
      <c r="L6" s="94"/>
      <c r="M6" s="94"/>
      <c r="N6" s="94"/>
      <c r="O6" s="94"/>
      <c r="P6" s="94"/>
      <c r="Q6" s="94"/>
      <c r="R6" s="94"/>
      <c r="S6" s="94"/>
      <c r="T6" s="94"/>
      <c r="U6" s="94"/>
      <c r="V6" s="94"/>
    </row>
    <row r="7" spans="2:22">
      <c r="B7" s="1" t="s">
        <v>29</v>
      </c>
      <c r="D7" s="2" t="s">
        <v>192</v>
      </c>
      <c r="F7" s="2" t="s">
        <v>30</v>
      </c>
      <c r="H7" s="94" t="s">
        <v>234</v>
      </c>
      <c r="I7" s="94" t="s">
        <v>234</v>
      </c>
      <c r="J7" s="94"/>
      <c r="K7" s="94"/>
      <c r="L7" s="94"/>
      <c r="M7" s="94"/>
      <c r="N7" s="94"/>
      <c r="O7" s="94"/>
      <c r="P7" s="94"/>
      <c r="Q7" s="94"/>
      <c r="R7" s="94"/>
      <c r="S7" s="94"/>
      <c r="T7" s="94"/>
      <c r="U7" s="94"/>
      <c r="V7" s="94"/>
    </row>
    <row r="8" spans="2:22">
      <c r="B8" s="1" t="s">
        <v>31</v>
      </c>
      <c r="F8" s="2" t="s">
        <v>32</v>
      </c>
      <c r="H8" s="94" t="s">
        <v>236</v>
      </c>
      <c r="I8" s="94"/>
      <c r="J8" s="94"/>
      <c r="K8" s="94"/>
      <c r="L8" s="94"/>
      <c r="M8" s="94"/>
      <c r="N8" s="94"/>
      <c r="O8" s="94"/>
      <c r="P8" s="94"/>
      <c r="Q8" s="94"/>
      <c r="R8" s="94"/>
      <c r="S8" s="94"/>
      <c r="T8" s="94"/>
      <c r="U8" s="94"/>
      <c r="V8" s="94"/>
    </row>
    <row r="9" spans="2:22">
      <c r="B9" s="1" t="s">
        <v>33</v>
      </c>
      <c r="F9" s="2" t="s">
        <v>34</v>
      </c>
      <c r="H9" s="1"/>
      <c r="I9" s="1"/>
      <c r="J9" s="1"/>
      <c r="K9" s="1"/>
    </row>
    <row r="10" spans="2:22">
      <c r="B10" s="1" t="s">
        <v>35</v>
      </c>
      <c r="F10" s="2" t="s">
        <v>230</v>
      </c>
      <c r="H10" s="1"/>
      <c r="I10" s="1"/>
      <c r="J10" s="1"/>
      <c r="K10" s="1"/>
    </row>
    <row r="11" spans="2:22">
      <c r="B11" s="1" t="s">
        <v>36</v>
      </c>
      <c r="H11" s="1"/>
      <c r="I11" s="1"/>
      <c r="J11" s="1"/>
      <c r="K11" s="1"/>
      <c r="T11" s="1" t="s">
        <v>292</v>
      </c>
    </row>
    <row r="12" spans="2:22">
      <c r="B12" s="1" t="s">
        <v>37</v>
      </c>
      <c r="H12" s="1"/>
      <c r="I12" s="1"/>
      <c r="J12" s="1"/>
      <c r="K12" s="1"/>
      <c r="T12" s="1" t="s">
        <v>293</v>
      </c>
    </row>
    <row r="13" spans="2:22">
      <c r="B13" s="1" t="s">
        <v>38</v>
      </c>
      <c r="H13" s="88"/>
      <c r="I13" s="90"/>
      <c r="J13" s="91"/>
      <c r="K13" s="91"/>
      <c r="L13" s="91"/>
      <c r="M13" s="91"/>
    </row>
    <row r="14" spans="2:22">
      <c r="B14" s="1" t="s">
        <v>39</v>
      </c>
      <c r="H14" s="88"/>
      <c r="I14" s="92"/>
      <c r="J14" s="89"/>
      <c r="K14" s="89"/>
      <c r="L14" s="89"/>
      <c r="M14" s="89"/>
    </row>
    <row r="15" spans="2:22">
      <c r="B15" s="101" t="s">
        <v>288</v>
      </c>
      <c r="H15" s="88"/>
      <c r="I15" s="92"/>
      <c r="J15" s="89"/>
      <c r="K15" s="89"/>
      <c r="L15" s="89"/>
      <c r="M15" s="89"/>
    </row>
    <row r="16" spans="2:22">
      <c r="B16" s="101" t="s">
        <v>40</v>
      </c>
      <c r="H16" s="88"/>
      <c r="I16" s="92"/>
      <c r="J16" s="89"/>
      <c r="K16" s="89"/>
      <c r="L16" s="89"/>
      <c r="M16" s="89"/>
    </row>
    <row r="17" spans="2:13">
      <c r="B17" s="101" t="s">
        <v>296</v>
      </c>
      <c r="H17" s="88"/>
      <c r="I17" s="92"/>
      <c r="J17" s="89"/>
      <c r="K17" s="89"/>
      <c r="L17" s="89"/>
      <c r="M17" s="89"/>
    </row>
    <row r="18" spans="2:13">
      <c r="B18" s="101" t="s">
        <v>297</v>
      </c>
      <c r="H18" s="88"/>
      <c r="I18" s="92"/>
      <c r="J18" s="89"/>
      <c r="K18" s="89"/>
      <c r="L18" s="89"/>
      <c r="M18" s="89"/>
    </row>
    <row r="19" spans="2:13">
      <c r="B19" s="101"/>
      <c r="H19" s="88"/>
      <c r="I19" s="92"/>
      <c r="J19" s="89"/>
      <c r="K19" s="89"/>
      <c r="L19" s="89"/>
      <c r="M19" s="89"/>
    </row>
    <row r="20" spans="2:13">
      <c r="H20" s="88"/>
      <c r="I20" s="92"/>
      <c r="J20" s="89"/>
      <c r="K20" s="89"/>
      <c r="L20" s="89"/>
      <c r="M20" s="89"/>
    </row>
    <row r="21" spans="2:13">
      <c r="H21" s="88"/>
      <c r="I21" s="92"/>
      <c r="J21" s="89"/>
      <c r="K21" s="89"/>
      <c r="L21" s="89"/>
      <c r="M21" s="89"/>
    </row>
    <row r="22" spans="2:13">
      <c r="B22" s="76" t="s">
        <v>170</v>
      </c>
      <c r="D22" s="77" t="s">
        <v>193</v>
      </c>
      <c r="H22" s="93" t="s">
        <v>258</v>
      </c>
      <c r="I22" s="94"/>
      <c r="J22" s="94"/>
      <c r="K22" s="94"/>
      <c r="L22" s="94"/>
      <c r="M22" s="94"/>
    </row>
    <row r="23" spans="2:13">
      <c r="H23" s="94"/>
      <c r="I23" s="94"/>
      <c r="J23" s="94"/>
      <c r="K23" s="94"/>
      <c r="L23" s="94"/>
      <c r="M23" s="94"/>
    </row>
    <row r="24" spans="2:13" ht="38">
      <c r="B24" s="1" t="s">
        <v>291</v>
      </c>
      <c r="C24" s="1" t="s">
        <v>172</v>
      </c>
      <c r="D24" s="2" t="s">
        <v>194</v>
      </c>
      <c r="H24" s="95"/>
      <c r="I24" s="96" t="s">
        <v>259</v>
      </c>
      <c r="J24" s="97" t="s">
        <v>260</v>
      </c>
      <c r="K24" s="97" t="s">
        <v>261</v>
      </c>
      <c r="L24" s="97" t="s">
        <v>262</v>
      </c>
      <c r="M24" s="97" t="s">
        <v>263</v>
      </c>
    </row>
    <row r="25" spans="2:13">
      <c r="B25" s="1" t="s">
        <v>186</v>
      </c>
      <c r="C25" s="1" t="s">
        <v>176</v>
      </c>
      <c r="D25" s="2" t="s">
        <v>195</v>
      </c>
      <c r="H25" s="95" t="s">
        <v>264</v>
      </c>
      <c r="I25" s="98" t="s">
        <v>265</v>
      </c>
      <c r="J25" s="99">
        <v>0.5</v>
      </c>
      <c r="K25" s="99" t="s">
        <v>266</v>
      </c>
      <c r="L25" s="99">
        <v>0.5</v>
      </c>
      <c r="M25" s="99">
        <v>1</v>
      </c>
    </row>
    <row r="26" spans="2:13">
      <c r="B26" s="1" t="s">
        <v>187</v>
      </c>
      <c r="C26" s="1" t="s">
        <v>177</v>
      </c>
      <c r="D26" s="2" t="s">
        <v>196</v>
      </c>
      <c r="H26" s="95" t="s">
        <v>267</v>
      </c>
      <c r="I26" s="98" t="s">
        <v>265</v>
      </c>
      <c r="J26" s="99">
        <v>0.75</v>
      </c>
      <c r="K26" s="99" t="s">
        <v>268</v>
      </c>
      <c r="L26" s="99">
        <v>0.5</v>
      </c>
      <c r="M26" s="99">
        <v>0.66666666666666663</v>
      </c>
    </row>
    <row r="27" spans="2:13">
      <c r="B27" s="1" t="s">
        <v>179</v>
      </c>
      <c r="C27" s="1" t="s">
        <v>180</v>
      </c>
      <c r="D27" s="2" t="s">
        <v>197</v>
      </c>
      <c r="H27" s="95" t="s">
        <v>269</v>
      </c>
      <c r="I27" s="98" t="s">
        <v>265</v>
      </c>
      <c r="J27" s="99">
        <v>0.33333333333333331</v>
      </c>
      <c r="K27" s="99" t="s">
        <v>268</v>
      </c>
      <c r="L27" s="99">
        <v>0.33333333333333331</v>
      </c>
      <c r="M27" s="99">
        <v>1</v>
      </c>
    </row>
    <row r="28" spans="2:13">
      <c r="B28" s="1" t="s">
        <v>290</v>
      </c>
      <c r="C28" s="1" t="s">
        <v>171</v>
      </c>
      <c r="D28" s="2" t="s">
        <v>198</v>
      </c>
      <c r="H28" s="95" t="s">
        <v>270</v>
      </c>
      <c r="I28" s="98" t="s">
        <v>271</v>
      </c>
      <c r="J28" s="99" t="s">
        <v>272</v>
      </c>
      <c r="K28" s="99" t="s">
        <v>268</v>
      </c>
      <c r="L28" s="99">
        <v>0.5</v>
      </c>
      <c r="M28" s="99">
        <v>0.5</v>
      </c>
    </row>
    <row r="29" spans="2:13">
      <c r="B29" s="1" t="s">
        <v>181</v>
      </c>
      <c r="C29" s="1" t="s">
        <v>173</v>
      </c>
      <c r="D29" s="2" t="s">
        <v>199</v>
      </c>
      <c r="H29" s="95" t="s">
        <v>273</v>
      </c>
      <c r="I29" s="98" t="s">
        <v>271</v>
      </c>
      <c r="J29" s="99" t="s">
        <v>272</v>
      </c>
      <c r="K29" s="99" t="s">
        <v>268</v>
      </c>
      <c r="L29" s="99">
        <v>0.5</v>
      </c>
      <c r="M29" s="99">
        <v>0.5</v>
      </c>
    </row>
    <row r="30" spans="2:13">
      <c r="B30" s="1" t="s">
        <v>182</v>
      </c>
      <c r="C30" s="1" t="s">
        <v>174</v>
      </c>
      <c r="D30" s="2" t="s">
        <v>200</v>
      </c>
      <c r="H30" s="95" t="s">
        <v>274</v>
      </c>
      <c r="I30" s="98" t="s">
        <v>275</v>
      </c>
      <c r="J30" s="99" t="s">
        <v>272</v>
      </c>
      <c r="K30" s="99" t="s">
        <v>268</v>
      </c>
      <c r="L30" s="99">
        <v>0.5</v>
      </c>
      <c r="M30" s="99">
        <v>0.5</v>
      </c>
    </row>
    <row r="31" spans="2:13">
      <c r="B31" s="1" t="s">
        <v>183</v>
      </c>
      <c r="C31" s="1" t="s">
        <v>175</v>
      </c>
      <c r="D31" s="2" t="s">
        <v>201</v>
      </c>
      <c r="H31" s="95" t="s">
        <v>276</v>
      </c>
      <c r="I31" s="98" t="s">
        <v>277</v>
      </c>
      <c r="J31" s="99">
        <v>0.66666666666666663</v>
      </c>
      <c r="K31" s="99" t="s">
        <v>268</v>
      </c>
      <c r="L31" s="99">
        <v>0.33333333333333331</v>
      </c>
      <c r="M31" s="99">
        <v>0.5</v>
      </c>
    </row>
    <row r="32" spans="2:13">
      <c r="B32" s="1" t="s">
        <v>184</v>
      </c>
      <c r="C32" s="1" t="s">
        <v>178</v>
      </c>
      <c r="D32" s="2" t="s">
        <v>202</v>
      </c>
      <c r="H32" s="95" t="s">
        <v>278</v>
      </c>
      <c r="I32" s="98" t="s">
        <v>279</v>
      </c>
      <c r="J32" s="99">
        <v>0.66666666666666663</v>
      </c>
      <c r="K32" s="99" t="s">
        <v>268</v>
      </c>
      <c r="L32" s="99">
        <v>0.33333333333333331</v>
      </c>
      <c r="M32" s="99">
        <v>0.5</v>
      </c>
    </row>
    <row r="33" spans="1:13">
      <c r="B33" s="1" t="s">
        <v>185</v>
      </c>
      <c r="D33" s="2" t="s">
        <v>203</v>
      </c>
      <c r="H33" s="95" t="s">
        <v>280</v>
      </c>
      <c r="I33" s="98" t="s">
        <v>265</v>
      </c>
      <c r="J33" s="99">
        <v>0.5</v>
      </c>
      <c r="K33" s="99" t="s">
        <v>268</v>
      </c>
      <c r="L33" s="99">
        <v>0.5</v>
      </c>
      <c r="M33" s="99">
        <v>1</v>
      </c>
    </row>
    <row r="34" spans="1:13">
      <c r="D34" s="2" t="s">
        <v>204</v>
      </c>
      <c r="H34" s="95" t="s">
        <v>281</v>
      </c>
      <c r="I34" s="98" t="s">
        <v>265</v>
      </c>
      <c r="J34" s="99">
        <v>0.5</v>
      </c>
      <c r="K34" s="99" t="s">
        <v>268</v>
      </c>
      <c r="L34" s="99">
        <v>0.5</v>
      </c>
      <c r="M34" s="99">
        <v>1</v>
      </c>
    </row>
    <row r="35" spans="1:13">
      <c r="D35" s="2" t="s">
        <v>205</v>
      </c>
      <c r="H35" s="95" t="s">
        <v>282</v>
      </c>
      <c r="I35" s="98" t="s">
        <v>265</v>
      </c>
      <c r="J35" s="99">
        <v>0.5</v>
      </c>
      <c r="K35" s="99" t="s">
        <v>268</v>
      </c>
      <c r="L35" s="99">
        <v>0.5</v>
      </c>
      <c r="M35" s="99">
        <v>1</v>
      </c>
    </row>
    <row r="36" spans="1:13">
      <c r="D36" s="2" t="s">
        <v>206</v>
      </c>
      <c r="H36" s="95" t="s">
        <v>283</v>
      </c>
      <c r="I36" s="98" t="s">
        <v>284</v>
      </c>
      <c r="J36" s="99" t="s">
        <v>285</v>
      </c>
      <c r="K36" s="99" t="s">
        <v>286</v>
      </c>
      <c r="L36" s="99" t="s">
        <v>285</v>
      </c>
      <c r="M36" s="99">
        <v>1</v>
      </c>
    </row>
    <row r="37" spans="1:13">
      <c r="D37" s="2" t="s">
        <v>207</v>
      </c>
      <c r="H37" s="95" t="s">
        <v>289</v>
      </c>
      <c r="I37" s="98" t="s">
        <v>265</v>
      </c>
      <c r="J37" s="99">
        <v>0.5</v>
      </c>
      <c r="K37" s="99" t="s">
        <v>268</v>
      </c>
      <c r="L37" s="99">
        <v>0.5</v>
      </c>
      <c r="M37" s="99">
        <v>1</v>
      </c>
    </row>
    <row r="38" spans="1:13">
      <c r="D38" s="2" t="s">
        <v>208</v>
      </c>
      <c r="H38" s="102" t="s">
        <v>298</v>
      </c>
      <c r="I38" s="98" t="s">
        <v>275</v>
      </c>
      <c r="J38" s="99">
        <v>0.66666666666666663</v>
      </c>
      <c r="K38" s="99" t="s">
        <v>268</v>
      </c>
      <c r="L38" s="99">
        <v>0.33333333333333331</v>
      </c>
      <c r="M38" s="99">
        <v>0.5</v>
      </c>
    </row>
    <row r="39" spans="1:13">
      <c r="D39" s="2" t="s">
        <v>209</v>
      </c>
      <c r="H39" s="102" t="s">
        <v>299</v>
      </c>
      <c r="I39" s="98" t="s">
        <v>275</v>
      </c>
      <c r="J39" s="99" t="s">
        <v>272</v>
      </c>
      <c r="K39" s="99" t="s">
        <v>268</v>
      </c>
      <c r="L39" s="99">
        <v>0.5</v>
      </c>
      <c r="M39" s="99">
        <v>0.5</v>
      </c>
    </row>
    <row r="40" spans="1:13">
      <c r="D40" s="2" t="s">
        <v>210</v>
      </c>
      <c r="H40" s="95" t="s">
        <v>287</v>
      </c>
      <c r="I40" s="98" t="s">
        <v>265</v>
      </c>
      <c r="J40" s="99">
        <v>0.33333333333333331</v>
      </c>
      <c r="K40" s="99" t="s">
        <v>268</v>
      </c>
      <c r="L40" s="99">
        <v>0.33333333333333331</v>
      </c>
      <c r="M40" s="99">
        <v>1</v>
      </c>
    </row>
    <row r="41" spans="1:13">
      <c r="D41" s="2" t="s">
        <v>211</v>
      </c>
      <c r="H41" s="1"/>
      <c r="I41" s="1"/>
      <c r="J41" s="1"/>
      <c r="K41" s="1"/>
    </row>
    <row r="42" spans="1:13">
      <c r="D42" s="2" t="s">
        <v>212</v>
      </c>
      <c r="H42" s="1"/>
      <c r="I42" s="1"/>
      <c r="J42" s="1"/>
      <c r="K42" s="1"/>
    </row>
    <row r="43" spans="1:13">
      <c r="D43" s="2" t="s">
        <v>213</v>
      </c>
      <c r="H43" s="1"/>
      <c r="I43" s="1"/>
      <c r="J43" s="1"/>
      <c r="K43" s="1"/>
    </row>
    <row r="44" spans="1:13">
      <c r="D44" s="2" t="s">
        <v>214</v>
      </c>
      <c r="H44" s="1"/>
      <c r="I44" s="1"/>
      <c r="J44" s="1"/>
      <c r="K44" s="1"/>
    </row>
    <row r="45" spans="1:13">
      <c r="D45" s="2" t="s">
        <v>215</v>
      </c>
      <c r="H45" s="1"/>
      <c r="I45" s="1"/>
      <c r="J45" s="1"/>
      <c r="K45" s="1"/>
    </row>
    <row r="46" spans="1:13">
      <c r="H46" s="1"/>
      <c r="I46" s="1"/>
      <c r="J46" s="1"/>
      <c r="K46" s="1"/>
    </row>
    <row r="47" spans="1:13">
      <c r="A47" s="1">
        <v>9</v>
      </c>
      <c r="B47" s="76" t="s">
        <v>216</v>
      </c>
      <c r="H47" s="1"/>
      <c r="I47" s="1"/>
      <c r="J47" s="1"/>
      <c r="K47" s="1"/>
    </row>
    <row r="48" spans="1:13">
      <c r="H48" s="1"/>
      <c r="I48" s="1"/>
      <c r="J48" s="1"/>
      <c r="K48" s="1"/>
    </row>
    <row r="49" spans="1:11" ht="39">
      <c r="B49" s="78" t="s">
        <v>221</v>
      </c>
      <c r="H49" s="1"/>
      <c r="I49" s="1"/>
      <c r="J49" s="1"/>
      <c r="K49" s="1"/>
    </row>
    <row r="50" spans="1:11" ht="26">
      <c r="B50" s="78" t="s">
        <v>222</v>
      </c>
      <c r="H50" s="1"/>
      <c r="I50" s="1"/>
      <c r="J50" s="1"/>
      <c r="K50" s="1"/>
    </row>
    <row r="51" spans="1:11">
      <c r="B51" s="78" t="s">
        <v>217</v>
      </c>
      <c r="H51" s="1"/>
      <c r="I51" s="1"/>
      <c r="J51" s="1"/>
      <c r="K51" s="1"/>
    </row>
    <row r="52" spans="1:11">
      <c r="B52" s="78" t="s">
        <v>218</v>
      </c>
      <c r="H52" s="1"/>
      <c r="I52" s="1"/>
      <c r="J52" s="1"/>
      <c r="K52" s="1"/>
    </row>
    <row r="53" spans="1:11">
      <c r="B53" s="78" t="s">
        <v>219</v>
      </c>
      <c r="H53" s="1"/>
      <c r="I53" s="1"/>
      <c r="J53" s="1"/>
      <c r="K53" s="1"/>
    </row>
    <row r="54" spans="1:11">
      <c r="B54" s="78" t="s">
        <v>220</v>
      </c>
      <c r="H54" s="1"/>
      <c r="I54" s="1"/>
      <c r="J54" s="1"/>
      <c r="K54" s="1"/>
    </row>
    <row r="55" spans="1:11">
      <c r="B55" s="78"/>
      <c r="H55" s="1"/>
      <c r="I55" s="1"/>
      <c r="J55" s="1"/>
      <c r="K55" s="1"/>
    </row>
    <row r="56" spans="1:11">
      <c r="B56" s="78"/>
      <c r="H56" s="1"/>
      <c r="I56" s="1"/>
      <c r="J56" s="1"/>
      <c r="K56" s="1"/>
    </row>
    <row r="57" spans="1:11">
      <c r="H57" s="1"/>
      <c r="I57" s="1"/>
      <c r="J57" s="1"/>
      <c r="K57" s="1"/>
    </row>
    <row r="58" spans="1:11">
      <c r="A58" s="1">
        <v>12</v>
      </c>
      <c r="B58" s="76" t="s">
        <v>223</v>
      </c>
      <c r="H58" s="1"/>
      <c r="I58" s="1"/>
      <c r="J58" s="1"/>
      <c r="K58" s="1"/>
    </row>
    <row r="59" spans="1:11">
      <c r="B59" s="1" t="s">
        <v>224</v>
      </c>
      <c r="H59" s="1"/>
      <c r="I59" s="1"/>
      <c r="J59" s="1"/>
      <c r="K59" s="1"/>
    </row>
    <row r="60" spans="1:11">
      <c r="B60" s="1" t="s">
        <v>225</v>
      </c>
      <c r="H60" s="1"/>
      <c r="I60" s="1"/>
      <c r="J60" s="1"/>
      <c r="K60" s="1"/>
    </row>
    <row r="61" spans="1:11">
      <c r="B61" s="1" t="s">
        <v>226</v>
      </c>
      <c r="H61" s="1"/>
      <c r="I61" s="1"/>
      <c r="J61" s="1"/>
      <c r="K61" s="1"/>
    </row>
    <row r="62" spans="1:11">
      <c r="H62" s="1"/>
      <c r="I62" s="1"/>
      <c r="J62" s="1"/>
      <c r="K62" s="1"/>
    </row>
    <row r="63" spans="1:11">
      <c r="B63" s="1" t="s">
        <v>227</v>
      </c>
      <c r="H63" s="1"/>
      <c r="I63" s="1"/>
      <c r="J63" s="1"/>
      <c r="K63" s="1"/>
    </row>
    <row r="64" spans="1:11">
      <c r="B64" s="1" t="s">
        <v>229</v>
      </c>
      <c r="C64" s="87">
        <v>378000</v>
      </c>
      <c r="H64" s="1"/>
      <c r="I64" s="1"/>
      <c r="J64" s="1"/>
      <c r="K64" s="1"/>
    </row>
    <row r="65" spans="2:11">
      <c r="B65" s="1" t="s">
        <v>228</v>
      </c>
      <c r="C65" s="87">
        <v>310000</v>
      </c>
      <c r="H65" s="1"/>
      <c r="I65" s="1"/>
      <c r="J65" s="1"/>
      <c r="K65" s="1"/>
    </row>
    <row r="66" spans="2:11">
      <c r="H66" s="1"/>
      <c r="I66" s="1"/>
      <c r="J66" s="1"/>
      <c r="K66" s="1"/>
    </row>
    <row r="67" spans="2:11">
      <c r="H67" s="1"/>
      <c r="I67" s="1"/>
      <c r="J67" s="1"/>
      <c r="K67" s="1"/>
    </row>
    <row r="68" spans="2:11">
      <c r="H68" s="1"/>
      <c r="I68" s="1"/>
      <c r="J68" s="1"/>
      <c r="K68" s="1"/>
    </row>
    <row r="69" spans="2:11">
      <c r="H69" s="1"/>
      <c r="I69" s="1"/>
      <c r="J69" s="1"/>
      <c r="K69" s="1"/>
    </row>
    <row r="70" spans="2:11">
      <c r="H70" s="1"/>
      <c r="I70" s="1"/>
      <c r="J70" s="1"/>
      <c r="K70" s="1"/>
    </row>
    <row r="71" spans="2:11">
      <c r="H71" s="1"/>
      <c r="I71" s="1"/>
      <c r="J71" s="1"/>
      <c r="K71" s="1"/>
    </row>
    <row r="72" spans="2:11">
      <c r="H72" s="1"/>
      <c r="I72" s="1"/>
      <c r="J72" s="1"/>
      <c r="K72" s="1"/>
    </row>
    <row r="73" spans="2:11">
      <c r="H73" s="1"/>
      <c r="I73" s="1"/>
      <c r="J73" s="1"/>
      <c r="K73" s="1"/>
    </row>
    <row r="74" spans="2:11">
      <c r="H74" s="1"/>
      <c r="I74" s="1"/>
      <c r="J74" s="1"/>
      <c r="K74" s="1"/>
    </row>
  </sheetData>
  <phoneticPr fontId="5"/>
  <pageMargins left="0.70866141732283472" right="0.70866141732283472" top="0.74803149606299213" bottom="0.74803149606299213" header="0.31496062992125984" footer="0.31496062992125984"/>
  <pageSetup paperSize="9" scale="57"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33</vt:i4>
      </vt:variant>
    </vt:vector>
  </HeadingPairs>
  <TitlesOfParts>
    <vt:vector size="51" baseType="lpstr">
      <vt:lpstr>内示通知書</vt:lpstr>
      <vt:lpstr>基本情報入力シート</vt:lpstr>
      <vt:lpstr>【申請】交付申請書</vt:lpstr>
      <vt:lpstr>【変更申請】変更申請書</vt:lpstr>
      <vt:lpstr>【申請】予算書</vt:lpstr>
      <vt:lpstr>【申請】所要額調書</vt:lpstr>
      <vt:lpstr>12-1 スプリンクラー（総括表）見直し前</vt:lpstr>
      <vt:lpstr>12-2スプリンクラー（個別計画書）見直し前</vt:lpstr>
      <vt:lpstr>【申請】事業計画書</vt:lpstr>
      <vt:lpstr>【申請】誓約書</vt:lpstr>
      <vt:lpstr>【実績】実績報告書</vt:lpstr>
      <vt:lpstr>【実績】決算書（見込）</vt:lpstr>
      <vt:lpstr>【実績】所要額精算書</vt:lpstr>
      <vt:lpstr>【実績】事業実績報告書</vt:lpstr>
      <vt:lpstr>集計シート</vt:lpstr>
      <vt:lpstr>国第２号様式（別紙２）</vt:lpstr>
      <vt:lpstr>国第３号様式（別紙２）</vt:lpstr>
      <vt:lpstr>管理用（このシートは削除しないでください）</vt:lpstr>
      <vt:lpstr>'【実績】決算書（見込）'!Print_Area</vt:lpstr>
      <vt:lpstr>【実績】事業実績報告書!Print_Area</vt:lpstr>
      <vt:lpstr>【実績】実績報告書!Print_Area</vt:lpstr>
      <vt:lpstr>【実績】所要額精算書!Print_Area</vt:lpstr>
      <vt:lpstr>【申請】交付申請書!Print_Area</vt:lpstr>
      <vt:lpstr>【申請】事業計画書!Print_Area</vt:lpstr>
      <vt:lpstr>【申請】所要額調書!Print_Area</vt:lpstr>
      <vt:lpstr>【申請】誓約書!Print_Area</vt:lpstr>
      <vt:lpstr>【申請】予算書!Print_Area</vt:lpstr>
      <vt:lpstr>【変更申請】変更申請書!Print_Area</vt:lpstr>
      <vt:lpstr>'12-1 スプリンクラー（総括表）見直し前'!Print_Area</vt:lpstr>
      <vt:lpstr>'12-2スプリンクラー（個別計画書）見直し前'!Print_Area</vt:lpstr>
      <vt:lpstr>'管理用（このシートは削除しないでください）'!Print_Area</vt:lpstr>
      <vt:lpstr>基本情報入力シート!Print_Area</vt:lpstr>
      <vt:lpstr>'国第２号様式（別紙２）'!Print_Area</vt:lpstr>
      <vt:lpstr>'国第３号様式（別紙２）'!Print_Area</vt:lpstr>
      <vt:lpstr>内示通知書!Print_Area</vt:lpstr>
      <vt:lpstr>【実績】所要額精算書!Print_Titles</vt:lpstr>
      <vt:lpstr>【申請】所要額調書!Print_Titles</vt:lpstr>
      <vt:lpstr>へき地医療拠点病院施設整備事業</vt:lpstr>
      <vt:lpstr>へき地診療所施設整備事業</vt:lpstr>
      <vt:lpstr>へき地保健指導所施設整備事業</vt:lpstr>
      <vt:lpstr>医師臨床研修病院研修医環境整備事業</vt:lpstr>
      <vt:lpstr>院内感染対策施設整備事業</vt:lpstr>
      <vt:lpstr>過疎地域等特定診療所施設整備事業</vt:lpstr>
      <vt:lpstr>研修医のための研修施設整備事業</vt:lpstr>
      <vt:lpstr>産科医療機関施設整備事業</vt:lpstr>
      <vt:lpstr>死亡時画像診断システム施設整備事業</vt:lpstr>
      <vt:lpstr>南海トラフ地震に係る津波避難対策緊急事業</vt:lpstr>
      <vt:lpstr>分娩取扱施設施設整備事業</vt:lpstr>
      <vt:lpstr>補助事業名</vt:lpstr>
      <vt:lpstr>離島等患者宿泊施設施設整備事業</vt:lpstr>
      <vt:lpstr>臨床研修病院施設整備事業</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山本 雄太（感染症対策課）</cp:lastModifiedBy>
  <cp:lastPrinted>2026-08-12T08:18:04Z</cp:lastPrinted>
  <dcterms:created xsi:type="dcterms:W3CDTF">2000-07-04T04:40:42Z</dcterms:created>
  <dcterms:modified xsi:type="dcterms:W3CDTF">2026-09-08T04:33:18Z</dcterms:modified>
</cp:coreProperties>
</file>