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24226"/>
  <mc:AlternateContent xmlns:mc="http://schemas.openxmlformats.org/markup-compatibility/2006">
    <mc:Choice Requires="x15">
      <x15ac:absPath xmlns:x15ac="http://schemas.microsoft.com/office/spreadsheetml/2010/11/ac" url="C:\Users\115376\Box\【02_課所共有】07_02_感染症対策課\R06年度\001総務補助金担当\08_補助金\08_01_補助金・検査全般\08_01_010_例規\協定締結医療機関施設・設備整備事業\01_R06当初\★施設・設備別々案\要綱の制定及び交付申請の受付通知\HP\"/>
    </mc:Choice>
  </mc:AlternateContent>
  <xr:revisionPtr revIDLastSave="0" documentId="13_ncr:1_{FEB1B4C7-112D-477B-86AC-1246380DF5E6}" xr6:coauthVersionLast="36" xr6:coauthVersionMax="47" xr10:uidLastSave="{00000000-0000-0000-0000-000000000000}"/>
  <workbookProtection workbookAlgorithmName="SHA-512" workbookHashValue="w9K3E4qxNHJW6ZYtVEE/R8eKSkcCJUWYnjUaluYXhbBuFCJxoz13DGVfJW/bxrHzPbs9x2WHhJ/rf2pM36lSlg==" workbookSaltValue="CXksriko/mqdooFE5cXuAA==" workbookSpinCount="100000" lockStructure="1"/>
  <bookViews>
    <workbookView xWindow="0" yWindow="0" windowWidth="28800" windowHeight="12390" xr2:uid="{6E64EDED-D94C-40FF-8E93-26322330B13A}"/>
  </bookViews>
  <sheets>
    <sheet name="申請書の入力方法" sheetId="74" r:id="rId1"/>
    <sheet name="基本情報入力シート" sheetId="53" r:id="rId2"/>
    <sheet name="【申請】交付申請書" sheetId="55" r:id="rId3"/>
    <sheet name="【変更申請】変更申請書" sheetId="62" r:id="rId4"/>
    <sheet name="12-1 スプリンクラー（総括表）見直し前" sheetId="25" state="hidden" r:id="rId5"/>
    <sheet name="12-2スプリンクラー（個別計画書）見直し前" sheetId="26" state="hidden" r:id="rId6"/>
    <sheet name="【申請】予算書" sheetId="68" r:id="rId7"/>
    <sheet name="【申請】誓約書" sheetId="75" r:id="rId8"/>
    <sheet name="【申請】所要調書" sheetId="70" r:id="rId9"/>
    <sheet name="【申請】事業計画書" sheetId="71" r:id="rId10"/>
    <sheet name="【実績】実績報告書" sheetId="63" r:id="rId11"/>
    <sheet name="【実績】決算書" sheetId="69" r:id="rId12"/>
    <sheet name="【実績】所要調書" sheetId="72" r:id="rId13"/>
    <sheet name="【実績】事業実績" sheetId="73" r:id="rId14"/>
    <sheet name="集計シート" sheetId="64" state="hidden" r:id="rId15"/>
    <sheet name="管理用（このシートは削除しないでください）" sheetId="9" state="hidden" r:id="rId16"/>
  </sheets>
  <externalReferences>
    <externalReference r:id="rId17"/>
  </externalReferences>
  <definedNames>
    <definedName name="_xlnm._FilterDatabase" localSheetId="12" hidden="1">【実績】所要調書!$A$6:$S$10</definedName>
    <definedName name="_xlnm._FilterDatabase" localSheetId="8" hidden="1">【申請】所要調書!$A$6:$Q$10</definedName>
    <definedName name="HCU" localSheetId="11">#REF!</definedName>
    <definedName name="HCU">#REF!</definedName>
    <definedName name="HCU管理料" localSheetId="11">#REF!</definedName>
    <definedName name="HCU管理料">#REF!</definedName>
    <definedName name="ICU" localSheetId="11">#REF!</definedName>
    <definedName name="ICU" localSheetId="6">#REF!</definedName>
    <definedName name="ICU">#REF!</definedName>
    <definedName name="ICU管理" localSheetId="11">#REF!</definedName>
    <definedName name="ICU管理" localSheetId="6">#REF!</definedName>
    <definedName name="ICU管理">#REF!</definedName>
    <definedName name="_xlnm.Print_Area" localSheetId="11">【実績】決算書!$A$1:$E$23</definedName>
    <definedName name="_xlnm.Print_Area" localSheetId="13">【実績】事業実績!$B$1:$U$47</definedName>
    <definedName name="_xlnm.Print_Area" localSheetId="10">【実績】実績報告書!$A$1:$I$35</definedName>
    <definedName name="_xlnm.Print_Area" localSheetId="12">【実績】所要調書!$A$1:$U$18</definedName>
    <definedName name="_xlnm.Print_Area" localSheetId="2">【申請】交付申請書!$A$1:$I$34</definedName>
    <definedName name="_xlnm.Print_Area" localSheetId="9">【申請】事業計画書!$B$1:$U$47</definedName>
    <definedName name="_xlnm.Print_Area" localSheetId="8">【申請】所要調書!$A$1:$S$16</definedName>
    <definedName name="_xlnm.Print_Area" localSheetId="7">【申請】誓約書!$A$1:$T$38</definedName>
    <definedName name="_xlnm.Print_Area" localSheetId="6">【申請】予算書!$A$1:$E$23</definedName>
    <definedName name="_xlnm.Print_Area" localSheetId="3">【変更申請】変更申請書!$A$1:$I$36</definedName>
    <definedName name="_xlnm.Print_Area" localSheetId="4">'12-1 スプリンクラー（総括表）見直し前'!$A$1:$AI$43</definedName>
    <definedName name="_xlnm.Print_Area" localSheetId="5">'12-2スプリンクラー（個別計画書）見直し前'!$B$1:$BQ$41</definedName>
    <definedName name="_xlnm.Print_Area" localSheetId="15">'管理用（このシートは削除しないでください）'!$A$1:$W$72</definedName>
    <definedName name="_xlnm.Print_Area" localSheetId="1">基本情報入力シート!$A$1:$C$15</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'管理用（このシートは削除しないでください）'!$V$4</definedName>
    <definedName name="過疎地域等特定診療所施設整備事業">'管理用（このシートは削除しないでください）'!$I$4:$I$7</definedName>
    <definedName name="該当なし">[1]!テーブル6[該当なし]</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種別選択" localSheetId="11">#REF!</definedName>
    <definedName name="種別選択">#REF!</definedName>
    <definedName name="南海トラフ地震に係る津波避難対策緊急事業">'管理用（このシートは削除しないでください）'!$S$4:$S$5</definedName>
    <definedName name="発熱外来">[1]!テーブル2[発熱外来]</definedName>
    <definedName name="病床確保">[1]!テーブル1[病床確保]</definedName>
    <definedName name="分娩取扱施設施設整備事業">'管理用（このシートは削除しないでください）'!$Q$4:$Q$5</definedName>
    <definedName name="補助事業名">'管理用（このシートは削除しないでください）'!$H$3:$V$3</definedName>
    <definedName name="有床診療所等スプリンクラー等施設整備事業" localSheetId="11">'管理用（このシートは削除しないでください）'!#REF!</definedName>
    <definedName name="有床診療所等スプリンクラー等施設整備事業" localSheetId="10">'管理用（このシートは削除しないでください）'!#REF!</definedName>
    <definedName name="有床診療所等スプリンクラー等施設整備事業" localSheetId="2">'管理用（このシートは削除しないでください）'!#REF!</definedName>
    <definedName name="有床診療所等スプリンクラー等施設整備事業" localSheetId="3">'管理用（このシートは削除しないでください）'!#REF!</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両方">[1]!テーブル5[両方]</definedName>
    <definedName name="臨床研修病院施設整備事業">'管理用（このシートは削除しないでください）'!$L$4</definedName>
  </definedNames>
  <calcPr calcId="191029"/>
</workbook>
</file>

<file path=xl/calcChain.xml><?xml version="1.0" encoding="utf-8"?>
<calcChain xmlns="http://schemas.openxmlformats.org/spreadsheetml/2006/main">
  <c r="P16" i="71" l="1"/>
  <c r="CM7" i="64" l="1"/>
  <c r="CG7" i="64"/>
  <c r="AP7" i="64"/>
  <c r="V3" i="64"/>
  <c r="CA7" i="64"/>
  <c r="BU7" i="64"/>
  <c r="BO7" i="64"/>
  <c r="BI7" i="64"/>
  <c r="BC7" i="64"/>
  <c r="AW7" i="64"/>
  <c r="AI7" i="64"/>
  <c r="AB7" i="64"/>
  <c r="U7" i="64"/>
  <c r="P30" i="71" l="1"/>
  <c r="P30" i="73"/>
  <c r="R16" i="71" l="1"/>
  <c r="BC3" i="64" s="1"/>
  <c r="R16" i="73"/>
  <c r="R17" i="73"/>
  <c r="R18" i="73"/>
  <c r="R19" i="73"/>
  <c r="R20" i="73"/>
  <c r="L9" i="72"/>
  <c r="L7" i="72"/>
  <c r="R30" i="73"/>
  <c r="P24" i="73"/>
  <c r="P25" i="73"/>
  <c r="P26" i="73"/>
  <c r="P27" i="73"/>
  <c r="P23" i="73"/>
  <c r="R27" i="73"/>
  <c r="R26" i="73"/>
  <c r="R25" i="73"/>
  <c r="R24" i="73"/>
  <c r="R23" i="73"/>
  <c r="P17" i="73"/>
  <c r="P18" i="73"/>
  <c r="P19" i="73"/>
  <c r="P20" i="73"/>
  <c r="P16" i="73"/>
  <c r="P10" i="73"/>
  <c r="P11" i="73"/>
  <c r="P12" i="73"/>
  <c r="P13" i="73"/>
  <c r="P9" i="73"/>
  <c r="R13" i="73"/>
  <c r="R12" i="73"/>
  <c r="R11" i="73"/>
  <c r="R10" i="73"/>
  <c r="R9" i="73"/>
  <c r="L9" i="71"/>
  <c r="L24" i="71"/>
  <c r="R30" i="71"/>
  <c r="CM3" i="64" s="1"/>
  <c r="P24" i="71"/>
  <c r="P25" i="71"/>
  <c r="P26" i="71"/>
  <c r="P27" i="71"/>
  <c r="P23" i="71"/>
  <c r="L23" i="71"/>
  <c r="R27" i="71"/>
  <c r="CG3" i="64" s="1"/>
  <c r="R26" i="71"/>
  <c r="CA3" i="64" s="1"/>
  <c r="R25" i="71"/>
  <c r="BU3" i="64" s="1"/>
  <c r="R24" i="71"/>
  <c r="BO3" i="64" s="1"/>
  <c r="R23" i="71"/>
  <c r="BI3" i="64" s="1"/>
  <c r="P10" i="71"/>
  <c r="P11" i="71"/>
  <c r="P12" i="71"/>
  <c r="P13" i="71"/>
  <c r="P9" i="71"/>
  <c r="R20" i="71"/>
  <c r="R19" i="71"/>
  <c r="R18" i="71"/>
  <c r="R17" i="71"/>
  <c r="R12" i="71"/>
  <c r="AP3" i="64" s="1"/>
  <c r="R13" i="71"/>
  <c r="AW3" i="64" s="1"/>
  <c r="R11" i="71"/>
  <c r="AI3" i="64" s="1"/>
  <c r="R10" i="71"/>
  <c r="AB3" i="64" s="1"/>
  <c r="R9" i="71"/>
  <c r="U3" i="64" s="1"/>
  <c r="N35" i="73" l="1"/>
  <c r="N28" i="73"/>
  <c r="N21" i="73"/>
  <c r="N14" i="73"/>
  <c r="N35" i="71"/>
  <c r="N28" i="71"/>
  <c r="N21" i="71"/>
  <c r="N14" i="71"/>
  <c r="CL7" i="64" l="1"/>
  <c r="CL3" i="64"/>
  <c r="CF7" i="64"/>
  <c r="CF3" i="64"/>
  <c r="BZ7" i="64"/>
  <c r="BZ3" i="64"/>
  <c r="BT3" i="64" l="1"/>
  <c r="BN7" i="64"/>
  <c r="BN3" i="64"/>
  <c r="BT7" i="64"/>
  <c r="BH7" i="64"/>
  <c r="BH3" i="64"/>
  <c r="BB3" i="64"/>
  <c r="AV7" i="64"/>
  <c r="AV3" i="64"/>
  <c r="AO7" i="64"/>
  <c r="AO3" i="64"/>
  <c r="AH7" i="64"/>
  <c r="AH3" i="64"/>
  <c r="AA7" i="64"/>
  <c r="AA3" i="64"/>
  <c r="T7" i="64"/>
  <c r="T3" i="64"/>
  <c r="F8" i="55" l="1"/>
  <c r="F8" i="62" l="1"/>
  <c r="F8" i="63"/>
  <c r="BB7" i="64" l="1"/>
  <c r="L9" i="73" l="1"/>
  <c r="L10" i="73"/>
  <c r="L11" i="73"/>
  <c r="L12" i="73"/>
  <c r="L13" i="73"/>
  <c r="X7" i="64" l="1"/>
  <c r="W7" i="64"/>
  <c r="DG7" i="64" l="1"/>
  <c r="DF7" i="64"/>
  <c r="DE7" i="64"/>
  <c r="DD7" i="64"/>
  <c r="DC7" i="64"/>
  <c r="DB7" i="64"/>
  <c r="DA7" i="64"/>
  <c r="CZ7" i="64"/>
  <c r="CY7" i="64"/>
  <c r="CX7" i="64"/>
  <c r="CW7" i="64"/>
  <c r="CV7" i="64"/>
  <c r="CU7" i="64"/>
  <c r="CT7" i="64"/>
  <c r="CS7" i="64"/>
  <c r="CR7" i="64"/>
  <c r="CQ7" i="64"/>
  <c r="CP7" i="64"/>
  <c r="CO7" i="64"/>
  <c r="CN7" i="64"/>
  <c r="CK7" i="64"/>
  <c r="CJ7" i="64"/>
  <c r="CI7" i="64"/>
  <c r="CH7" i="64"/>
  <c r="CE7" i="64"/>
  <c r="CD7" i="64"/>
  <c r="CC7" i="64"/>
  <c r="CB7" i="64"/>
  <c r="BY7" i="64"/>
  <c r="BX7" i="64"/>
  <c r="BW7" i="64"/>
  <c r="BV7" i="64"/>
  <c r="BS7" i="64"/>
  <c r="BR7" i="64"/>
  <c r="BQ7" i="64"/>
  <c r="BP7" i="64"/>
  <c r="BM7" i="64"/>
  <c r="BL7" i="64"/>
  <c r="BK7" i="64"/>
  <c r="BJ7" i="64"/>
  <c r="BG7" i="64"/>
  <c r="BF7" i="64"/>
  <c r="BE7" i="64"/>
  <c r="BD7" i="64"/>
  <c r="BA7" i="64"/>
  <c r="AZ7" i="64"/>
  <c r="AY7" i="64"/>
  <c r="AX7" i="64"/>
  <c r="AU7" i="64"/>
  <c r="AT7" i="64"/>
  <c r="AS7" i="64"/>
  <c r="AR7" i="64"/>
  <c r="AQ7" i="64"/>
  <c r="AN7" i="64"/>
  <c r="AM7" i="64"/>
  <c r="AL7" i="64"/>
  <c r="AK7" i="64"/>
  <c r="AJ7" i="64"/>
  <c r="AG7" i="64"/>
  <c r="AF7" i="64"/>
  <c r="AE7" i="64"/>
  <c r="AD7" i="64"/>
  <c r="AC7" i="64"/>
  <c r="Z7" i="64"/>
  <c r="Y7" i="64"/>
  <c r="V7" i="64"/>
  <c r="S7" i="64"/>
  <c r="R7" i="64"/>
  <c r="Q7" i="64"/>
  <c r="P7" i="64"/>
  <c r="O7" i="64"/>
  <c r="AU3" i="64"/>
  <c r="AT3" i="64"/>
  <c r="AS3" i="64"/>
  <c r="AR3" i="64"/>
  <c r="AQ3" i="64"/>
  <c r="AN3" i="64"/>
  <c r="AM3" i="64"/>
  <c r="AL3" i="64"/>
  <c r="AK3" i="64"/>
  <c r="AJ3" i="64"/>
  <c r="AG3" i="64"/>
  <c r="AF3" i="64"/>
  <c r="Z3" i="64"/>
  <c r="Y3" i="64"/>
  <c r="X3" i="64"/>
  <c r="W3" i="64"/>
  <c r="S3" i="64"/>
  <c r="R3" i="64"/>
  <c r="Q3" i="64"/>
  <c r="P3" i="64"/>
  <c r="O3" i="64"/>
  <c r="BA3" i="64"/>
  <c r="AZ3" i="64"/>
  <c r="AY3" i="64"/>
  <c r="AX3" i="64"/>
  <c r="AE3" i="64"/>
  <c r="AC3" i="64"/>
  <c r="AD3" i="64"/>
  <c r="BL3" i="64" l="1"/>
  <c r="DG3" i="64" l="1"/>
  <c r="DF3" i="64"/>
  <c r="DE3" i="64"/>
  <c r="DD3" i="64"/>
  <c r="DC3" i="64"/>
  <c r="DB3" i="64"/>
  <c r="DA3" i="64"/>
  <c r="CZ3" i="64"/>
  <c r="CY3" i="64"/>
  <c r="CX3" i="64"/>
  <c r="CW3" i="64"/>
  <c r="CV3" i="64"/>
  <c r="CU3" i="64"/>
  <c r="CT3" i="64"/>
  <c r="CS3" i="64"/>
  <c r="CR3" i="64"/>
  <c r="CQ3" i="64"/>
  <c r="CP3" i="64"/>
  <c r="CO3" i="64"/>
  <c r="CN3" i="64"/>
  <c r="CK3" i="64"/>
  <c r="CJ3" i="64"/>
  <c r="CI3" i="64"/>
  <c r="CH3" i="64"/>
  <c r="CE3" i="64"/>
  <c r="CD3" i="64"/>
  <c r="CC3" i="64"/>
  <c r="CB3" i="64"/>
  <c r="BY3" i="64"/>
  <c r="BX3" i="64"/>
  <c r="BW3" i="64"/>
  <c r="BV3" i="64"/>
  <c r="BS3" i="64"/>
  <c r="BR3" i="64"/>
  <c r="BQ3" i="64"/>
  <c r="BP3" i="64"/>
  <c r="BM3" i="64"/>
  <c r="BK3" i="64"/>
  <c r="BJ3" i="64"/>
  <c r="BG3" i="64"/>
  <c r="BF3" i="64"/>
  <c r="BE3" i="64"/>
  <c r="BD3" i="64"/>
  <c r="D16" i="64" l="1"/>
  <c r="L16" i="73" l="1"/>
  <c r="L16" i="71"/>
  <c r="P17" i="71" l="1"/>
  <c r="P18" i="71"/>
  <c r="P19" i="71"/>
  <c r="P20" i="71"/>
  <c r="L30" i="73" l="1"/>
  <c r="L31" i="73"/>
  <c r="P11" i="72" l="1"/>
  <c r="R11" i="72"/>
  <c r="U10" i="72"/>
  <c r="C16" i="64"/>
  <c r="U9" i="72" s="1"/>
  <c r="B16" i="64"/>
  <c r="U8" i="72" s="1"/>
  <c r="A16" i="64"/>
  <c r="U7" i="72" s="1"/>
  <c r="A12" i="64"/>
  <c r="S7" i="70" s="1"/>
  <c r="B12" i="64"/>
  <c r="S8" i="70" s="1"/>
  <c r="D12" i="64"/>
  <c r="S10" i="70" s="1"/>
  <c r="C12" i="64"/>
  <c r="S9" i="70" s="1"/>
  <c r="M3" i="64" l="1"/>
  <c r="E29" i="62" l="1"/>
  <c r="K10" i="72"/>
  <c r="L10" i="72" s="1"/>
  <c r="L34" i="73"/>
  <c r="L33" i="73"/>
  <c r="L32" i="73"/>
  <c r="H9" i="72"/>
  <c r="L27" i="73"/>
  <c r="L26" i="73"/>
  <c r="L25" i="73"/>
  <c r="L24" i="73"/>
  <c r="L23" i="73"/>
  <c r="K8" i="72"/>
  <c r="L8" i="72" s="1"/>
  <c r="L20" i="73"/>
  <c r="L19" i="73"/>
  <c r="L18" i="73"/>
  <c r="L17" i="73"/>
  <c r="H7" i="72"/>
  <c r="M5" i="73"/>
  <c r="F5" i="73"/>
  <c r="B5" i="73"/>
  <c r="I10" i="72"/>
  <c r="G10" i="72"/>
  <c r="F10" i="72"/>
  <c r="I9" i="72"/>
  <c r="G9" i="72"/>
  <c r="F9" i="72"/>
  <c r="I8" i="72"/>
  <c r="G8" i="72"/>
  <c r="F8" i="72"/>
  <c r="I7" i="72"/>
  <c r="G7" i="72"/>
  <c r="F7" i="72"/>
  <c r="G8" i="70"/>
  <c r="G9" i="70"/>
  <c r="G10" i="70"/>
  <c r="G7" i="70"/>
  <c r="F8" i="70"/>
  <c r="F9" i="70"/>
  <c r="F10" i="70"/>
  <c r="F7" i="70"/>
  <c r="J9" i="72" l="1"/>
  <c r="J7" i="72"/>
  <c r="H10" i="72"/>
  <c r="K9" i="72"/>
  <c r="M9" i="72" s="1"/>
  <c r="H8" i="72"/>
  <c r="K7" i="72"/>
  <c r="M7" i="72" s="1"/>
  <c r="M8" i="72"/>
  <c r="M10" i="72"/>
  <c r="P11" i="70"/>
  <c r="K10" i="70"/>
  <c r="L10" i="70" s="1"/>
  <c r="H8" i="70"/>
  <c r="J8" i="70" s="1"/>
  <c r="I10" i="70"/>
  <c r="I9" i="70"/>
  <c r="I8" i="70"/>
  <c r="I7" i="70"/>
  <c r="M5" i="71"/>
  <c r="F5" i="71"/>
  <c r="B5" i="71"/>
  <c r="L34" i="71"/>
  <c r="L33" i="71"/>
  <c r="L32" i="71"/>
  <c r="L31" i="71"/>
  <c r="L30" i="71"/>
  <c r="L27" i="71"/>
  <c r="L26" i="71"/>
  <c r="L25" i="71"/>
  <c r="L20" i="71"/>
  <c r="L19" i="71"/>
  <c r="L18" i="71"/>
  <c r="L17" i="71"/>
  <c r="L10" i="71"/>
  <c r="L11" i="71"/>
  <c r="L12" i="71"/>
  <c r="L13" i="71"/>
  <c r="J8" i="72" l="1"/>
  <c r="J10" i="72"/>
  <c r="H7" i="70"/>
  <c r="J7" i="70" s="1"/>
  <c r="K9" i="70"/>
  <c r="H10" i="70"/>
  <c r="H9" i="70"/>
  <c r="J9" i="70" s="1"/>
  <c r="K8" i="70"/>
  <c r="L8" i="70" s="1"/>
  <c r="K7" i="70"/>
  <c r="L7" i="70" s="1"/>
  <c r="M10" i="70"/>
  <c r="L9" i="70" l="1"/>
  <c r="M9" i="70" s="1"/>
  <c r="O9" i="70" s="1"/>
  <c r="N9" i="72" s="1"/>
  <c r="O9" i="72" s="1"/>
  <c r="Q9" i="72" s="1"/>
  <c r="J10" i="70"/>
  <c r="O10" i="70" s="1"/>
  <c r="M7" i="70"/>
  <c r="O7" i="70" s="1"/>
  <c r="N7" i="72" s="1"/>
  <c r="O7" i="72" s="1"/>
  <c r="Q7" i="72" s="1"/>
  <c r="M8" i="70"/>
  <c r="O8" i="70" s="1"/>
  <c r="J7" i="64"/>
  <c r="I7" i="64"/>
  <c r="H7" i="64"/>
  <c r="G7" i="64"/>
  <c r="F7" i="64"/>
  <c r="E7" i="64"/>
  <c r="D7" i="64"/>
  <c r="C7" i="64"/>
  <c r="B7" i="64"/>
  <c r="A7" i="64"/>
  <c r="J3" i="64"/>
  <c r="I3" i="64"/>
  <c r="H3" i="64"/>
  <c r="G3" i="64"/>
  <c r="F3" i="64"/>
  <c r="E3" i="64"/>
  <c r="D3" i="64"/>
  <c r="C3" i="64"/>
  <c r="B3" i="64"/>
  <c r="A3" i="64"/>
  <c r="N10" i="72" l="1"/>
  <c r="O10" i="72" s="1"/>
  <c r="Q10" i="72" s="1"/>
  <c r="Q10" i="70"/>
  <c r="S9" i="72"/>
  <c r="S7" i="72"/>
  <c r="Q9" i="70"/>
  <c r="Q7" i="70"/>
  <c r="S10" i="72" l="1"/>
  <c r="Q8" i="70"/>
  <c r="Q11" i="70" s="1"/>
  <c r="N8" i="72"/>
  <c r="O11" i="70"/>
  <c r="D8" i="68" s="1"/>
  <c r="D22" i="69"/>
  <c r="D4" i="69"/>
  <c r="D4" i="68"/>
  <c r="D11" i="68" l="1"/>
  <c r="L3" i="64"/>
  <c r="E28" i="55"/>
  <c r="N11" i="72"/>
  <c r="O8" i="72"/>
  <c r="Q8" i="72" s="1"/>
  <c r="D22" i="68"/>
  <c r="S8" i="72" l="1"/>
  <c r="S11" i="72" s="1"/>
  <c r="O11" i="72"/>
  <c r="D23" i="68"/>
  <c r="F20" i="63"/>
  <c r="F19" i="63"/>
  <c r="F18" i="63"/>
  <c r="F16" i="63"/>
  <c r="L7" i="64" l="1"/>
  <c r="E29" i="63"/>
  <c r="D8" i="69"/>
  <c r="D11" i="69" s="1"/>
  <c r="D23" i="69" s="1"/>
  <c r="F20" i="62"/>
  <c r="F19" i="62"/>
  <c r="F18" i="62"/>
  <c r="F16" i="62"/>
  <c r="F20" i="55" l="1"/>
  <c r="F19" i="55"/>
  <c r="F18" i="55"/>
  <c r="F16" i="55"/>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 r="Q11"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F16" authorId="0" shapeId="0" xr:uid="{62D740D2-B6C3-48BB-BA35-26F19D38DA39}">
      <text>
        <r>
          <rPr>
            <b/>
            <sz val="9"/>
            <color indexed="81"/>
            <rFont val="MS P ゴシック"/>
            <family val="3"/>
            <charset val="128"/>
          </rPr>
          <t>（報告者）の部分はシート「基本情報入力シート」から転記されます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F16" authorId="0" shapeId="0" xr:uid="{0FB030A9-E83C-405D-890B-38274E7E46E6}">
      <text>
        <r>
          <rPr>
            <b/>
            <sz val="9"/>
            <color indexed="81"/>
            <rFont val="MS P ゴシック"/>
            <family val="3"/>
            <charset val="128"/>
          </rPr>
          <t>（報告者）の部分はシート「基本情報入力シート」から転記されます</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Administrator</author>
  </authors>
  <commentList>
    <comment ref="D4" authorId="0" shapeId="0" xr:uid="{6E2D88C6-12FC-4C72-BE83-D663BD518BCD}">
      <text>
        <r>
          <rPr>
            <b/>
            <sz val="9"/>
            <color indexed="81"/>
            <rFont val="MS P ゴシック"/>
            <family val="3"/>
            <charset val="128"/>
          </rPr>
          <t xml:space="preserve">シート「基本情報入力シート」から「医療機関名」が転記されます
</t>
        </r>
      </text>
    </comment>
    <comment ref="D8" authorId="1" shapeId="0" xr:uid="{7964929D-D557-4ED4-9607-0731B5E7392C}">
      <text>
        <r>
          <rPr>
            <b/>
            <sz val="9"/>
            <color indexed="81"/>
            <rFont val="MS P ゴシック"/>
            <family val="3"/>
            <charset val="128"/>
          </rPr>
          <t>シート「【申請】所要調書」から県補助員の合計金額が転記されます。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H5" authorId="0" shapeId="0" xr:uid="{F4559A1A-59C8-475E-A2E9-555D048D490B}">
      <text>
        <r>
          <rPr>
            <sz val="14"/>
            <color indexed="81"/>
            <rFont val="MS P ゴシック"/>
            <family val="3"/>
            <charset val="128"/>
          </rPr>
          <t>「令和６年９月２４日」又は「2024/9/24」のように記載してください。</t>
        </r>
        <r>
          <rPr>
            <sz val="9"/>
            <color indexed="81"/>
            <rFont val="MS P ゴシック"/>
            <family val="3"/>
            <charset val="128"/>
          </rPr>
          <t xml:space="preserve">
</t>
        </r>
      </text>
    </comment>
    <comment ref="G11" authorId="0" shapeId="0" xr:uid="{D1A4A728-D43D-4675-B86B-7D87A2891957}">
      <text>
        <r>
          <rPr>
            <sz val="14"/>
            <color indexed="81"/>
            <rFont val="MS P ゴシック"/>
            <family val="3"/>
            <charset val="128"/>
          </rPr>
          <t>誓約書につき他シートから自動転記されません。
内容を確認のうえ、黄色いセルを全て入力してください。</t>
        </r>
        <r>
          <rPr>
            <b/>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N3" authorId="0" shapeId="0" xr:uid="{1D11AD60-E79C-4AE4-B1CE-855470C692C5}">
      <text>
        <r>
          <rPr>
            <b/>
            <sz val="12"/>
            <color indexed="81"/>
            <rFont val="MS P ゴシック"/>
            <family val="3"/>
            <charset val="128"/>
          </rPr>
          <t>（G）は内示通知書に記載の
各種目の内示額を入力してください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埼玉県</author>
    <author>Administrator</author>
  </authors>
  <commentList>
    <comment ref="M4" authorId="0" shapeId="0" xr:uid="{DDF06302-7BC3-427A-8F4D-416383AD1911}">
      <text>
        <r>
          <rPr>
            <b/>
            <sz val="9"/>
            <color indexed="81"/>
            <rFont val="MS P ゴシック"/>
            <family val="3"/>
            <charset val="128"/>
          </rPr>
          <t>「開設者」「医療機関名」「所在地」はシート「基本情報入力シート」から転記されます</t>
        </r>
        <r>
          <rPr>
            <sz val="9"/>
            <color indexed="81"/>
            <rFont val="MS P ゴシック"/>
            <family val="3"/>
            <charset val="128"/>
          </rPr>
          <t xml:space="preserve">
</t>
        </r>
      </text>
    </comment>
    <comment ref="K9" authorId="1" shapeId="0" xr:uid="{6E9DEE6C-61C0-4FFF-BA51-DEF716CCE665}">
      <text>
        <r>
          <rPr>
            <b/>
            <sz val="8"/>
            <color indexed="81"/>
            <rFont val="MS P ゴシック"/>
            <family val="3"/>
            <charset val="128"/>
          </rPr>
          <t>整備をするにあたり使用する病床数を入力してください</t>
        </r>
        <r>
          <rPr>
            <sz val="9"/>
            <color indexed="81"/>
            <rFont val="MS P ゴシック"/>
            <family val="3"/>
            <charset val="128"/>
          </rPr>
          <t xml:space="preserve">
</t>
        </r>
      </text>
    </comment>
    <comment ref="B16" authorId="1" shapeId="0" xr:uid="{A9E260B2-28E9-484E-BA76-72299790BDB7}">
      <text>
        <r>
          <rPr>
            <b/>
            <sz val="8"/>
            <color indexed="81"/>
            <rFont val="MS P ゴシック"/>
            <family val="3"/>
            <charset val="128"/>
          </rPr>
          <t>「病床確保」か「発熱外来」を選択してください</t>
        </r>
        <r>
          <rPr>
            <sz val="9"/>
            <color indexed="81"/>
            <rFont val="MS P ゴシック"/>
            <family val="3"/>
            <charset val="128"/>
          </rPr>
          <t xml:space="preserve">
</t>
        </r>
      </text>
    </comment>
    <comment ref="B23" authorId="1" shapeId="0" xr:uid="{4B3A78B8-C285-4DAD-B135-37E9C07D8BE9}">
      <text>
        <r>
          <rPr>
            <b/>
            <sz val="8"/>
            <color indexed="81"/>
            <rFont val="MS P ゴシック"/>
            <family val="3"/>
            <charset val="128"/>
          </rPr>
          <t>「病床確保」か「発熱外来」を選択してください</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F16" authorId="0" shapeId="0" xr:uid="{FD81E664-C752-42DA-93BB-70D544E1E320}">
      <text>
        <r>
          <rPr>
            <b/>
            <sz val="9"/>
            <color indexed="81"/>
            <rFont val="MS P ゴシック"/>
            <family val="3"/>
            <charset val="128"/>
          </rPr>
          <t>（報告者）の部分はシート「基本情報入力シート」から転記されます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埼玉県</author>
    <author>Administrator</author>
  </authors>
  <commentList>
    <comment ref="D4" authorId="0" shapeId="0" xr:uid="{A945F514-DBF5-4FFE-B43E-49533DCD6FC9}">
      <text>
        <r>
          <rPr>
            <b/>
            <sz val="9"/>
            <color indexed="81"/>
            <rFont val="MS P ゴシック"/>
            <family val="3"/>
            <charset val="128"/>
          </rPr>
          <t>シート「基本情報入力シート」から「医療機関名」が転記されます</t>
        </r>
        <r>
          <rPr>
            <sz val="9"/>
            <color indexed="81"/>
            <rFont val="MS P ゴシック"/>
            <family val="3"/>
            <charset val="128"/>
          </rPr>
          <t xml:space="preserve">
</t>
        </r>
      </text>
    </comment>
    <comment ref="D8" authorId="1" shapeId="0" xr:uid="{C5F466EC-6FF9-4481-A09F-6721BC1BF3F7}">
      <text>
        <r>
          <rPr>
            <sz val="9"/>
            <color indexed="81"/>
            <rFont val="MS P ゴシック"/>
            <family val="3"/>
            <charset val="128"/>
          </rPr>
          <t xml:space="preserve">シート「【実績】所要調書」から県補助員の合計金額が転記されます。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P3" authorId="0" shapeId="0" xr:uid="{A601AC5C-19FC-4F46-B585-C6DCA3323C21}">
      <text>
        <r>
          <rPr>
            <sz val="12"/>
            <color indexed="81"/>
            <rFont val="MS P ゴシック"/>
            <family val="3"/>
            <charset val="128"/>
          </rPr>
          <t>各種目の交付済金額（概算払い金額がある場合）を入力してください</t>
        </r>
        <r>
          <rPr>
            <sz val="9"/>
            <color indexed="81"/>
            <rFont val="MS P ゴシック"/>
            <family val="3"/>
            <charset val="128"/>
          </rPr>
          <t xml:space="preserve">
</t>
        </r>
        <r>
          <rPr>
            <sz val="12"/>
            <color indexed="81"/>
            <rFont val="MS P ゴシック"/>
            <family val="3"/>
            <charset val="128"/>
          </rPr>
          <t>交付済金額がなければ「０」と入力をしてください。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埼玉県</author>
    <author>Administrator</author>
  </authors>
  <commentList>
    <comment ref="M4" authorId="0" shapeId="0" xr:uid="{E3A6FBCC-9FF6-47B2-92CF-5995E12FCEF2}">
      <text>
        <r>
          <rPr>
            <b/>
            <sz val="9"/>
            <color indexed="81"/>
            <rFont val="MS P ゴシック"/>
            <family val="3"/>
            <charset val="128"/>
          </rPr>
          <t>「開設者」「医療機関名」「所在地」はシート「基本情報入力シート」から転記されます</t>
        </r>
        <r>
          <rPr>
            <sz val="9"/>
            <color indexed="81"/>
            <rFont val="MS P ゴシック"/>
            <family val="3"/>
            <charset val="128"/>
          </rPr>
          <t xml:space="preserve">
</t>
        </r>
      </text>
    </comment>
    <comment ref="K8" authorId="1" shapeId="0" xr:uid="{1071D4A6-5803-406E-934E-588AF7268D2F}">
      <text>
        <r>
          <rPr>
            <b/>
            <sz val="8"/>
            <color indexed="81"/>
            <rFont val="MS P ゴシック"/>
            <family val="3"/>
            <charset val="128"/>
          </rPr>
          <t>整備をするにあたり使用する病床数を入力してください</t>
        </r>
        <r>
          <rPr>
            <sz val="9"/>
            <color indexed="81"/>
            <rFont val="MS P ゴシック"/>
            <family val="3"/>
            <charset val="128"/>
          </rPr>
          <t xml:space="preserve">
</t>
        </r>
      </text>
    </comment>
    <comment ref="B16" authorId="1" shapeId="0" xr:uid="{DEA0C474-E11F-4118-AAA0-6BAA9F947F7B}">
      <text>
        <r>
          <rPr>
            <b/>
            <sz val="8"/>
            <color indexed="81"/>
            <rFont val="MS P ゴシック"/>
            <family val="3"/>
            <charset val="128"/>
          </rPr>
          <t>「病床確保」か「発熱外来」を選択してください</t>
        </r>
        <r>
          <rPr>
            <sz val="8"/>
            <color indexed="81"/>
            <rFont val="MS P ゴシック"/>
            <family val="3"/>
            <charset val="128"/>
          </rPr>
          <t xml:space="preserve">
</t>
        </r>
      </text>
    </comment>
    <comment ref="B23" authorId="1" shapeId="0" xr:uid="{56E3DFE6-E5BA-414B-A4B7-7B394262DBE3}">
      <text>
        <r>
          <rPr>
            <b/>
            <sz val="9"/>
            <color indexed="81"/>
            <rFont val="MS P ゴシック"/>
            <family val="3"/>
            <charset val="128"/>
          </rPr>
          <t>「</t>
        </r>
        <r>
          <rPr>
            <b/>
            <sz val="8"/>
            <color indexed="81"/>
            <rFont val="MS P ゴシック"/>
            <family val="3"/>
            <charset val="128"/>
          </rPr>
          <t>病床確保」か「発熱外来」を選択してください</t>
        </r>
        <r>
          <rPr>
            <b/>
            <sz val="9"/>
            <color indexed="81"/>
            <rFont val="MS P ゴシック"/>
            <family val="3"/>
            <charset val="128"/>
          </rPr>
          <t xml:space="preserve">
</t>
        </r>
        <r>
          <rPr>
            <sz val="9"/>
            <color indexed="81"/>
            <rFont val="MS P ゴシック"/>
            <family val="3"/>
            <charset val="128"/>
          </rPr>
          <t xml:space="preserve">
</t>
        </r>
      </text>
    </comment>
  </commentList>
</comments>
</file>

<file path=xl/sharedStrings.xml><?xml version="1.0" encoding="utf-8"?>
<sst xmlns="http://schemas.openxmlformats.org/spreadsheetml/2006/main" count="1151" uniqueCount="538">
  <si>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</si>
  <si>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</si>
  <si>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</si>
  <si>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</si>
  <si>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</si>
  <si>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</si>
  <si>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</si>
  <si>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</si>
  <si>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</si>
  <si>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</si>
  <si>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</si>
  <si>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</si>
  <si>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</si>
  <si>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</si>
  <si>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</si>
  <si>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</si>
  <si>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</si>
  <si>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4"/>
  </si>
  <si>
    <t>事業区分</t>
    <rPh sb="0" eb="2">
      <t>ジギョウ</t>
    </rPh>
    <rPh sb="2" eb="4">
      <t>クブン</t>
    </rPh>
    <phoneticPr fontId="4"/>
  </si>
  <si>
    <t>施工内容</t>
    <rPh sb="0" eb="2">
      <t>セコウ</t>
    </rPh>
    <rPh sb="2" eb="4">
      <t>ナイヨウ</t>
    </rPh>
    <phoneticPr fontId="4"/>
  </si>
  <si>
    <t>構造</t>
    <rPh sb="0" eb="2">
      <t>コウゾウ</t>
    </rPh>
    <phoneticPr fontId="4"/>
  </si>
  <si>
    <t>(1) へき地診療所施設整備事業</t>
    <phoneticPr fontId="4"/>
  </si>
  <si>
    <t>鉄骨鉄筋コンクリート造</t>
    <rPh sb="0" eb="2">
      <t>テッコツ</t>
    </rPh>
    <rPh sb="2" eb="4">
      <t>テッキン</t>
    </rPh>
    <phoneticPr fontId="4"/>
  </si>
  <si>
    <t>(2) 過疎地域等特定診療所施設整備事業</t>
    <phoneticPr fontId="4"/>
  </si>
  <si>
    <t>鉄筋コンクリート造</t>
    <rPh sb="0" eb="2">
      <t>テッキン</t>
    </rPh>
    <phoneticPr fontId="4"/>
  </si>
  <si>
    <t>(3) へき地保健指導所施設整備事業</t>
    <phoneticPr fontId="4"/>
  </si>
  <si>
    <t>鉄骨造（鉄筋コンクリート造と同等の強度）</t>
    <rPh sb="0" eb="2">
      <t>テッコツ</t>
    </rPh>
    <rPh sb="4" eb="6">
      <t>テッキン</t>
    </rPh>
    <rPh sb="12" eb="13">
      <t>ヅク</t>
    </rPh>
    <rPh sb="14" eb="16">
      <t>ドウトウ</t>
    </rPh>
    <rPh sb="17" eb="19">
      <t>キョウド</t>
    </rPh>
    <phoneticPr fontId="4"/>
  </si>
  <si>
    <t>(4) 研修医のための研修施設整備事業</t>
    <phoneticPr fontId="4"/>
  </si>
  <si>
    <t>鉄骨造（ブロック造と同等の強度）</t>
    <rPh sb="0" eb="2">
      <t>テッコツ</t>
    </rPh>
    <rPh sb="8" eb="9">
      <t>ツク</t>
    </rPh>
    <rPh sb="10" eb="12">
      <t>ドウトウ</t>
    </rPh>
    <rPh sb="13" eb="15">
      <t>キョウド</t>
    </rPh>
    <phoneticPr fontId="4"/>
  </si>
  <si>
    <t>(5) 臨床研修病院施設整備事業</t>
    <phoneticPr fontId="4"/>
  </si>
  <si>
    <t>ブロック造</t>
    <rPh sb="4" eb="5">
      <t>ヅク</t>
    </rPh>
    <phoneticPr fontId="4"/>
  </si>
  <si>
    <t>(6) へき地医療拠点病院施設整備事業</t>
    <phoneticPr fontId="4"/>
  </si>
  <si>
    <t>木造</t>
    <rPh sb="0" eb="2">
      <t>モクゾウ</t>
    </rPh>
    <phoneticPr fontId="4"/>
  </si>
  <si>
    <t>(7) 医師臨床研修病院研修医環境整備事業</t>
    <phoneticPr fontId="4"/>
  </si>
  <si>
    <t>プレハブ造</t>
    <rPh sb="4" eb="5">
      <t>ツク</t>
    </rPh>
    <phoneticPr fontId="4"/>
  </si>
  <si>
    <t>(8) 離島等患者宿泊施設施設整備事業</t>
    <phoneticPr fontId="4"/>
  </si>
  <si>
    <t>(9) 産科医療機関施設整備事業</t>
    <phoneticPr fontId="4"/>
  </si>
  <si>
    <t>(10) 分娩取扱施設施設整備事業</t>
    <phoneticPr fontId="4"/>
  </si>
  <si>
    <t>(11) 死亡時画像診断システム施設整備事業</t>
    <phoneticPr fontId="4"/>
  </si>
  <si>
    <t>(12) 有床診療所等スプリンクラー等施設整備事業</t>
    <phoneticPr fontId="4"/>
  </si>
  <si>
    <t>(14)院内感染対策施設整備事業</t>
    <phoneticPr fontId="4"/>
  </si>
  <si>
    <t>計画年度</t>
  </si>
  <si>
    <t>有</t>
  </si>
  <si>
    <t>人</t>
    <rPh sb="0" eb="1">
      <t>ニン</t>
    </rPh>
    <phoneticPr fontId="10"/>
  </si>
  <si>
    <t>団　体　名　（　開　設　者　）</t>
  </si>
  <si>
    <t>所　　　　　在　　　　　地</t>
  </si>
  <si>
    <t>床</t>
    <rPh sb="0" eb="1">
      <t>ショウ</t>
    </rPh>
    <phoneticPr fontId="10"/>
  </si>
  <si>
    <t>円</t>
    <rPh sb="0" eb="1">
      <t>エン</t>
    </rPh>
    <phoneticPr fontId="10"/>
  </si>
  <si>
    <t>整 備 事 業 期 間</t>
  </si>
  <si>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</si>
  <si>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0"/>
  </si>
  <si>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</si>
  <si>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都道府県番号</t>
    <rPh sb="0" eb="4">
      <t>トドウフケン</t>
    </rPh>
    <rPh sb="4" eb="6">
      <t>バンゴウ</t>
    </rPh>
    <phoneticPr fontId="10"/>
  </si>
  <si>
    <t>都道府県内施設通番</t>
    <rPh sb="0" eb="4">
      <t>トドウフケン</t>
    </rPh>
    <rPh sb="4" eb="5">
      <t>ナイ</t>
    </rPh>
    <rPh sb="5" eb="7">
      <t>シセツ</t>
    </rPh>
    <rPh sb="7" eb="9">
      <t>ツウバン</t>
    </rPh>
    <phoneticPr fontId="10"/>
  </si>
  <si>
    <t>補助事業者名
（都道府県名）</t>
    <rPh sb="0" eb="2">
      <t>ホジョ</t>
    </rPh>
    <rPh sb="2" eb="5">
      <t>ジギョウシャ</t>
    </rPh>
    <rPh sb="5" eb="6">
      <t>メイ</t>
    </rPh>
    <rPh sb="8" eb="12">
      <t>トドウフケン</t>
    </rPh>
    <rPh sb="12" eb="13">
      <t>メイ</t>
    </rPh>
    <phoneticPr fontId="10"/>
  </si>
  <si>
    <t>間接補助事業者名
（施設名）</t>
    <rPh sb="0" eb="2">
      <t>カンセツ</t>
    </rPh>
    <rPh sb="2" eb="4">
      <t>ホジョ</t>
    </rPh>
    <rPh sb="4" eb="8">
      <t>ジギョウシャメイ</t>
    </rPh>
    <rPh sb="10" eb="13">
      <t>シセツメイ</t>
    </rPh>
    <phoneticPr fontId="10"/>
  </si>
  <si>
    <t>住所</t>
    <rPh sb="0" eb="2">
      <t>ジュウショ</t>
    </rPh>
    <phoneticPr fontId="10"/>
  </si>
  <si>
    <t>開設者</t>
    <rPh sb="0" eb="3">
      <t>カイセツシャ</t>
    </rPh>
    <phoneticPr fontId="10"/>
  </si>
  <si>
    <t>棟名</t>
    <rPh sb="0" eb="2">
      <t>トウメイ</t>
    </rPh>
    <phoneticPr fontId="10"/>
  </si>
  <si>
    <t>施設種別</t>
    <rPh sb="0" eb="2">
      <t>シセツ</t>
    </rPh>
    <rPh sb="2" eb="4">
      <t>シュベツ</t>
    </rPh>
    <phoneticPr fontId="10"/>
  </si>
  <si>
    <t>補助区分</t>
    <rPh sb="0" eb="2">
      <t>ホジョ</t>
    </rPh>
    <rPh sb="2" eb="4">
      <t>クブン</t>
    </rPh>
    <phoneticPr fontId="10"/>
  </si>
  <si>
    <t>整備するスプリンクラー等の種別</t>
    <rPh sb="0" eb="2">
      <t>セイビ</t>
    </rPh>
    <rPh sb="11" eb="12">
      <t>トウ</t>
    </rPh>
    <rPh sb="13" eb="15">
      <t>シュベツ</t>
    </rPh>
    <phoneticPr fontId="10"/>
  </si>
  <si>
    <t>病床数（助産所にあっては入所施設のベッド数）</t>
    <rPh sb="0" eb="3">
      <t>ビョウショウスウ</t>
    </rPh>
    <rPh sb="4" eb="7">
      <t>ジョサンジョ</t>
    </rPh>
    <rPh sb="12" eb="14">
      <t>ニュウショ</t>
    </rPh>
    <rPh sb="14" eb="16">
      <t>シセツ</t>
    </rPh>
    <rPh sb="20" eb="21">
      <t>スウ</t>
    </rPh>
    <phoneticPr fontId="10"/>
  </si>
  <si>
    <t>施設全体の病床数</t>
    <rPh sb="0" eb="2">
      <t>シセツ</t>
    </rPh>
    <rPh sb="2" eb="4">
      <t>ゼンタイ</t>
    </rPh>
    <rPh sb="5" eb="8">
      <t>ビョウショウスウ</t>
    </rPh>
    <phoneticPr fontId="10"/>
  </si>
  <si>
    <t>収容人員</t>
    <rPh sb="0" eb="2">
      <t>シュウヨウ</t>
    </rPh>
    <rPh sb="2" eb="4">
      <t>ジンイン</t>
    </rPh>
    <phoneticPr fontId="10"/>
  </si>
  <si>
    <t>延べ床面積</t>
    <rPh sb="0" eb="1">
      <t>ノ</t>
    </rPh>
    <rPh sb="2" eb="5">
      <t>ユカメンセキ</t>
    </rPh>
    <phoneticPr fontId="10"/>
  </si>
  <si>
    <t>主な診療科</t>
    <rPh sb="0" eb="1">
      <t>オモ</t>
    </rPh>
    <rPh sb="2" eb="5">
      <t>シンリョウカ</t>
    </rPh>
    <phoneticPr fontId="10"/>
  </si>
  <si>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0"/>
  </si>
  <si>
    <t>夜間の職員実配置人数</t>
    <rPh sb="0" eb="2">
      <t>ヤカン</t>
    </rPh>
    <rPh sb="3" eb="5">
      <t>ショクイン</t>
    </rPh>
    <rPh sb="5" eb="6">
      <t>ジツ</t>
    </rPh>
    <rPh sb="6" eb="8">
      <t>ハイチ</t>
    </rPh>
    <rPh sb="8" eb="10">
      <t>ニンズウ</t>
    </rPh>
    <phoneticPr fontId="10"/>
  </si>
  <si>
    <t>棟の建築構造</t>
    <rPh sb="0" eb="1">
      <t>トウ</t>
    </rPh>
    <rPh sb="2" eb="4">
      <t>ケンチク</t>
    </rPh>
    <rPh sb="4" eb="6">
      <t>コウゾウ</t>
    </rPh>
    <phoneticPr fontId="10"/>
  </si>
  <si>
    <t>内装の仕上げ</t>
    <rPh sb="0" eb="2">
      <t>ナイソウ</t>
    </rPh>
    <rPh sb="3" eb="5">
      <t>シア</t>
    </rPh>
    <phoneticPr fontId="10"/>
  </si>
  <si>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0"/>
  </si>
  <si>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0"/>
  </si>
  <si>
    <t>消火器の有無</t>
    <rPh sb="0" eb="3">
      <t>ショウカキ</t>
    </rPh>
    <rPh sb="4" eb="6">
      <t>ウム</t>
    </rPh>
    <phoneticPr fontId="10"/>
  </si>
  <si>
    <t>自動火災報知設備の設置の有無</t>
    <rPh sb="0" eb="2">
      <t>ジドウ</t>
    </rPh>
    <rPh sb="2" eb="4">
      <t>カサイ</t>
    </rPh>
    <rPh sb="4" eb="6">
      <t>ホウチ</t>
    </rPh>
    <rPh sb="6" eb="8">
      <t>セツビ</t>
    </rPh>
    <rPh sb="9" eb="11">
      <t>セッチ</t>
    </rPh>
    <rPh sb="12" eb="14">
      <t>ウム</t>
    </rPh>
    <phoneticPr fontId="10"/>
  </si>
  <si>
    <t>対象経費の
支出予定額</t>
    <phoneticPr fontId="4"/>
  </si>
  <si>
    <t>国庫補助　　　基本額</t>
    <phoneticPr fontId="10"/>
  </si>
  <si>
    <t>国庫補助　　　所要額</t>
    <phoneticPr fontId="4"/>
  </si>
  <si>
    <t>整備面積</t>
    <rPh sb="0" eb="2">
      <t>セイビ</t>
    </rPh>
    <phoneticPr fontId="10"/>
  </si>
  <si>
    <t>1：有床診療所
2：病院
3：有床歯科診療所
4：助産所</t>
    <rPh sb="2" eb="4">
      <t>ユウショウ</t>
    </rPh>
    <rPh sb="4" eb="7">
      <t>シンリョウジョ</t>
    </rPh>
    <rPh sb="10" eb="12">
      <t>ビョウイン</t>
    </rPh>
    <rPh sb="15" eb="17">
      <t>ユウショウ</t>
    </rPh>
    <rPh sb="17" eb="19">
      <t>シカ</t>
    </rPh>
    <phoneticPr fontId="10"/>
  </si>
  <si>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0"/>
  </si>
  <si>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0"/>
  </si>
  <si>
    <t>円</t>
    <phoneticPr fontId="10"/>
  </si>
  <si>
    <t>㎡</t>
    <phoneticPr fontId="10"/>
  </si>
  <si>
    <t>㎡</t>
    <phoneticPr fontId="10"/>
  </si>
  <si>
    <t>○○科</t>
    <rPh sb="2" eb="3">
      <t>カ</t>
    </rPh>
    <phoneticPr fontId="10"/>
  </si>
  <si>
    <t>人／日</t>
    <rPh sb="0" eb="1">
      <t>ニン</t>
    </rPh>
    <rPh sb="2" eb="3">
      <t>ヒ</t>
    </rPh>
    <phoneticPr fontId="10"/>
  </si>
  <si>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0"/>
  </si>
  <si>
    <t>1:不燃
2：準不燃
3：難燃
4：その他</t>
    <rPh sb="2" eb="4">
      <t>フネン</t>
    </rPh>
    <rPh sb="7" eb="8">
      <t>ジュン</t>
    </rPh>
    <rPh sb="8" eb="10">
      <t>フネン</t>
    </rPh>
    <rPh sb="13" eb="15">
      <t>ナンネン</t>
    </rPh>
    <rPh sb="20" eb="21">
      <t>タ</t>
    </rPh>
    <phoneticPr fontId="10"/>
  </si>
  <si>
    <t>回／年</t>
    <rPh sb="0" eb="1">
      <t>カイ</t>
    </rPh>
    <rPh sb="2" eb="3">
      <t>ネン</t>
    </rPh>
    <phoneticPr fontId="10"/>
  </si>
  <si>
    <t>1：有
2：無</t>
    <rPh sb="2" eb="3">
      <t>ア</t>
    </rPh>
    <rPh sb="6" eb="7">
      <t>ナ</t>
    </rPh>
    <phoneticPr fontId="10"/>
  </si>
  <si>
    <t>○○県</t>
    <rPh sb="2" eb="3">
      <t>ケン</t>
    </rPh>
    <phoneticPr fontId="10"/>
  </si>
  <si>
    <t>○○診療所</t>
    <rPh sb="2" eb="5">
      <t>シンリョウジョ</t>
    </rPh>
    <phoneticPr fontId="10"/>
  </si>
  <si>
    <t>○○県○○市</t>
    <rPh sb="2" eb="3">
      <t>ケン</t>
    </rPh>
    <rPh sb="5" eb="6">
      <t>シ</t>
    </rPh>
    <phoneticPr fontId="10"/>
  </si>
  <si>
    <t>△△</t>
    <phoneticPr fontId="10"/>
  </si>
  <si>
    <t>Ａ</t>
    <phoneticPr fontId="10"/>
  </si>
  <si>
    <t>-</t>
    <phoneticPr fontId="10"/>
  </si>
  <si>
    <t>-</t>
  </si>
  <si>
    <t>●●病院</t>
    <rPh sb="2" eb="4">
      <t>ビョウイン</t>
    </rPh>
    <phoneticPr fontId="10"/>
  </si>
  <si>
    <t>▲▲</t>
    <phoneticPr fontId="10"/>
  </si>
  <si>
    <t>Ｂ</t>
    <phoneticPr fontId="10"/>
  </si>
  <si>
    <t>Ｃ</t>
    <phoneticPr fontId="10"/>
  </si>
  <si>
    <t>Ｄ</t>
    <phoneticPr fontId="10"/>
  </si>
  <si>
    <t>様　式　２</t>
    <phoneticPr fontId="10"/>
  </si>
  <si>
    <t>ス　プ　リ　ン　ク　ラ　ー　等　施　設　整　備　事　業　計　画　書</t>
    <rPh sb="14" eb="15">
      <t>トウ</t>
    </rPh>
    <phoneticPr fontId="10"/>
  </si>
  <si>
    <t>　　　　　年度</t>
    <phoneticPr fontId="10"/>
  </si>
  <si>
    <t>施設の種別（○をつける）</t>
    <rPh sb="0" eb="2">
      <t>シセツ</t>
    </rPh>
    <rPh sb="3" eb="5">
      <t>シュベツ</t>
    </rPh>
    <phoneticPr fontId="10"/>
  </si>
  <si>
    <t>有床診療所</t>
    <rPh sb="0" eb="2">
      <t>ユウショウ</t>
    </rPh>
    <rPh sb="2" eb="5">
      <t>シンリョウジョ</t>
    </rPh>
    <phoneticPr fontId="10"/>
  </si>
  <si>
    <t>　　　病院</t>
    <rPh sb="3" eb="5">
      <t>ビョウイン</t>
    </rPh>
    <phoneticPr fontId="10"/>
  </si>
  <si>
    <t>有床歯科診療所</t>
    <rPh sb="0" eb="2">
      <t>ユウショウ</t>
    </rPh>
    <rPh sb="2" eb="4">
      <t>シカ</t>
    </rPh>
    <rPh sb="4" eb="7">
      <t>シンリョウジョ</t>
    </rPh>
    <phoneticPr fontId="10"/>
  </si>
  <si>
    <t>助産所（入所施設を有する）</t>
    <rPh sb="0" eb="3">
      <t>ジョサンジョ</t>
    </rPh>
    <rPh sb="4" eb="6">
      <t>ニュウショ</t>
    </rPh>
    <rPh sb="6" eb="8">
      <t>シセツ</t>
    </rPh>
    <rPh sb="9" eb="10">
      <t>ユウ</t>
    </rPh>
    <phoneticPr fontId="10"/>
  </si>
  <si>
    <t>施　　設　　名</t>
    <rPh sb="0" eb="1">
      <t>シ</t>
    </rPh>
    <rPh sb="3" eb="4">
      <t>セツ</t>
    </rPh>
    <rPh sb="6" eb="7">
      <t>メイ</t>
    </rPh>
    <phoneticPr fontId="10"/>
  </si>
  <si>
    <t>１．整備事業計画概要</t>
    <phoneticPr fontId="10"/>
  </si>
  <si>
    <t>スプリンクラー等施設整備事業期間</t>
    <rPh sb="7" eb="8">
      <t>トウ</t>
    </rPh>
    <rPh sb="8" eb="10">
      <t>シセツ</t>
    </rPh>
    <rPh sb="10" eb="12">
      <t>セイビ</t>
    </rPh>
    <rPh sb="12" eb="14">
      <t>ジギョウ</t>
    </rPh>
    <rPh sb="14" eb="16">
      <t>キカン</t>
    </rPh>
    <phoneticPr fontId="10"/>
  </si>
  <si>
    <t>着工</t>
    <phoneticPr fontId="10"/>
  </si>
  <si>
    <t>平成</t>
    <rPh sb="0" eb="2">
      <t>ヘイセイ</t>
    </rPh>
    <phoneticPr fontId="10"/>
  </si>
  <si>
    <t>年</t>
    <rPh sb="0" eb="1">
      <t>ネン</t>
    </rPh>
    <phoneticPr fontId="10"/>
  </si>
  <si>
    <t>月</t>
    <rPh sb="0" eb="1">
      <t>ガツ</t>
    </rPh>
    <phoneticPr fontId="10"/>
  </si>
  <si>
    <t>日</t>
    <rPh sb="0" eb="1">
      <t>ニチ</t>
    </rPh>
    <phoneticPr fontId="10"/>
  </si>
  <si>
    <t>竣工</t>
    <rPh sb="0" eb="2">
      <t>シュンコウ</t>
    </rPh>
    <phoneticPr fontId="10"/>
  </si>
  <si>
    <t>２．スプリンクラー施設の整備</t>
    <rPh sb="9" eb="11">
      <t>シセツ</t>
    </rPh>
    <rPh sb="12" eb="14">
      <t>セイビ</t>
    </rPh>
    <phoneticPr fontId="10"/>
  </si>
  <si>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0"/>
  </si>
  <si>
    <t>施設名
（棟名）</t>
    <rPh sb="0" eb="2">
      <t>シセツ</t>
    </rPh>
    <rPh sb="2" eb="3">
      <t>メイ</t>
    </rPh>
    <rPh sb="5" eb="6">
      <t>トウ</t>
    </rPh>
    <rPh sb="6" eb="7">
      <t>メイ</t>
    </rPh>
    <phoneticPr fontId="10"/>
  </si>
  <si>
    <t>整備する
スプリンクラー等の種別</t>
    <rPh sb="0" eb="2">
      <t>セイビ</t>
    </rPh>
    <rPh sb="12" eb="13">
      <t>トウ</t>
    </rPh>
    <rPh sb="14" eb="16">
      <t>シュベツ</t>
    </rPh>
    <phoneticPr fontId="10"/>
  </si>
  <si>
    <r>
      <t xml:space="preserve">スプリンクラー
整備面積
</t>
    </r>
    <r>
      <rPr>
        <sz val="14"/>
        <rFont val="ＭＳ Ｐゴシック"/>
        <family val="3"/>
        <charset val="128"/>
      </rPr>
      <t>※小数点第１位四捨五入</t>
    </r>
    <rPh sb="8" eb="10">
      <t>セイビ</t>
    </rPh>
    <rPh sb="10" eb="12">
      <t>メンセキ</t>
    </rPh>
    <phoneticPr fontId="10"/>
  </si>
  <si>
    <t>対象経費の
実支出（予定）額</t>
    <rPh sb="0" eb="2">
      <t>タイショウ</t>
    </rPh>
    <rPh sb="2" eb="4">
      <t>ケイヒ</t>
    </rPh>
    <rPh sb="6" eb="7">
      <t>ジツ</t>
    </rPh>
    <rPh sb="10" eb="12">
      <t>ヨテイ</t>
    </rPh>
    <rPh sb="13" eb="14">
      <t>ガク</t>
    </rPh>
    <phoneticPr fontId="10"/>
  </si>
  <si>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0"/>
  </si>
  <si>
    <t>延べ床面積
（施設（棟）全体）</t>
    <rPh sb="0" eb="1">
      <t>ノ</t>
    </rPh>
    <rPh sb="2" eb="5">
      <t>ユカメンセキ</t>
    </rPh>
    <rPh sb="7" eb="9">
      <t>シセツ</t>
    </rPh>
    <rPh sb="10" eb="11">
      <t>トウ</t>
    </rPh>
    <rPh sb="12" eb="14">
      <t>ゼンタイ</t>
    </rPh>
    <phoneticPr fontId="10"/>
  </si>
  <si>
    <t>一日平均入院患者数
（直近の報告）</t>
    <rPh sb="0" eb="2">
      <t>イチニチ</t>
    </rPh>
    <rPh sb="2" eb="4">
      <t>ヘイキン</t>
    </rPh>
    <rPh sb="4" eb="6">
      <t>ニュウイン</t>
    </rPh>
    <rPh sb="6" eb="9">
      <t>カンジャスウ</t>
    </rPh>
    <rPh sb="11" eb="13">
      <t>チョッキン</t>
    </rPh>
    <rPh sb="14" eb="16">
      <t>ホウコク</t>
    </rPh>
    <phoneticPr fontId="10"/>
  </si>
  <si>
    <t>夜間の職員
実配置人数</t>
    <rPh sb="0" eb="2">
      <t>ヤカン</t>
    </rPh>
    <rPh sb="3" eb="5">
      <t>ショクイン</t>
    </rPh>
    <rPh sb="6" eb="7">
      <t>ジツ</t>
    </rPh>
    <rPh sb="7" eb="9">
      <t>ハイチ</t>
    </rPh>
    <rPh sb="9" eb="11">
      <t>ニンズウ</t>
    </rPh>
    <phoneticPr fontId="10"/>
  </si>
  <si>
    <t>棟の建築構造</t>
    <rPh sb="0" eb="1">
      <t>ムネ</t>
    </rPh>
    <rPh sb="2" eb="4">
      <t>ケンチク</t>
    </rPh>
    <rPh sb="4" eb="6">
      <t>コウゾウ</t>
    </rPh>
    <phoneticPr fontId="10"/>
  </si>
  <si>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0"/>
  </si>
  <si>
    <t>避難誘導灯及び避難誘導標識の有無</t>
    <phoneticPr fontId="10"/>
  </si>
  <si>
    <t>自動火災報知設備の有無</t>
    <rPh sb="0" eb="2">
      <t>ジドウ</t>
    </rPh>
    <rPh sb="2" eb="4">
      <t>カサイ</t>
    </rPh>
    <rPh sb="4" eb="6">
      <t>ホウチ</t>
    </rPh>
    <rPh sb="6" eb="8">
      <t>セツビ</t>
    </rPh>
    <rPh sb="9" eb="11">
      <t>ウム</t>
    </rPh>
    <phoneticPr fontId="10"/>
  </si>
  <si>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0"/>
  </si>
  <si>
    <t>床</t>
    <rPh sb="0" eb="1">
      <t>ユカ</t>
    </rPh>
    <phoneticPr fontId="10"/>
  </si>
  <si>
    <t>床</t>
    <rPh sb="0" eb="1">
      <t>トコ</t>
    </rPh>
    <phoneticPr fontId="10"/>
  </si>
  <si>
    <t>人／日</t>
    <rPh sb="0" eb="1">
      <t>ニン</t>
    </rPh>
    <rPh sb="2" eb="3">
      <t>ニチ</t>
    </rPh>
    <phoneticPr fontId="10"/>
  </si>
  <si>
    <t>1：不燃
2：準不燃
3：難燃
4：その他</t>
    <rPh sb="2" eb="4">
      <t>フネン</t>
    </rPh>
    <rPh sb="7" eb="8">
      <t>ジュン</t>
    </rPh>
    <rPh sb="8" eb="10">
      <t>フネン</t>
    </rPh>
    <rPh sb="13" eb="15">
      <t>ナンネン</t>
    </rPh>
    <rPh sb="20" eb="21">
      <t>タ</t>
    </rPh>
    <phoneticPr fontId="10"/>
  </si>
  <si>
    <t>①</t>
    <phoneticPr fontId="10"/>
  </si>
  <si>
    <t>②</t>
    <phoneticPr fontId="10"/>
  </si>
  <si>
    <t>③</t>
    <phoneticPr fontId="10"/>
  </si>
  <si>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0"/>
  </si>
  <si>
    <t>スプリンクラー設置実支出(予定)額
（A）</t>
    <rPh sb="7" eb="9">
      <t>セッチ</t>
    </rPh>
    <rPh sb="9" eb="10">
      <t>ジツ</t>
    </rPh>
    <rPh sb="13" eb="15">
      <t>ヨテイ</t>
    </rPh>
    <phoneticPr fontId="10"/>
  </si>
  <si>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0"/>
  </si>
  <si>
    <t>基準単価
（C）</t>
    <rPh sb="0" eb="2">
      <t>キジュン</t>
    </rPh>
    <rPh sb="2" eb="4">
      <t>タンカ</t>
    </rPh>
    <phoneticPr fontId="10"/>
  </si>
  <si>
    <t>補助基準額
（D）＝（B）×（C）</t>
    <rPh sb="0" eb="2">
      <t>ホジョ</t>
    </rPh>
    <rPh sb="2" eb="5">
      <t>キジュンガク</t>
    </rPh>
    <phoneticPr fontId="10"/>
  </si>
  <si>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0"/>
  </si>
  <si>
    <t>①</t>
    <phoneticPr fontId="10"/>
  </si>
  <si>
    <t>㎡　　　　</t>
  </si>
  <si>
    <t>１７，５００円/㎡</t>
    <rPh sb="6" eb="7">
      <t>エン</t>
    </rPh>
    <phoneticPr fontId="10"/>
  </si>
  <si>
    <t>②</t>
    <phoneticPr fontId="10"/>
  </si>
  <si>
    <t>③</t>
    <phoneticPr fontId="10"/>
  </si>
  <si>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0"/>
  </si>
  <si>
    <t>避難誘導灯及び避難誘導標識の有無</t>
    <phoneticPr fontId="10"/>
  </si>
  <si>
    <t>自動火災報知
設備の有無</t>
    <rPh sb="0" eb="2">
      <t>ジドウ</t>
    </rPh>
    <rPh sb="2" eb="4">
      <t>カサイ</t>
    </rPh>
    <rPh sb="4" eb="6">
      <t>ホウチ</t>
    </rPh>
    <rPh sb="7" eb="9">
      <t>セツビ</t>
    </rPh>
    <rPh sb="10" eb="12">
      <t>ウム</t>
    </rPh>
    <phoneticPr fontId="10"/>
  </si>
  <si>
    <t>自動火災報知設備</t>
    <phoneticPr fontId="10"/>
  </si>
  <si>
    <t>火災通報装置</t>
    <phoneticPr fontId="10"/>
  </si>
  <si>
    <t>　＜補助申請額＞</t>
    <rPh sb="2" eb="4">
      <t>ホジョ</t>
    </rPh>
    <rPh sb="4" eb="7">
      <t>シンセイガク</t>
    </rPh>
    <phoneticPr fontId="10"/>
  </si>
  <si>
    <t>対象経費の実支出（予定）額
（A）</t>
    <rPh sb="0" eb="2">
      <t>タイショウ</t>
    </rPh>
    <rPh sb="2" eb="4">
      <t>ケイヒ</t>
    </rPh>
    <rPh sb="5" eb="6">
      <t>ジツ</t>
    </rPh>
    <rPh sb="9" eb="11">
      <t>ヨテイ</t>
    </rPh>
    <rPh sb="12" eb="13">
      <t>ガク</t>
    </rPh>
    <phoneticPr fontId="10"/>
  </si>
  <si>
    <t>非常通報機能の有無</t>
    <rPh sb="0" eb="2">
      <t>ヒジョウ</t>
    </rPh>
    <rPh sb="2" eb="4">
      <t>ツウホウ</t>
    </rPh>
    <rPh sb="4" eb="6">
      <t>キノウ</t>
    </rPh>
    <rPh sb="7" eb="9">
      <t>ウム</t>
    </rPh>
    <phoneticPr fontId="10"/>
  </si>
  <si>
    <t>基準額
（B）</t>
    <phoneticPr fontId="10"/>
  </si>
  <si>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0"/>
  </si>
  <si>
    <t>自動火災報知設備</t>
    <rPh sb="0" eb="2">
      <t>ジドウ</t>
    </rPh>
    <rPh sb="2" eb="4">
      <t>カサイ</t>
    </rPh>
    <rPh sb="4" eb="6">
      <t>ホウチ</t>
    </rPh>
    <rPh sb="6" eb="8">
      <t>セツビ</t>
    </rPh>
    <phoneticPr fontId="10"/>
  </si>
  <si>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0"/>
  </si>
  <si>
    <t>　　　　　　　　　　　　　　　　　　　　　　　　　　　　　　　　　　　　　　　　　　　　　　　　</t>
    <phoneticPr fontId="10"/>
  </si>
  <si>
    <r>
      <t>円</t>
    </r>
    <r>
      <rPr>
        <sz val="24"/>
        <color indexed="10"/>
        <rFont val="ＭＳ Ｐゴシック"/>
        <family val="3"/>
        <charset val="128"/>
      </rPr>
      <t>※</t>
    </r>
    <rPh sb="0" eb="1">
      <t>エン</t>
    </rPh>
    <phoneticPr fontId="10"/>
  </si>
  <si>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0"/>
  </si>
  <si>
    <t>合計</t>
    <rPh sb="0" eb="2">
      <t>ゴウケイ</t>
    </rPh>
    <phoneticPr fontId="4"/>
  </si>
  <si>
    <t>特定地域振興法の指定状況</t>
    <rPh sb="0" eb="2">
      <t>トクテイ</t>
    </rPh>
    <rPh sb="2" eb="4">
      <t>チイキ</t>
    </rPh>
    <rPh sb="4" eb="7">
      <t>シンコウホウ</t>
    </rPh>
    <rPh sb="8" eb="10">
      <t>シテイ</t>
    </rPh>
    <rPh sb="10" eb="12">
      <t>ジョウキョウ</t>
    </rPh>
    <phoneticPr fontId="4"/>
  </si>
  <si>
    <t>「過疎」</t>
    <rPh sb="1" eb="3">
      <t>カソ</t>
    </rPh>
    <phoneticPr fontId="4"/>
  </si>
  <si>
    <t>「離島」</t>
    <rPh sb="1" eb="3">
      <t>リトウ</t>
    </rPh>
    <phoneticPr fontId="4"/>
  </si>
  <si>
    <t>「豪雪」</t>
    <rPh sb="1" eb="3">
      <t>ゴウセツ</t>
    </rPh>
    <phoneticPr fontId="4"/>
  </si>
  <si>
    <t>「特豪」</t>
    <rPh sb="1" eb="2">
      <t>トク</t>
    </rPh>
    <rPh sb="2" eb="3">
      <t>ゴウ</t>
    </rPh>
    <phoneticPr fontId="4"/>
  </si>
  <si>
    <t>「山村」</t>
    <rPh sb="1" eb="3">
      <t>サンソン</t>
    </rPh>
    <phoneticPr fontId="4"/>
  </si>
  <si>
    <t>「奄美」</t>
    <rPh sb="1" eb="3">
      <t>アマミ</t>
    </rPh>
    <phoneticPr fontId="4"/>
  </si>
  <si>
    <t>「小笠原」</t>
    <rPh sb="1" eb="4">
      <t>オガサワラ</t>
    </rPh>
    <phoneticPr fontId="4"/>
  </si>
  <si>
    <t>「半島」</t>
    <rPh sb="1" eb="3">
      <t>ハントウ</t>
    </rPh>
    <phoneticPr fontId="4"/>
  </si>
  <si>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</si>
  <si>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「沖縄離島」</t>
    <rPh sb="1" eb="3">
      <t>オキナワ</t>
    </rPh>
    <rPh sb="3" eb="5">
      <t>リトウ</t>
    </rPh>
    <phoneticPr fontId="4"/>
  </si>
  <si>
    <t>(6) 豪雪地帯対策特別措置法 第2条第1項の指定地域</t>
    <rPh sb="4" eb="6">
      <t>ゴウセツ</t>
    </rPh>
    <rPh sb="6" eb="8">
      <t>チタイ</t>
    </rPh>
    <rPh sb="8" eb="10">
      <t>タイサク</t>
    </rPh>
    <rPh sb="10" eb="12">
      <t>トクベツ</t>
    </rPh>
    <rPh sb="12" eb="15">
      <t>ソチホウ</t>
    </rPh>
    <phoneticPr fontId="4"/>
  </si>
  <si>
    <t>(7) 豪雪地帯対策特別措置法 第2条第2項の指定地域</t>
    <rPh sb="4" eb="6">
      <t>ゴウセツ</t>
    </rPh>
    <rPh sb="6" eb="8">
      <t>チタイ</t>
    </rPh>
    <rPh sb="8" eb="10">
      <t>タイサク</t>
    </rPh>
    <rPh sb="10" eb="12">
      <t>トクベツ</t>
    </rPh>
    <rPh sb="12" eb="15">
      <t>ソチホウ</t>
    </rPh>
    <phoneticPr fontId="4"/>
  </si>
  <si>
    <t>(8) 山村振興法 第7条第1項の指定地域</t>
    <rPh sb="4" eb="6">
      <t>サンソン</t>
    </rPh>
    <rPh sb="6" eb="9">
      <t>シンコウホウ</t>
    </rPh>
    <phoneticPr fontId="4"/>
  </si>
  <si>
    <t>(9) 半島振興法 第2条第1項の指定地域</t>
    <rPh sb="4" eb="6">
      <t>ハントウ</t>
    </rPh>
    <rPh sb="6" eb="9">
      <t>シンコウホウ</t>
    </rPh>
    <phoneticPr fontId="4"/>
  </si>
  <si>
    <t>(10) 該当なし</t>
    <rPh sb="5" eb="7">
      <t>ガイトウ</t>
    </rPh>
    <phoneticPr fontId="4"/>
  </si>
  <si>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</si>
  <si>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</si>
  <si>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t>新築</t>
    <rPh sb="0" eb="2">
      <t>シンチク</t>
    </rPh>
    <phoneticPr fontId="4"/>
  </si>
  <si>
    <t>移転新築</t>
    <rPh sb="0" eb="2">
      <t>イテン</t>
    </rPh>
    <rPh sb="2" eb="4">
      <t>シンチク</t>
    </rPh>
    <phoneticPr fontId="4"/>
  </si>
  <si>
    <t>改築</t>
    <rPh sb="0" eb="2">
      <t>カイチク</t>
    </rPh>
    <phoneticPr fontId="4"/>
  </si>
  <si>
    <t>増築</t>
    <rPh sb="0" eb="2">
      <t>ゾウチク</t>
    </rPh>
    <phoneticPr fontId="4"/>
  </si>
  <si>
    <t>改修</t>
    <rPh sb="0" eb="2">
      <t>カイシュウ</t>
    </rPh>
    <phoneticPr fontId="4"/>
  </si>
  <si>
    <t>設置主体</t>
    <rPh sb="0" eb="2">
      <t>セッチ</t>
    </rPh>
    <rPh sb="2" eb="4">
      <t>シュタイ</t>
    </rPh>
    <phoneticPr fontId="4"/>
  </si>
  <si>
    <t>01 独立行政法人</t>
    <rPh sb="3" eb="5">
      <t>ドクリツ</t>
    </rPh>
    <rPh sb="5" eb="7">
      <t>ギョウセイ</t>
    </rPh>
    <rPh sb="7" eb="9">
      <t>ホウジン</t>
    </rPh>
    <phoneticPr fontId="4"/>
  </si>
  <si>
    <t>02 国立大学法人</t>
    <rPh sb="3" eb="5">
      <t>コクリツ</t>
    </rPh>
    <rPh sb="5" eb="7">
      <t>ダイガク</t>
    </rPh>
    <rPh sb="7" eb="9">
      <t>ホウジン</t>
    </rPh>
    <phoneticPr fontId="4"/>
  </si>
  <si>
    <t>03 国立研究開発法人</t>
    <rPh sb="3" eb="5">
      <t>コクリツ</t>
    </rPh>
    <rPh sb="5" eb="7">
      <t>ケンキュウ</t>
    </rPh>
    <rPh sb="7" eb="9">
      <t>カイハツ</t>
    </rPh>
    <rPh sb="9" eb="11">
      <t>ホウジン</t>
    </rPh>
    <phoneticPr fontId="4"/>
  </si>
  <si>
    <t>04 都道府県</t>
    <rPh sb="3" eb="7">
      <t>トドウフケン</t>
    </rPh>
    <phoneticPr fontId="4"/>
  </si>
  <si>
    <t>05 市町村</t>
    <rPh sb="3" eb="6">
      <t>シチョウソン</t>
    </rPh>
    <phoneticPr fontId="4"/>
  </si>
  <si>
    <t>06 地方独立行政法人</t>
    <rPh sb="3" eb="5">
      <t>チホウ</t>
    </rPh>
    <rPh sb="5" eb="7">
      <t>ドクリツ</t>
    </rPh>
    <rPh sb="7" eb="9">
      <t>ギョウセイ</t>
    </rPh>
    <rPh sb="9" eb="11">
      <t>ホウジン</t>
    </rPh>
    <phoneticPr fontId="4"/>
  </si>
  <si>
    <t>07 日本赤十字社</t>
    <rPh sb="3" eb="5">
      <t>ニホン</t>
    </rPh>
    <rPh sb="5" eb="9">
      <t>セキジュウジシャ</t>
    </rPh>
    <phoneticPr fontId="4"/>
  </si>
  <si>
    <t>08 済生会</t>
    <rPh sb="3" eb="6">
      <t>サイセイカイ</t>
    </rPh>
    <phoneticPr fontId="4"/>
  </si>
  <si>
    <t>09 北海道社会事業協会</t>
    <rPh sb="3" eb="6">
      <t>ホッカイドウ</t>
    </rPh>
    <rPh sb="6" eb="8">
      <t>シャカイ</t>
    </rPh>
    <rPh sb="8" eb="10">
      <t>ジギョウ</t>
    </rPh>
    <rPh sb="10" eb="12">
      <t>キョウカイ</t>
    </rPh>
    <phoneticPr fontId="4"/>
  </si>
  <si>
    <t>10 厚生連</t>
    <rPh sb="3" eb="6">
      <t>コウセイレン</t>
    </rPh>
    <phoneticPr fontId="4"/>
  </si>
  <si>
    <t>11 国民健康保険団体連合会</t>
    <rPh sb="3" eb="5">
      <t>コクミン</t>
    </rPh>
    <rPh sb="5" eb="7">
      <t>ケンコウ</t>
    </rPh>
    <rPh sb="7" eb="9">
      <t>ホケン</t>
    </rPh>
    <rPh sb="9" eb="11">
      <t>ダンタイ</t>
    </rPh>
    <rPh sb="11" eb="14">
      <t>レンゴウカイ</t>
    </rPh>
    <phoneticPr fontId="4"/>
  </si>
  <si>
    <t>12 健康保険組合及びその連合会</t>
    <rPh sb="3" eb="5">
      <t>ケンコウ</t>
    </rPh>
    <rPh sb="5" eb="7">
      <t>ホケン</t>
    </rPh>
    <rPh sb="7" eb="9">
      <t>クミアイ</t>
    </rPh>
    <rPh sb="9" eb="10">
      <t>オヨ</t>
    </rPh>
    <rPh sb="13" eb="16">
      <t>レンゴウカイ</t>
    </rPh>
    <phoneticPr fontId="4"/>
  </si>
  <si>
    <t>13 共済組合及びその連合会</t>
    <rPh sb="3" eb="5">
      <t>キョウサイ</t>
    </rPh>
    <rPh sb="5" eb="7">
      <t>クミアイ</t>
    </rPh>
    <rPh sb="7" eb="8">
      <t>オヨ</t>
    </rPh>
    <rPh sb="11" eb="14">
      <t>レンゴウカイ</t>
    </rPh>
    <phoneticPr fontId="4"/>
  </si>
  <si>
    <t>14 国民健康保険組合</t>
    <rPh sb="3" eb="5">
      <t>コクミン</t>
    </rPh>
    <rPh sb="5" eb="7">
      <t>ケンコウ</t>
    </rPh>
    <rPh sb="7" eb="9">
      <t>ホケン</t>
    </rPh>
    <rPh sb="9" eb="11">
      <t>クミアイ</t>
    </rPh>
    <phoneticPr fontId="4"/>
  </si>
  <si>
    <t>15 公益法人</t>
    <rPh sb="3" eb="5">
      <t>コウエキ</t>
    </rPh>
    <rPh sb="5" eb="7">
      <t>ホウジン</t>
    </rPh>
    <phoneticPr fontId="4"/>
  </si>
  <si>
    <t>16 医療法人</t>
    <rPh sb="3" eb="5">
      <t>イリョウ</t>
    </rPh>
    <rPh sb="5" eb="7">
      <t>ホウジン</t>
    </rPh>
    <phoneticPr fontId="4"/>
  </si>
  <si>
    <t>17 私立学校法人</t>
    <rPh sb="3" eb="5">
      <t>シリツ</t>
    </rPh>
    <rPh sb="5" eb="7">
      <t>ガッコウ</t>
    </rPh>
    <rPh sb="7" eb="9">
      <t>ホウジン</t>
    </rPh>
    <phoneticPr fontId="4"/>
  </si>
  <si>
    <t>18 社会福祉法人</t>
    <rPh sb="3" eb="5">
      <t>シャカイ</t>
    </rPh>
    <rPh sb="5" eb="7">
      <t>フクシ</t>
    </rPh>
    <rPh sb="7" eb="9">
      <t>ホウジン</t>
    </rPh>
    <phoneticPr fontId="4"/>
  </si>
  <si>
    <t>19 医療生協</t>
    <rPh sb="3" eb="5">
      <t>イリョウ</t>
    </rPh>
    <rPh sb="5" eb="7">
      <t>セイキョウ</t>
    </rPh>
    <phoneticPr fontId="4"/>
  </si>
  <si>
    <t>20 会社</t>
    <rPh sb="3" eb="5">
      <t>カイシャ</t>
    </rPh>
    <phoneticPr fontId="4"/>
  </si>
  <si>
    <t>21 その他の法人</t>
    <rPh sb="5" eb="6">
      <t>タ</t>
    </rPh>
    <rPh sb="7" eb="9">
      <t>ホウジン</t>
    </rPh>
    <phoneticPr fontId="4"/>
  </si>
  <si>
    <t>22 個人</t>
    <rPh sb="3" eb="5">
      <t>コジン</t>
    </rPh>
    <phoneticPr fontId="4"/>
  </si>
  <si>
    <t>所在する地域</t>
    <rPh sb="0" eb="2">
      <t>ショザイ</t>
    </rPh>
    <rPh sb="4" eb="6">
      <t>チイキ</t>
    </rPh>
    <phoneticPr fontId="4"/>
  </si>
  <si>
    <t>（ア）離島振興法 第2条第1項の指定地域</t>
    <rPh sb="3" eb="5">
      <t>リトウ</t>
    </rPh>
    <rPh sb="5" eb="8">
      <t>シンコウホウ</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</si>
  <si>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</si>
  <si>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</si>
  <si>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</si>
  <si>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</si>
  <si>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</si>
  <si>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スプリンクラー等の種類</t>
    <rPh sb="7" eb="8">
      <t>トウ</t>
    </rPh>
    <rPh sb="9" eb="11">
      <t>シュルイ</t>
    </rPh>
    <phoneticPr fontId="4"/>
  </si>
  <si>
    <t>1.通常型スプリンクラー</t>
    <rPh sb="2" eb="4">
      <t>ツウジョウ</t>
    </rPh>
    <rPh sb="4" eb="5">
      <t>カタ</t>
    </rPh>
    <phoneticPr fontId="4"/>
  </si>
  <si>
    <t>2.水道連結型スプリンクラー</t>
    <rPh sb="2" eb="4">
      <t>スイドウ</t>
    </rPh>
    <rPh sb="4" eb="6">
      <t>レンケツ</t>
    </rPh>
    <rPh sb="6" eb="7">
      <t>ガタ</t>
    </rPh>
    <phoneticPr fontId="4"/>
  </si>
  <si>
    <t>3.パッケージ型自動消火設備</t>
    <rPh sb="7" eb="8">
      <t>カタ</t>
    </rPh>
    <rPh sb="8" eb="10">
      <t>ジドウ</t>
    </rPh>
    <rPh sb="10" eb="12">
      <t>ショウカ</t>
    </rPh>
    <rPh sb="12" eb="14">
      <t>セツビ</t>
    </rPh>
    <phoneticPr fontId="4"/>
  </si>
  <si>
    <t>火災通報装置</t>
    <phoneticPr fontId="4"/>
  </si>
  <si>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4"/>
  </si>
  <si>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4"/>
  </si>
  <si>
    <t>その他</t>
    <rPh sb="2" eb="3">
      <t>タ</t>
    </rPh>
    <phoneticPr fontId="4"/>
  </si>
  <si>
    <t>様式１　補助対象部分</t>
    <rPh sb="0" eb="2">
      <t>ヨウシキ</t>
    </rPh>
    <rPh sb="4" eb="6">
      <t>ホジョ</t>
    </rPh>
    <rPh sb="6" eb="8">
      <t>タイショウ</t>
    </rPh>
    <rPh sb="8" eb="10">
      <t>ブブン</t>
    </rPh>
    <phoneticPr fontId="4"/>
  </si>
  <si>
    <t>診療所</t>
    <rPh sb="0" eb="3">
      <t>シンリョウジョ</t>
    </rPh>
    <phoneticPr fontId="4"/>
  </si>
  <si>
    <t>医師住宅</t>
    <rPh sb="0" eb="2">
      <t>イシ</t>
    </rPh>
    <rPh sb="2" eb="4">
      <t>ジュウタク</t>
    </rPh>
    <phoneticPr fontId="4"/>
  </si>
  <si>
    <t>看護師住宅</t>
    <rPh sb="0" eb="3">
      <t>カンゴシ</t>
    </rPh>
    <rPh sb="3" eb="5">
      <t>ジュウタク</t>
    </rPh>
    <phoneticPr fontId="4"/>
  </si>
  <si>
    <t>歯科医師住宅</t>
    <rPh sb="0" eb="4">
      <t>シカイシ</t>
    </rPh>
    <rPh sb="4" eb="6">
      <t>ジュウタク</t>
    </rPh>
    <phoneticPr fontId="4"/>
  </si>
  <si>
    <t>ヘリポート</t>
    <phoneticPr fontId="4"/>
  </si>
  <si>
    <t>指導部門及び住宅部門</t>
    <rPh sb="0" eb="2">
      <t>シドウ</t>
    </rPh>
    <rPh sb="2" eb="4">
      <t>ブモン</t>
    </rPh>
    <rPh sb="4" eb="5">
      <t>オヨ</t>
    </rPh>
    <rPh sb="6" eb="8">
      <t>ジュウタク</t>
    </rPh>
    <rPh sb="8" eb="10">
      <t>ブモン</t>
    </rPh>
    <phoneticPr fontId="4"/>
  </si>
  <si>
    <t>指導部門</t>
    <rPh sb="0" eb="2">
      <t>シドウ</t>
    </rPh>
    <rPh sb="2" eb="4">
      <t>ブモン</t>
    </rPh>
    <phoneticPr fontId="4"/>
  </si>
  <si>
    <t>住宅部門</t>
    <rPh sb="0" eb="2">
      <t>ジュウタク</t>
    </rPh>
    <rPh sb="2" eb="4">
      <t>ブモン</t>
    </rPh>
    <phoneticPr fontId="4"/>
  </si>
  <si>
    <t>診療部門</t>
    <rPh sb="0" eb="2">
      <t>シンリョウ</t>
    </rPh>
    <rPh sb="2" eb="4">
      <t>ブモン</t>
    </rPh>
    <phoneticPr fontId="4"/>
  </si>
  <si>
    <t>宿泊施設</t>
    <rPh sb="0" eb="2">
      <t>シュクハク</t>
    </rPh>
    <rPh sb="2" eb="4">
      <t>シセツ</t>
    </rPh>
    <phoneticPr fontId="4"/>
  </si>
  <si>
    <t>－</t>
    <phoneticPr fontId="4"/>
  </si>
  <si>
    <t>へき地医療拠点病院</t>
    <rPh sb="2" eb="3">
      <t>チ</t>
    </rPh>
    <rPh sb="3" eb="5">
      <t>イリョウ</t>
    </rPh>
    <rPh sb="5" eb="7">
      <t>キョテン</t>
    </rPh>
    <rPh sb="7" eb="9">
      <t>ビョウイン</t>
    </rPh>
    <phoneticPr fontId="4"/>
  </si>
  <si>
    <t>へき地診療所</t>
    <rPh sb="2" eb="3">
      <t>チ</t>
    </rPh>
    <rPh sb="3" eb="6">
      <t>シンリョウジョ</t>
    </rPh>
    <phoneticPr fontId="4"/>
  </si>
  <si>
    <t>へき地診療所施設整備事業</t>
    <phoneticPr fontId="4"/>
  </si>
  <si>
    <t>過疎地域等特定診療所施設整備事業</t>
    <phoneticPr fontId="4"/>
  </si>
  <si>
    <t>へき地保健指導所施設整備事業</t>
    <phoneticPr fontId="4"/>
  </si>
  <si>
    <t>研修医のための研修施設整備事業</t>
    <phoneticPr fontId="4"/>
  </si>
  <si>
    <t>臨床研修病院施設整備事業</t>
    <phoneticPr fontId="4"/>
  </si>
  <si>
    <t>へき地医療拠点病院施設整備事業</t>
    <phoneticPr fontId="4"/>
  </si>
  <si>
    <t>医師臨床研修病院研修医環境整備事業</t>
    <phoneticPr fontId="4"/>
  </si>
  <si>
    <t>離島等患者宿泊施設施設整備事業</t>
    <phoneticPr fontId="4"/>
  </si>
  <si>
    <t>産科医療機関施設整備事業</t>
    <phoneticPr fontId="4"/>
  </si>
  <si>
    <t>分娩取扱施設施設整備事業</t>
    <phoneticPr fontId="4"/>
  </si>
  <si>
    <t>死亡時画像診断システム施設整備事業</t>
    <phoneticPr fontId="4"/>
  </si>
  <si>
    <t>南海トラフ地震に係る津波避難対策緊急事業</t>
    <phoneticPr fontId="4"/>
  </si>
  <si>
    <t>院内感染対策施設整備事業</t>
    <phoneticPr fontId="4"/>
  </si>
  <si>
    <t>様式１　計算式</t>
    <rPh sb="0" eb="2">
      <t>ヨウシキ</t>
    </rPh>
    <rPh sb="4" eb="6">
      <t>ケイサン</t>
    </rPh>
    <rPh sb="6" eb="7">
      <t>シキ</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</si>
  <si>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</si>
  <si>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</si>
  <si>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</si>
  <si>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</si>
  <si>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国庫補助
所要額係数
（間接）</t>
    <rPh sb="0" eb="2">
      <t>コッコ</t>
    </rPh>
    <rPh sb="2" eb="4">
      <t>ホジョ</t>
    </rPh>
    <rPh sb="5" eb="8">
      <t>ショヨウガク</t>
    </rPh>
    <rPh sb="8" eb="10">
      <t>ケイスウ</t>
    </rPh>
    <rPh sb="12" eb="14">
      <t>カンセツ</t>
    </rPh>
    <phoneticPr fontId="4"/>
  </si>
  <si>
    <t>へき地診療所施設整備事業</t>
  </si>
  <si>
    <t>b</t>
  </si>
  <si>
    <t>A</t>
    <phoneticPr fontId="4"/>
  </si>
  <si>
    <t>過疎地域等特定診療所施設整備事業</t>
  </si>
  <si>
    <t>A</t>
  </si>
  <si>
    <t>へき地保健指導所施設整備事業</t>
  </si>
  <si>
    <t>研修医のための研修施設整備事業</t>
  </si>
  <si>
    <t>c</t>
    <phoneticPr fontId="4"/>
  </si>
  <si>
    <t>-</t>
    <phoneticPr fontId="4"/>
  </si>
  <si>
    <t>臨床研修病院施設整備事業</t>
  </si>
  <si>
    <t>へき地医療拠点病院施設整備事業</t>
  </si>
  <si>
    <t>a</t>
    <phoneticPr fontId="4"/>
  </si>
  <si>
    <t>医師臨床研修病院研修医環境整備事業</t>
  </si>
  <si>
    <t>b</t>
    <phoneticPr fontId="4"/>
  </si>
  <si>
    <t>離島等患者宿泊施設施設整備事業</t>
  </si>
  <si>
    <t>b</t>
    <phoneticPr fontId="4"/>
  </si>
  <si>
    <t>産科医療機関施設整備事業</t>
  </si>
  <si>
    <t>分娩取扱施設施設整備事業</t>
  </si>
  <si>
    <t>死亡時画像診断システム施設整備事業</t>
  </si>
  <si>
    <t>有床診療所等スプリンクラー等施設整備事業</t>
  </si>
  <si>
    <t>a</t>
    <phoneticPr fontId="4"/>
  </si>
  <si>
    <t>-</t>
    <phoneticPr fontId="4"/>
  </si>
  <si>
    <t>B</t>
    <phoneticPr fontId="4"/>
  </si>
  <si>
    <t>院内感染対策施設整備事業</t>
  </si>
  <si>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4"/>
  </si>
  <si>
    <t>南海トラフ日本海溝・千島海溝周辺海溝型地震に係る津波避難対策緊急事業</t>
    <phoneticPr fontId="4"/>
  </si>
  <si>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</si>
  <si>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(1) 離島振興法 第10条第1項第1号の指定地域</t>
    <rPh sb="4" eb="6">
      <t>リトウ</t>
    </rPh>
    <rPh sb="6" eb="9">
      <t>シンコウホウ</t>
    </rPh>
    <rPh sb="17" eb="18">
      <t>ダイ</t>
    </rPh>
    <rPh sb="19" eb="20">
      <t>ゴウ</t>
    </rPh>
    <phoneticPr fontId="4"/>
  </si>
  <si>
    <t>有</t>
    <rPh sb="0" eb="1">
      <t>アリ</t>
    </rPh>
    <phoneticPr fontId="4"/>
  </si>
  <si>
    <t>無</t>
    <rPh sb="0" eb="1">
      <t>ナ</t>
    </rPh>
    <phoneticPr fontId="4"/>
  </si>
  <si>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</si>
  <si>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新興感染症対応力強化事業（病室の感染対策に係る整備）</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</si>
  <si>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(16)新興感染症対応力強化事業（病室の感染対策に係る整備）</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phoneticPr fontId="4"/>
  </si>
  <si>
    <t>(16)新興感染症対応力強化事業（病室の感染対策に係る整備以外）</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</si>
  <si>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</si>
  <si>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r>
      <t>新興感染症対応力強化事業（病室の感染</t>
    </r>
    <r>
      <rPr>
        <sz val="11"/>
        <rFont val="ＭＳ Ｐゴシック"/>
        <family val="3"/>
        <charset val="128"/>
      </rPr>
      <t>対策に係る整備以外）</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</si>
  <si>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提出日</t>
    <rPh sb="0" eb="2">
      <t>テイシュツ</t>
    </rPh>
    <rPh sb="2" eb="3">
      <t>ビ</t>
    </rPh>
    <phoneticPr fontId="38"/>
  </si>
  <si>
    <t>郵便番号</t>
    <rPh sb="0" eb="4">
      <t>ユウビンバンゴウ</t>
    </rPh>
    <phoneticPr fontId="38"/>
  </si>
  <si>
    <t>所在地</t>
    <rPh sb="0" eb="3">
      <t>ショザイチ</t>
    </rPh>
    <phoneticPr fontId="38"/>
  </si>
  <si>
    <t>開設者</t>
    <rPh sb="0" eb="2">
      <t>カイセツ</t>
    </rPh>
    <rPh sb="2" eb="3">
      <t>シャ</t>
    </rPh>
    <phoneticPr fontId="38"/>
  </si>
  <si>
    <t>代表者　職・氏名</t>
    <rPh sb="0" eb="3">
      <t>ダイヒョウシャ</t>
    </rPh>
    <rPh sb="4" eb="5">
      <t>ショク</t>
    </rPh>
    <rPh sb="6" eb="8">
      <t>シメイ</t>
    </rPh>
    <phoneticPr fontId="38"/>
  </si>
  <si>
    <t>医療機関名</t>
    <rPh sb="0" eb="2">
      <t>イリョウ</t>
    </rPh>
    <rPh sb="2" eb="4">
      <t>キカン</t>
    </rPh>
    <rPh sb="4" eb="5">
      <t>メイ</t>
    </rPh>
    <phoneticPr fontId="38"/>
  </si>
  <si>
    <t>医療機関コード</t>
    <rPh sb="0" eb="2">
      <t>イリョウ</t>
    </rPh>
    <rPh sb="2" eb="4">
      <t>キカン</t>
    </rPh>
    <phoneticPr fontId="38"/>
  </si>
  <si>
    <t>申請事務担当者・所属</t>
    <rPh sb="0" eb="2">
      <t>シンセイ</t>
    </rPh>
    <rPh sb="2" eb="4">
      <t>ジム</t>
    </rPh>
    <rPh sb="4" eb="6">
      <t>タントウ</t>
    </rPh>
    <rPh sb="6" eb="7">
      <t>シャ</t>
    </rPh>
    <rPh sb="8" eb="10">
      <t>ショゾク</t>
    </rPh>
    <phoneticPr fontId="38"/>
  </si>
  <si>
    <t>申請事務担当者・担当者名</t>
    <rPh sb="0" eb="2">
      <t>シンセイ</t>
    </rPh>
    <rPh sb="2" eb="4">
      <t>ジム</t>
    </rPh>
    <rPh sb="4" eb="6">
      <t>タントウ</t>
    </rPh>
    <rPh sb="6" eb="7">
      <t>シャ</t>
    </rPh>
    <rPh sb="8" eb="11">
      <t>タントウシャ</t>
    </rPh>
    <rPh sb="11" eb="12">
      <t>メイ</t>
    </rPh>
    <phoneticPr fontId="38"/>
  </si>
  <si>
    <t>電話番号</t>
    <rPh sb="0" eb="2">
      <t>デンワ</t>
    </rPh>
    <rPh sb="2" eb="4">
      <t>バンゴウ</t>
    </rPh>
    <phoneticPr fontId="38"/>
  </si>
  <si>
    <t>メールアドレス</t>
    <phoneticPr fontId="38"/>
  </si>
  <si>
    <t>第</t>
    <rPh sb="0" eb="1">
      <t>ダイ</t>
    </rPh>
    <phoneticPr fontId="4"/>
  </si>
  <si>
    <t>号</t>
    <rPh sb="0" eb="1">
      <t>ゴウ</t>
    </rPh>
    <phoneticPr fontId="4"/>
  </si>
  <si>
    <t>（宛先）</t>
    <rPh sb="1" eb="3">
      <t>アテサキ</t>
    </rPh>
    <phoneticPr fontId="4"/>
  </si>
  <si>
    <t>埼玉県知事　大野　元裕</t>
    <rPh sb="0" eb="1">
      <t>サキ</t>
    </rPh>
    <rPh sb="1" eb="2">
      <t>タマ</t>
    </rPh>
    <rPh sb="2" eb="3">
      <t>ケン</t>
    </rPh>
    <rPh sb="3" eb="4">
      <t>チ</t>
    </rPh>
    <rPh sb="4" eb="5">
      <t>コト</t>
    </rPh>
    <rPh sb="6" eb="8">
      <t>オオノ</t>
    </rPh>
    <rPh sb="9" eb="11">
      <t>モトヒロ</t>
    </rPh>
    <phoneticPr fontId="4"/>
  </si>
  <si>
    <t>（報告者）</t>
    <rPh sb="1" eb="4">
      <t>ホウコクシャ</t>
    </rPh>
    <phoneticPr fontId="4"/>
  </si>
  <si>
    <t>所在地</t>
    <rPh sb="0" eb="1">
      <t>ショ</t>
    </rPh>
    <rPh sb="1" eb="2">
      <t>ザイ</t>
    </rPh>
    <rPh sb="2" eb="3">
      <t>チ</t>
    </rPh>
    <phoneticPr fontId="4"/>
  </si>
  <si>
    <t>開設者</t>
    <rPh sb="0" eb="1">
      <t>カイ</t>
    </rPh>
    <rPh sb="1" eb="2">
      <t>セツ</t>
    </rPh>
    <rPh sb="2" eb="3">
      <t>モノ</t>
    </rPh>
    <phoneticPr fontId="4"/>
  </si>
  <si>
    <t>代表者職氏名</t>
    <rPh sb="0" eb="3">
      <t>ダイヒョウシャ</t>
    </rPh>
    <rPh sb="3" eb="4">
      <t>ショク</t>
    </rPh>
    <rPh sb="4" eb="6">
      <t>シメイ</t>
    </rPh>
    <phoneticPr fontId="4"/>
  </si>
  <si>
    <t>医療機関名</t>
    <rPh sb="0" eb="2">
      <t>イリョウ</t>
    </rPh>
    <rPh sb="2" eb="4">
      <t>キカン</t>
    </rPh>
    <rPh sb="4" eb="5">
      <t>メイ</t>
    </rPh>
    <phoneticPr fontId="4"/>
  </si>
  <si>
    <t>記</t>
    <rPh sb="0" eb="1">
      <t>キ</t>
    </rPh>
    <phoneticPr fontId="38"/>
  </si>
  <si>
    <t>内示額</t>
    <rPh sb="0" eb="3">
      <t>ナイジガク</t>
    </rPh>
    <phoneticPr fontId="4"/>
  </si>
  <si>
    <t>都道府県</t>
  </si>
  <si>
    <t>埼玉県</t>
    <rPh sb="0" eb="2">
      <t>サイタマ</t>
    </rPh>
    <rPh sb="2" eb="3">
      <t>ケン</t>
    </rPh>
    <phoneticPr fontId="4"/>
  </si>
  <si>
    <t>今回提出区分</t>
    <rPh sb="0" eb="2">
      <t>コンカイ</t>
    </rPh>
    <rPh sb="2" eb="4">
      <t>テイシュツ</t>
    </rPh>
    <rPh sb="4" eb="6">
      <t>クブン</t>
    </rPh>
    <phoneticPr fontId="4"/>
  </si>
  <si>
    <t>ので、補助金等の交付手続等に関する規則第４条の規定により関係書類を添えて申請します。</t>
    <phoneticPr fontId="4"/>
  </si>
  <si>
    <t>２　経費所要額調書　（別紙１）</t>
  </si>
  <si>
    <t>３　事業計画書　　　（別紙２）</t>
  </si>
  <si>
    <t>４　添付書類</t>
  </si>
  <si>
    <t>（１）当該事業に係る歳入歳出予算書抄本</t>
  </si>
  <si>
    <t>１　申請金額</t>
    <phoneticPr fontId="4"/>
  </si>
  <si>
    <t>金</t>
    <rPh sb="0" eb="1">
      <t>キン</t>
    </rPh>
    <phoneticPr fontId="4"/>
  </si>
  <si>
    <t>円</t>
    <rPh sb="0" eb="1">
      <t>エン</t>
    </rPh>
    <phoneticPr fontId="4"/>
  </si>
  <si>
    <t>　令和　年　月　日付感対第　　　　</t>
    <phoneticPr fontId="4"/>
  </si>
  <si>
    <t>号で補助金の交付決定の通知を受けた埼玉県協定締結</t>
    <phoneticPr fontId="4"/>
  </si>
  <si>
    <t>手続等に関する規則第４条の規定により関係書類を添えて申請します。</t>
    <phoneticPr fontId="4"/>
  </si>
  <si>
    <t>（既交付決定金額</t>
    <rPh sb="1" eb="2">
      <t>キ</t>
    </rPh>
    <rPh sb="2" eb="4">
      <t>コウフ</t>
    </rPh>
    <rPh sb="4" eb="6">
      <t>ケッテイ</t>
    </rPh>
    <rPh sb="6" eb="8">
      <t>キンガク</t>
    </rPh>
    <phoneticPr fontId="4"/>
  </si>
  <si>
    <t>金</t>
    <rPh sb="0" eb="1">
      <t>キン</t>
    </rPh>
    <phoneticPr fontId="4"/>
  </si>
  <si>
    <t>円）</t>
    <rPh sb="0" eb="1">
      <t>エン</t>
    </rPh>
    <phoneticPr fontId="4"/>
  </si>
  <si>
    <t>第１３条の規定により、関係書類を添えて、下記のとおり報告します。</t>
    <phoneticPr fontId="4"/>
  </si>
  <si>
    <t>２　経費所要額精算書　（別紙１）</t>
  </si>
  <si>
    <t>１　補助金精算額</t>
    <phoneticPr fontId="4"/>
  </si>
  <si>
    <t>（１）当該事業に係る歳入歳出決算書（見込）の抄本（当該補助事業の決算額を</t>
    <phoneticPr fontId="4"/>
  </si>
  <si>
    <t>　　備考欄等に記入すること）</t>
    <phoneticPr fontId="4"/>
  </si>
  <si>
    <t>Ｃ＝Ａ－Ｂ</t>
    <phoneticPr fontId="4"/>
  </si>
  <si>
    <t>Ｇ</t>
    <phoneticPr fontId="4"/>
  </si>
  <si>
    <t>Ｈ</t>
    <phoneticPr fontId="4"/>
  </si>
  <si>
    <t>Ｉ</t>
    <phoneticPr fontId="4"/>
  </si>
  <si>
    <t>Ⅱ．(H)は、(G)の範囲内で(C)と(F)とを比較して少ない方の額に補助率を乗じた額。ただし、算出された額に1,000円未満の端数が生じた場合にはこれを切捨てる。</t>
    <rPh sb="11" eb="14">
      <t>ハンイナイ</t>
    </rPh>
    <rPh sb="24" eb="26">
      <t>ヒカク</t>
    </rPh>
    <rPh sb="28" eb="29">
      <t>スク</t>
    </rPh>
    <rPh sb="31" eb="32">
      <t>ホウ</t>
    </rPh>
    <rPh sb="33" eb="34">
      <t>ガク</t>
    </rPh>
    <rPh sb="35" eb="38">
      <t>ホジョリツ</t>
    </rPh>
    <rPh sb="39" eb="40">
      <t>ジョウ</t>
    </rPh>
    <rPh sb="42" eb="43">
      <t>ガク</t>
    </rPh>
    <phoneticPr fontId="4"/>
  </si>
  <si>
    <t>Ⅰ．(F)は、(D)と(E)とを比較して少ない方の額。</t>
    <phoneticPr fontId="4"/>
  </si>
  <si>
    <t>金</t>
    <rPh sb="0" eb="1">
      <t>キン</t>
    </rPh>
    <phoneticPr fontId="4"/>
  </si>
  <si>
    <t>１　収入</t>
    <rPh sb="2" eb="4">
      <t>シュウニュウ</t>
    </rPh>
    <phoneticPr fontId="4"/>
  </si>
  <si>
    <t>　単位：円</t>
    <rPh sb="1" eb="3">
      <t>タンイ</t>
    </rPh>
    <rPh sb="4" eb="5">
      <t>エン</t>
    </rPh>
    <phoneticPr fontId="4"/>
  </si>
  <si>
    <t>科目</t>
    <rPh sb="0" eb="2">
      <t>カモク</t>
    </rPh>
    <phoneticPr fontId="4"/>
  </si>
  <si>
    <t>決算額</t>
    <rPh sb="0" eb="2">
      <t>ケッサン</t>
    </rPh>
    <rPh sb="2" eb="3">
      <t>ガク</t>
    </rPh>
    <phoneticPr fontId="4"/>
  </si>
  <si>
    <t>　県補助金</t>
    <rPh sb="1" eb="2">
      <t>ケン</t>
    </rPh>
    <rPh sb="2" eb="5">
      <t>ホジョキン</t>
    </rPh>
    <phoneticPr fontId="4"/>
  </si>
  <si>
    <t>　事業収入</t>
    <rPh sb="1" eb="3">
      <t>ジギョウ</t>
    </rPh>
    <rPh sb="3" eb="5">
      <t>シュウニュウ</t>
    </rPh>
    <phoneticPr fontId="4"/>
  </si>
  <si>
    <t>　その他収入</t>
    <rPh sb="3" eb="4">
      <t>タ</t>
    </rPh>
    <rPh sb="4" eb="6">
      <t>シュウニュウ</t>
    </rPh>
    <phoneticPr fontId="4"/>
  </si>
  <si>
    <t>　合計</t>
    <rPh sb="1" eb="3">
      <t>ゴウケイ</t>
    </rPh>
    <phoneticPr fontId="4"/>
  </si>
  <si>
    <t>２　支出</t>
    <rPh sb="2" eb="4">
      <t>シシュツ</t>
    </rPh>
    <phoneticPr fontId="4"/>
  </si>
  <si>
    <t xml:space="preserve"> 金</t>
    <rPh sb="1" eb="2">
      <t>キン</t>
    </rPh>
    <phoneticPr fontId="4"/>
  </si>
  <si>
    <t>（別紙１）</t>
    <rPh sb="1" eb="3">
      <t>ベッシ</t>
    </rPh>
    <phoneticPr fontId="4"/>
  </si>
  <si>
    <t>交付決定額</t>
    <rPh sb="0" eb="2">
      <t>コウフ</t>
    </rPh>
    <rPh sb="2" eb="4">
      <t>ケッテイ</t>
    </rPh>
    <rPh sb="4" eb="5">
      <t>ガク</t>
    </rPh>
    <phoneticPr fontId="4"/>
  </si>
  <si>
    <t>既交付額</t>
    <rPh sb="0" eb="1">
      <t>キ</t>
    </rPh>
    <rPh sb="1" eb="3">
      <t>コウフ</t>
    </rPh>
    <rPh sb="3" eb="4">
      <t>ガク</t>
    </rPh>
    <phoneticPr fontId="4"/>
  </si>
  <si>
    <t>医療機関コード</t>
    <rPh sb="0" eb="2">
      <t>イリョウ</t>
    </rPh>
    <rPh sb="2" eb="4">
      <t>キカン</t>
    </rPh>
    <phoneticPr fontId="4"/>
  </si>
  <si>
    <t>開設者</t>
    <rPh sb="0" eb="2">
      <t>カイセツ</t>
    </rPh>
    <rPh sb="2" eb="3">
      <t>シャ</t>
    </rPh>
    <phoneticPr fontId="4"/>
  </si>
  <si>
    <t>医療機関名</t>
    <rPh sb="0" eb="2">
      <t>イリョウ</t>
    </rPh>
    <rPh sb="2" eb="4">
      <t>キカン</t>
    </rPh>
    <rPh sb="4" eb="5">
      <t>メイ</t>
    </rPh>
    <phoneticPr fontId="4"/>
  </si>
  <si>
    <t>代表者職氏名</t>
    <rPh sb="0" eb="3">
      <t>ダイヒョウシャ</t>
    </rPh>
    <rPh sb="3" eb="4">
      <t>ショク</t>
    </rPh>
    <rPh sb="4" eb="6">
      <t>シメイ</t>
    </rPh>
    <phoneticPr fontId="4"/>
  </si>
  <si>
    <t>郵便番号</t>
    <rPh sb="0" eb="4">
      <t>ユウビンバンゴウ</t>
    </rPh>
    <phoneticPr fontId="4"/>
  </si>
  <si>
    <t>所在地</t>
    <rPh sb="0" eb="3">
      <t>ショザイチ</t>
    </rPh>
    <phoneticPr fontId="4"/>
  </si>
  <si>
    <t>連絡先電話</t>
    <rPh sb="0" eb="3">
      <t>レンラクサキ</t>
    </rPh>
    <rPh sb="3" eb="5">
      <t>デンワ</t>
    </rPh>
    <phoneticPr fontId="4"/>
  </si>
  <si>
    <t>メールアドレス</t>
    <phoneticPr fontId="4"/>
  </si>
  <si>
    <t>事務担当者</t>
    <rPh sb="0" eb="2">
      <t>ジム</t>
    </rPh>
    <rPh sb="2" eb="5">
      <t>タントウシャ</t>
    </rPh>
    <phoneticPr fontId="4"/>
  </si>
  <si>
    <t>変更申請</t>
    <rPh sb="0" eb="2">
      <t>ヘンコウ</t>
    </rPh>
    <rPh sb="2" eb="4">
      <t>シンセイ</t>
    </rPh>
    <phoneticPr fontId="4"/>
  </si>
  <si>
    <t>申請金額</t>
    <rPh sb="0" eb="2">
      <t>シンセイ</t>
    </rPh>
    <rPh sb="2" eb="4">
      <t>キンガク</t>
    </rPh>
    <phoneticPr fontId="4"/>
  </si>
  <si>
    <t>変更額</t>
    <rPh sb="0" eb="2">
      <t>ヘンコウ</t>
    </rPh>
    <rPh sb="2" eb="3">
      <t>ガク</t>
    </rPh>
    <phoneticPr fontId="4"/>
  </si>
  <si>
    <t>病室</t>
    <rPh sb="0" eb="2">
      <t>ビョウシツ</t>
    </rPh>
    <phoneticPr fontId="4"/>
  </si>
  <si>
    <t>病室数</t>
    <rPh sb="0" eb="2">
      <t>ビョウシツ</t>
    </rPh>
    <rPh sb="2" eb="3">
      <t>スウ</t>
    </rPh>
    <phoneticPr fontId="4"/>
  </si>
  <si>
    <t>交付（変更）申請</t>
    <rPh sb="0" eb="2">
      <t>コウフ</t>
    </rPh>
    <rPh sb="3" eb="5">
      <t>ヘンコウ</t>
    </rPh>
    <rPh sb="6" eb="8">
      <t>シンセイ</t>
    </rPh>
    <phoneticPr fontId="4"/>
  </si>
  <si>
    <t>実績報告</t>
    <rPh sb="0" eb="2">
      <t>ジッセキ</t>
    </rPh>
    <rPh sb="2" eb="4">
      <t>ホウコク</t>
    </rPh>
    <phoneticPr fontId="4"/>
  </si>
  <si>
    <t>実績金額</t>
    <rPh sb="0" eb="2">
      <t>ジッセキ</t>
    </rPh>
    <rPh sb="2" eb="4">
      <t>キンガク</t>
    </rPh>
    <phoneticPr fontId="4"/>
  </si>
  <si>
    <t>補助事業者名</t>
  </si>
  <si>
    <t>交付の対象</t>
    <rPh sb="0" eb="2">
      <t>コウフ</t>
    </rPh>
    <rPh sb="3" eb="5">
      <t>タイショウ</t>
    </rPh>
    <phoneticPr fontId="4"/>
  </si>
  <si>
    <t>区分</t>
  </si>
  <si>
    <t>種目</t>
    <rPh sb="0" eb="1">
      <t>タネ</t>
    </rPh>
    <rPh sb="1" eb="2">
      <t>メ</t>
    </rPh>
    <phoneticPr fontId="4"/>
  </si>
  <si>
    <t>開設者</t>
  </si>
  <si>
    <t>寄付金その他の収入額</t>
  </si>
  <si>
    <t>基準額</t>
  </si>
  <si>
    <t>選定額</t>
  </si>
  <si>
    <t>国庫補助
基本額</t>
    <phoneticPr fontId="4"/>
  </si>
  <si>
    <t>国庫補助
所要額</t>
    <phoneticPr fontId="4"/>
  </si>
  <si>
    <t>品名</t>
    <rPh sb="0" eb="1">
      <t>シナ</t>
    </rPh>
    <rPh sb="1" eb="2">
      <t>メイ</t>
    </rPh>
    <phoneticPr fontId="4"/>
  </si>
  <si>
    <t>（２１）</t>
  </si>
  <si>
    <t>所在地</t>
    <phoneticPr fontId="38"/>
  </si>
  <si>
    <t>規格</t>
    <rPh sb="0" eb="2">
      <t>キカク</t>
    </rPh>
    <phoneticPr fontId="38"/>
  </si>
  <si>
    <t>単価
（税込）</t>
    <rPh sb="0" eb="2">
      <t>タンカ</t>
    </rPh>
    <rPh sb="4" eb="6">
      <t>ゼイコミ</t>
    </rPh>
    <phoneticPr fontId="38"/>
  </si>
  <si>
    <t>金額
（税込）</t>
    <rPh sb="0" eb="2">
      <t>キンガク</t>
    </rPh>
    <rPh sb="4" eb="6">
      <t>ゼイコミ</t>
    </rPh>
    <phoneticPr fontId="38"/>
  </si>
  <si>
    <t>設置場所</t>
    <rPh sb="0" eb="2">
      <t>セッチ</t>
    </rPh>
    <rPh sb="2" eb="4">
      <t>バショ</t>
    </rPh>
    <phoneticPr fontId="38"/>
  </si>
  <si>
    <t>合計</t>
    <rPh sb="0" eb="2">
      <t>ゴウケイ</t>
    </rPh>
    <phoneticPr fontId="38"/>
  </si>
  <si>
    <t>開設者</t>
    <rPh sb="0" eb="3">
      <t>カイセツシャ</t>
    </rPh>
    <phoneticPr fontId="38"/>
  </si>
  <si>
    <t>（１）簡易陰圧装置</t>
    <rPh sb="3" eb="5">
      <t>カンイ</t>
    </rPh>
    <rPh sb="5" eb="7">
      <t>インアツ</t>
    </rPh>
    <rPh sb="7" eb="9">
      <t>ソウチ</t>
    </rPh>
    <phoneticPr fontId="38"/>
  </si>
  <si>
    <t>（３）簡易ベッド</t>
    <rPh sb="3" eb="5">
      <t>カンイ</t>
    </rPh>
    <phoneticPr fontId="38"/>
  </si>
  <si>
    <t>設備整備事業計画書</t>
    <rPh sb="0" eb="2">
      <t>セツビ</t>
    </rPh>
    <rPh sb="2" eb="4">
      <t>セイビ</t>
    </rPh>
    <rPh sb="4" eb="6">
      <t>ジギョウ</t>
    </rPh>
    <rPh sb="6" eb="9">
      <t>ケイカクショ</t>
    </rPh>
    <phoneticPr fontId="38"/>
  </si>
  <si>
    <t>（単位：円）</t>
    <rPh sb="1" eb="3">
      <t>タンイ</t>
    </rPh>
    <rPh sb="4" eb="5">
      <t>エン</t>
    </rPh>
    <phoneticPr fontId="4"/>
  </si>
  <si>
    <t>（２）検査機器
（PCR検査装置）</t>
    <rPh sb="3" eb="5">
      <t>ケンサ</t>
    </rPh>
    <rPh sb="5" eb="7">
      <t>キキ</t>
    </rPh>
    <rPh sb="12" eb="14">
      <t>ケンサ</t>
    </rPh>
    <rPh sb="14" eb="16">
      <t>ソウチ</t>
    </rPh>
    <phoneticPr fontId="38"/>
  </si>
  <si>
    <t>（４）HEPAフィルター付き
空気清浄機</t>
    <phoneticPr fontId="38"/>
  </si>
  <si>
    <t>病床確保</t>
    <rPh sb="0" eb="2">
      <t>ビョウショウ</t>
    </rPh>
    <rPh sb="2" eb="4">
      <t>カクホ</t>
    </rPh>
    <phoneticPr fontId="4"/>
  </si>
  <si>
    <t>１．設備整備内訳</t>
    <rPh sb="2" eb="4">
      <t>セツビ</t>
    </rPh>
    <rPh sb="4" eb="6">
      <t>セイビ</t>
    </rPh>
    <rPh sb="6" eb="8">
      <t>ウチワケ</t>
    </rPh>
    <phoneticPr fontId="38"/>
  </si>
  <si>
    <t>２. 整備事業の内容（具体的に記入すること）</t>
    <rPh sb="3" eb="5">
      <t>セイビ</t>
    </rPh>
    <rPh sb="5" eb="7">
      <t>ジギョウ</t>
    </rPh>
    <rPh sb="8" eb="10">
      <t>ナイヨウ</t>
    </rPh>
    <rPh sb="11" eb="14">
      <t>グタイテキ</t>
    </rPh>
    <rPh sb="15" eb="17">
      <t>キニュウ</t>
    </rPh>
    <phoneticPr fontId="38"/>
  </si>
  <si>
    <t>寄付金
その他の収入</t>
    <rPh sb="0" eb="3">
      <t>キフキン</t>
    </rPh>
    <rPh sb="6" eb="7">
      <t>タ</t>
    </rPh>
    <rPh sb="8" eb="10">
      <t>シュウニュウ</t>
    </rPh>
    <phoneticPr fontId="4"/>
  </si>
  <si>
    <t>簡易陰圧装置</t>
  </si>
  <si>
    <t>簡易ベッド</t>
    <phoneticPr fontId="4"/>
  </si>
  <si>
    <t>HEPAフィルター付き空気清浄機</t>
  </si>
  <si>
    <t>新興感染症対応力強化（協定締結医療機関設備整備）</t>
  </si>
  <si>
    <t>基準額</t>
    <rPh sb="0" eb="2">
      <t>キジュン</t>
    </rPh>
    <rPh sb="2" eb="3">
      <t>ガク</t>
    </rPh>
    <phoneticPr fontId="4"/>
  </si>
  <si>
    <t>台数</t>
    <rPh sb="0" eb="2">
      <t>ダイスウ</t>
    </rPh>
    <phoneticPr fontId="38"/>
  </si>
  <si>
    <t>台数</t>
    <rPh sb="0" eb="2">
      <t>ダイスウ</t>
    </rPh>
    <phoneticPr fontId="4"/>
  </si>
  <si>
    <t>交付申請額</t>
    <rPh sb="0" eb="2">
      <t>コウフ</t>
    </rPh>
    <rPh sb="2" eb="4">
      <t>シンセイ</t>
    </rPh>
    <phoneticPr fontId="4"/>
  </si>
  <si>
    <t>埼玉県協定締結医療機関設備整備事業費　予算書</t>
    <rPh sb="0" eb="3">
      <t>サイタマケン</t>
    </rPh>
    <rPh sb="3" eb="5">
      <t>キョウテイ</t>
    </rPh>
    <rPh sb="5" eb="7">
      <t>テイケツ</t>
    </rPh>
    <rPh sb="7" eb="9">
      <t>イリョウ</t>
    </rPh>
    <rPh sb="9" eb="11">
      <t>キカン</t>
    </rPh>
    <rPh sb="11" eb="13">
      <t>セツビ</t>
    </rPh>
    <rPh sb="13" eb="15">
      <t>セイビ</t>
    </rPh>
    <rPh sb="15" eb="17">
      <t>ジギョウ</t>
    </rPh>
    <rPh sb="17" eb="18">
      <t>ヒ</t>
    </rPh>
    <rPh sb="19" eb="22">
      <t>ヨサンショ</t>
    </rPh>
    <phoneticPr fontId="4"/>
  </si>
  <si>
    <t>埼玉県協定締結医療機関設備整備事業費　決算書（見込み）</t>
    <rPh sb="0" eb="3">
      <t>サイタマケン</t>
    </rPh>
    <rPh sb="3" eb="5">
      <t>キョウテイ</t>
    </rPh>
    <rPh sb="5" eb="7">
      <t>テイケツ</t>
    </rPh>
    <rPh sb="7" eb="9">
      <t>イリョウ</t>
    </rPh>
    <rPh sb="9" eb="11">
      <t>キカン</t>
    </rPh>
    <rPh sb="11" eb="13">
      <t>セツビ</t>
    </rPh>
    <rPh sb="13" eb="15">
      <t>セイビ</t>
    </rPh>
    <rPh sb="15" eb="17">
      <t>ジギョウ</t>
    </rPh>
    <rPh sb="17" eb="18">
      <t>ヒ</t>
    </rPh>
    <rPh sb="19" eb="22">
      <t>ケッサンショ</t>
    </rPh>
    <rPh sb="23" eb="25">
      <t>ミコミ</t>
    </rPh>
    <phoneticPr fontId="4"/>
  </si>
  <si>
    <t>設備整備事業実績報告書</t>
    <rPh sb="0" eb="2">
      <t>セツビ</t>
    </rPh>
    <rPh sb="2" eb="4">
      <t>セイビ</t>
    </rPh>
    <rPh sb="4" eb="6">
      <t>ジギョウ</t>
    </rPh>
    <rPh sb="6" eb="8">
      <t>ジッセキ</t>
    </rPh>
    <rPh sb="8" eb="11">
      <t>ホウコクショ</t>
    </rPh>
    <phoneticPr fontId="38"/>
  </si>
  <si>
    <t>（別紙２）</t>
    <rPh sb="1" eb="3">
      <t>ベッシ</t>
    </rPh>
    <phoneticPr fontId="38"/>
  </si>
  <si>
    <t>対象経費の
支出額</t>
    <phoneticPr fontId="4"/>
  </si>
  <si>
    <t>補助金確定額</t>
    <rPh sb="0" eb="3">
      <t>ホジョキン</t>
    </rPh>
    <rPh sb="3" eb="5">
      <t>カクテイ</t>
    </rPh>
    <rPh sb="5" eb="6">
      <t>ガク</t>
    </rPh>
    <phoneticPr fontId="4"/>
  </si>
  <si>
    <t>検査機器
（PCR検査装置）</t>
    <phoneticPr fontId="4"/>
  </si>
  <si>
    <t>埼玉県協定締結医療機関設備整備事業費補助金交付申請書</t>
    <rPh sb="0" eb="2">
      <t>サイタマ</t>
    </rPh>
    <rPh sb="2" eb="3">
      <t>ケン</t>
    </rPh>
    <rPh sb="3" eb="5">
      <t>キョウテイ</t>
    </rPh>
    <rPh sb="5" eb="7">
      <t>テイケツ</t>
    </rPh>
    <rPh sb="7" eb="9">
      <t>イリョウ</t>
    </rPh>
    <rPh sb="9" eb="11">
      <t>キカン</t>
    </rPh>
    <rPh sb="11" eb="13">
      <t>セツビ</t>
    </rPh>
    <rPh sb="13" eb="15">
      <t>セイビ</t>
    </rPh>
    <rPh sb="15" eb="18">
      <t>ジギョウヒ</t>
    </rPh>
    <rPh sb="18" eb="21">
      <t>ホジョキン</t>
    </rPh>
    <rPh sb="21" eb="23">
      <t>コウフ</t>
    </rPh>
    <rPh sb="23" eb="26">
      <t>シンセイショ</t>
    </rPh>
    <phoneticPr fontId="4"/>
  </si>
  <si>
    <t>埼玉県協定締結医療機関設備整備事業費補助金実績報告書</t>
    <rPh sb="0" eb="2">
      <t>サイタマ</t>
    </rPh>
    <rPh sb="2" eb="3">
      <t>ケン</t>
    </rPh>
    <rPh sb="3" eb="5">
      <t>キョウテイ</t>
    </rPh>
    <rPh sb="5" eb="7">
      <t>テイケツ</t>
    </rPh>
    <rPh sb="7" eb="9">
      <t>イリョウ</t>
    </rPh>
    <rPh sb="9" eb="11">
      <t>キカン</t>
    </rPh>
    <rPh sb="11" eb="13">
      <t>セツビ</t>
    </rPh>
    <rPh sb="13" eb="15">
      <t>セイビ</t>
    </rPh>
    <rPh sb="15" eb="18">
      <t>ジギョウヒ</t>
    </rPh>
    <rPh sb="18" eb="21">
      <t>ホジョキン</t>
    </rPh>
    <rPh sb="21" eb="23">
      <t>ジッセキ</t>
    </rPh>
    <rPh sb="23" eb="26">
      <t>ホウコクショ</t>
    </rPh>
    <phoneticPr fontId="4"/>
  </si>
  <si>
    <t>埼玉県協定締結医療機関設備整備事業費補助金変更交付申請書</t>
    <rPh sb="0" eb="2">
      <t>サイタマ</t>
    </rPh>
    <rPh sb="2" eb="3">
      <t>ケン</t>
    </rPh>
    <rPh sb="3" eb="5">
      <t>キョウテイ</t>
    </rPh>
    <rPh sb="5" eb="7">
      <t>テイケツ</t>
    </rPh>
    <rPh sb="7" eb="9">
      <t>イリョウ</t>
    </rPh>
    <rPh sb="9" eb="11">
      <t>キカン</t>
    </rPh>
    <rPh sb="11" eb="13">
      <t>セツビ</t>
    </rPh>
    <rPh sb="13" eb="15">
      <t>セイビ</t>
    </rPh>
    <rPh sb="15" eb="18">
      <t>ジギョウヒ</t>
    </rPh>
    <rPh sb="18" eb="21">
      <t>ホジョキン</t>
    </rPh>
    <rPh sb="21" eb="23">
      <t>ヘンコウ</t>
    </rPh>
    <rPh sb="23" eb="25">
      <t>コウフ</t>
    </rPh>
    <rPh sb="25" eb="28">
      <t>シンセイショ</t>
    </rPh>
    <phoneticPr fontId="4"/>
  </si>
  <si>
    <t>【設備】</t>
    <rPh sb="1" eb="3">
      <t>セツビ</t>
    </rPh>
    <phoneticPr fontId="38"/>
  </si>
  <si>
    <t>様式第２号（第７条関係）</t>
    <rPh sb="0" eb="2">
      <t>ヨウシキ</t>
    </rPh>
    <rPh sb="2" eb="3">
      <t>ダイ</t>
    </rPh>
    <rPh sb="4" eb="5">
      <t>ゴウ</t>
    </rPh>
    <rPh sb="6" eb="7">
      <t>ダイ</t>
    </rPh>
    <rPh sb="8" eb="9">
      <t>ジョウ</t>
    </rPh>
    <rPh sb="9" eb="11">
      <t>カンケイ</t>
    </rPh>
    <phoneticPr fontId="4"/>
  </si>
  <si>
    <t>（２）その他参考となる資料</t>
    <phoneticPr fontId="4"/>
  </si>
  <si>
    <t>医療機関設備整備事業費補助金について、下記のとおり変更したいので、補助金等の交付</t>
    <rPh sb="4" eb="6">
      <t>セツビ</t>
    </rPh>
    <phoneticPr fontId="4"/>
  </si>
  <si>
    <t>医療機関設備整備事業費補助金事業が完了したので、補助金等の交付手続等に関する規則</t>
    <rPh sb="4" eb="6">
      <t>セツビ</t>
    </rPh>
    <phoneticPr fontId="4"/>
  </si>
  <si>
    <t>３　事業実績報告書　　（別紙２）</t>
    <phoneticPr fontId="4"/>
  </si>
  <si>
    <t>様式第５号（第１２条関係）</t>
    <rPh sb="0" eb="2">
      <t>ヨウシキ</t>
    </rPh>
    <rPh sb="2" eb="3">
      <t>ダイ</t>
    </rPh>
    <rPh sb="4" eb="5">
      <t>ゴウ</t>
    </rPh>
    <rPh sb="6" eb="7">
      <t>ダイ</t>
    </rPh>
    <rPh sb="9" eb="10">
      <t>ジョウ</t>
    </rPh>
    <rPh sb="10" eb="12">
      <t>カンケイ</t>
    </rPh>
    <phoneticPr fontId="4"/>
  </si>
  <si>
    <t>様式第３号（第９条関係）</t>
    <rPh sb="0" eb="2">
      <t>ヨウシキ</t>
    </rPh>
    <rPh sb="2" eb="3">
      <t>ダイ</t>
    </rPh>
    <rPh sb="4" eb="5">
      <t>ゴウ</t>
    </rPh>
    <rPh sb="6" eb="7">
      <t>ダイ</t>
    </rPh>
    <rPh sb="8" eb="9">
      <t>ジョウ</t>
    </rPh>
    <rPh sb="9" eb="11">
      <t>カンケイ</t>
    </rPh>
    <phoneticPr fontId="4"/>
  </si>
  <si>
    <t>Ⅲ．(Ｋ)は、(C)と(F)を比較して少ない方の額に補助率を乗じた額と、(H)を比較して少ない方の額に2分の1を乗じた額。ただし、算出された額に1,000円未満の端数が生じた場合にはこれを切捨てるものとする。</t>
    <rPh sb="15" eb="17">
      <t>ヒカク</t>
    </rPh>
    <rPh sb="19" eb="20">
      <t>スク</t>
    </rPh>
    <rPh sb="22" eb="23">
      <t>ホウ</t>
    </rPh>
    <rPh sb="24" eb="25">
      <t>ガク</t>
    </rPh>
    <rPh sb="26" eb="29">
      <t>ホジョリツ</t>
    </rPh>
    <rPh sb="30" eb="31">
      <t>ジョウ</t>
    </rPh>
    <rPh sb="33" eb="34">
      <t>ガク</t>
    </rPh>
    <rPh sb="40" eb="42">
      <t>ヒカク</t>
    </rPh>
    <rPh sb="44" eb="45">
      <t>スク</t>
    </rPh>
    <rPh sb="47" eb="48">
      <t>ホウ</t>
    </rPh>
    <rPh sb="49" eb="50">
      <t>ガク</t>
    </rPh>
    <rPh sb="52" eb="53">
      <t>ブン</t>
    </rPh>
    <rPh sb="56" eb="57">
      <t>ジョウ</t>
    </rPh>
    <rPh sb="59" eb="60">
      <t>ガク</t>
    </rPh>
    <phoneticPr fontId="4"/>
  </si>
  <si>
    <t>Ⅲ．(Ｉ)は、(C)と(F)を比較して少ない方の額に補助率を乗じた額と、(H)を比較して少ない方の額に2分の1を乗じた額。ただし、算出された額に1,000円未満の端数が生じた場合にはこれを切捨てるものとする。</t>
    <rPh sb="15" eb="17">
      <t>ヒカク</t>
    </rPh>
    <rPh sb="19" eb="20">
      <t>スク</t>
    </rPh>
    <rPh sb="22" eb="23">
      <t>ホウ</t>
    </rPh>
    <rPh sb="24" eb="25">
      <t>ガク</t>
    </rPh>
    <rPh sb="26" eb="29">
      <t>ホジョリツ</t>
    </rPh>
    <rPh sb="30" eb="31">
      <t>ジョウ</t>
    </rPh>
    <rPh sb="33" eb="34">
      <t>ガク</t>
    </rPh>
    <rPh sb="40" eb="42">
      <t>ヒカク</t>
    </rPh>
    <rPh sb="44" eb="45">
      <t>スク</t>
    </rPh>
    <rPh sb="47" eb="48">
      <t>ホウ</t>
    </rPh>
    <rPh sb="49" eb="50">
      <t>ガク</t>
    </rPh>
    <rPh sb="52" eb="53">
      <t>ブン</t>
    </rPh>
    <rPh sb="56" eb="57">
      <t>ジョウ</t>
    </rPh>
    <rPh sb="59" eb="60">
      <t>ガク</t>
    </rPh>
    <phoneticPr fontId="4"/>
  </si>
  <si>
    <t>協定締結医療機関施設整備事業費補助金　経費所要額調書</t>
    <rPh sb="19" eb="21">
      <t>ケイヒ</t>
    </rPh>
    <rPh sb="24" eb="25">
      <t>チョウ</t>
    </rPh>
    <phoneticPr fontId="4"/>
  </si>
  <si>
    <t>協定締結医療機関施設整備事業費補助金　経費所要額精算書</t>
    <rPh sb="19" eb="21">
      <t>ケイヒ</t>
    </rPh>
    <rPh sb="24" eb="26">
      <t>セイサン</t>
    </rPh>
    <phoneticPr fontId="4"/>
  </si>
  <si>
    <t>摘要</t>
    <rPh sb="0" eb="2">
      <t>テキヨウ</t>
    </rPh>
    <phoneticPr fontId="4"/>
  </si>
  <si>
    <t>予算額</t>
    <rPh sb="0" eb="3">
      <t>ヨサンガク</t>
    </rPh>
    <phoneticPr fontId="4"/>
  </si>
  <si>
    <t>交付（変更）申請</t>
    <rPh sb="0" eb="2">
      <t>コウフ</t>
    </rPh>
    <rPh sb="3" eb="5">
      <t>ヘンコウ</t>
    </rPh>
    <rPh sb="6" eb="8">
      <t>シンセイ</t>
    </rPh>
    <phoneticPr fontId="4"/>
  </si>
  <si>
    <t>簡易陰圧装置</t>
    <rPh sb="0" eb="2">
      <t>カンイ</t>
    </rPh>
    <rPh sb="2" eb="4">
      <t>インアツ</t>
    </rPh>
    <rPh sb="4" eb="6">
      <t>ソウチ</t>
    </rPh>
    <phoneticPr fontId="4"/>
  </si>
  <si>
    <t>検査機器</t>
    <rPh sb="0" eb="2">
      <t>ケンサ</t>
    </rPh>
    <rPh sb="2" eb="4">
      <t>キキ</t>
    </rPh>
    <phoneticPr fontId="4"/>
  </si>
  <si>
    <t>簡易ベッド</t>
    <rPh sb="0" eb="2">
      <t>カンイ</t>
    </rPh>
    <phoneticPr fontId="4"/>
  </si>
  <si>
    <t>空気清浄機</t>
    <rPh sb="0" eb="2">
      <t>クウキ</t>
    </rPh>
    <rPh sb="2" eb="5">
      <t>セイジョウキ</t>
    </rPh>
    <phoneticPr fontId="4"/>
  </si>
  <si>
    <t>品名</t>
    <rPh sb="0" eb="2">
      <t>ヒンメイ</t>
    </rPh>
    <phoneticPr fontId="4"/>
  </si>
  <si>
    <t>｝ここは非表示にする</t>
    <rPh sb="4" eb="7">
      <t>ヒヒョウジ</t>
    </rPh>
    <phoneticPr fontId="4"/>
  </si>
  <si>
    <t>規格</t>
    <rPh sb="0" eb="2">
      <t>キカク</t>
    </rPh>
    <phoneticPr fontId="4"/>
  </si>
  <si>
    <t>ＰＣＲ検査装置</t>
    <rPh sb="3" eb="7">
      <t>ケンサソウチ</t>
    </rPh>
    <phoneticPr fontId="4"/>
  </si>
  <si>
    <t>銘柄</t>
  </si>
  <si>
    <t>品名</t>
  </si>
  <si>
    <t>品名</t>
    <rPh sb="0" eb="1">
      <t>シナ</t>
    </rPh>
    <rPh sb="1" eb="2">
      <t>メイ</t>
    </rPh>
    <phoneticPr fontId="4"/>
  </si>
  <si>
    <t>品名</t>
    <rPh sb="0" eb="2">
      <t>シナメイ</t>
    </rPh>
    <phoneticPr fontId="4"/>
  </si>
  <si>
    <t>品名</t>
    <phoneticPr fontId="4"/>
  </si>
  <si>
    <t>品名</t>
    <phoneticPr fontId="38"/>
  </si>
  <si>
    <t>Ⅼ</t>
    <phoneticPr fontId="4"/>
  </si>
  <si>
    <t>Ｍ</t>
    <phoneticPr fontId="4"/>
  </si>
  <si>
    <t>円</t>
    <rPh sb="0" eb="1">
      <t>エン</t>
    </rPh>
    <phoneticPr fontId="4"/>
  </si>
  <si>
    <t>（交付申請書及び実績報告書、どちらも同じ入力方法となります。）</t>
    <rPh sb="1" eb="6">
      <t>コウフシンセイショ</t>
    </rPh>
    <rPh sb="6" eb="7">
      <t>オヨ</t>
    </rPh>
    <rPh sb="8" eb="13">
      <t>ジッセキホウコクショ</t>
    </rPh>
    <rPh sb="18" eb="19">
      <t>オナ</t>
    </rPh>
    <rPh sb="20" eb="24">
      <t>ニュウリョクホウホウ</t>
    </rPh>
    <phoneticPr fontId="4"/>
  </si>
  <si>
    <t>こちらは、交付申請書及び実績報告書（別紙２）の入力方法を説明しております。</t>
    <rPh sb="5" eb="7">
      <t>コウフ</t>
    </rPh>
    <rPh sb="7" eb="10">
      <t>シンセイショ</t>
    </rPh>
    <rPh sb="10" eb="11">
      <t>オヨ</t>
    </rPh>
    <rPh sb="12" eb="17">
      <t>ジッセキホウコクショ</t>
    </rPh>
    <rPh sb="18" eb="20">
      <t>ベッシ</t>
    </rPh>
    <rPh sb="23" eb="25">
      <t>ニュウリョク</t>
    </rPh>
    <rPh sb="25" eb="27">
      <t>ホウホウ</t>
    </rPh>
    <rPh sb="28" eb="30">
      <t>セツメイ</t>
    </rPh>
    <phoneticPr fontId="4"/>
  </si>
  <si>
    <t>簡易陰圧装置①</t>
    <rPh sb="0" eb="2">
      <t>カンイ</t>
    </rPh>
    <rPh sb="2" eb="4">
      <t>インアツ</t>
    </rPh>
    <rPh sb="4" eb="6">
      <t>ソウチ</t>
    </rPh>
    <phoneticPr fontId="4"/>
  </si>
  <si>
    <t>簡易陰圧装置②</t>
    <rPh sb="0" eb="2">
      <t>カンイ</t>
    </rPh>
    <rPh sb="2" eb="4">
      <t>インアツ</t>
    </rPh>
    <rPh sb="4" eb="6">
      <t>ソウチ</t>
    </rPh>
    <phoneticPr fontId="4"/>
  </si>
  <si>
    <t>簡易陰圧装置③</t>
    <rPh sb="0" eb="2">
      <t>カンイ</t>
    </rPh>
    <rPh sb="2" eb="4">
      <t>インアツ</t>
    </rPh>
    <rPh sb="4" eb="6">
      <t>ソウチ</t>
    </rPh>
    <phoneticPr fontId="4"/>
  </si>
  <si>
    <t>簡易陰圧装置④</t>
    <rPh sb="0" eb="2">
      <t>カンイ</t>
    </rPh>
    <rPh sb="2" eb="4">
      <t>インアツ</t>
    </rPh>
    <rPh sb="4" eb="6">
      <t>ソウチ</t>
    </rPh>
    <phoneticPr fontId="4"/>
  </si>
  <si>
    <t>病室</t>
    <rPh sb="0" eb="2">
      <t>ビョウシツ</t>
    </rPh>
    <phoneticPr fontId="4"/>
  </si>
  <si>
    <t>簡易陰圧装置⑤</t>
    <rPh sb="0" eb="2">
      <t>カンイ</t>
    </rPh>
    <rPh sb="2" eb="4">
      <t>インアツ</t>
    </rPh>
    <rPh sb="4" eb="6">
      <t>ソウチ</t>
    </rPh>
    <phoneticPr fontId="4"/>
  </si>
  <si>
    <t>簡易ベッド①</t>
    <rPh sb="0" eb="2">
      <t>カンイ</t>
    </rPh>
    <phoneticPr fontId="4"/>
  </si>
  <si>
    <t>簡易ベッド②</t>
    <rPh sb="0" eb="2">
      <t>カンイ</t>
    </rPh>
    <phoneticPr fontId="4"/>
  </si>
  <si>
    <t>簡易ベッド③</t>
    <rPh sb="0" eb="2">
      <t>カンイ</t>
    </rPh>
    <phoneticPr fontId="4"/>
  </si>
  <si>
    <t>簡易ベッド④</t>
    <rPh sb="0" eb="2">
      <t>カンイ</t>
    </rPh>
    <phoneticPr fontId="4"/>
  </si>
  <si>
    <t>簡易ベッド⑤</t>
    <rPh sb="0" eb="2">
      <t>カンイ</t>
    </rPh>
    <phoneticPr fontId="4"/>
  </si>
  <si>
    <t>空気清浄機①</t>
    <rPh sb="0" eb="2">
      <t>クウキ</t>
    </rPh>
    <rPh sb="2" eb="5">
      <t>セイジョウキ</t>
    </rPh>
    <phoneticPr fontId="4"/>
  </si>
  <si>
    <t>空気清浄機②</t>
    <rPh sb="0" eb="2">
      <t>クウキ</t>
    </rPh>
    <rPh sb="2" eb="5">
      <t>セイジョウキ</t>
    </rPh>
    <phoneticPr fontId="4"/>
  </si>
  <si>
    <t>空気清浄機③</t>
    <rPh sb="0" eb="2">
      <t>クウキ</t>
    </rPh>
    <rPh sb="2" eb="5">
      <t>セイジョウキ</t>
    </rPh>
    <phoneticPr fontId="4"/>
  </si>
  <si>
    <t>空気清浄機④</t>
    <rPh sb="0" eb="2">
      <t>クウキ</t>
    </rPh>
    <rPh sb="2" eb="5">
      <t>セイジョウキ</t>
    </rPh>
    <phoneticPr fontId="4"/>
  </si>
  <si>
    <t>空気清浄機①</t>
    <rPh sb="0" eb="5">
      <t>クウキセイジョウキ</t>
    </rPh>
    <phoneticPr fontId="4"/>
  </si>
  <si>
    <t>空気清浄機②</t>
    <rPh sb="0" eb="5">
      <t>クウキセイジョウキ</t>
    </rPh>
    <phoneticPr fontId="4"/>
  </si>
  <si>
    <t>空気清浄機③</t>
    <rPh sb="0" eb="5">
      <t>クウキセイジョウキ</t>
    </rPh>
    <phoneticPr fontId="4"/>
  </si>
  <si>
    <t>空気清浄機④</t>
    <rPh sb="0" eb="5">
      <t>クウキセイジョウキ</t>
    </rPh>
    <phoneticPr fontId="4"/>
  </si>
  <si>
    <t>空気清浄機⑤</t>
    <rPh sb="0" eb="5">
      <t>クウキセイジョウキ</t>
    </rPh>
    <phoneticPr fontId="4"/>
  </si>
  <si>
    <t>補助率</t>
    <rPh sb="0" eb="2">
      <t>ホジョ</t>
    </rPh>
    <rPh sb="2" eb="3">
      <t>リツ</t>
    </rPh>
    <phoneticPr fontId="4"/>
  </si>
  <si>
    <t>10/10</t>
    <phoneticPr fontId="4"/>
  </si>
  <si>
    <t>J</t>
    <phoneticPr fontId="4"/>
  </si>
  <si>
    <t>　標記について、下記のとおり埼玉県協定締結医療機関設備整備事業費補助金の交付を受けたい</t>
    <rPh sb="8" eb="10">
      <t>カキ</t>
    </rPh>
    <rPh sb="25" eb="27">
      <t>セツビ</t>
    </rPh>
    <phoneticPr fontId="4"/>
  </si>
  <si>
    <t>基準額上限</t>
    <rPh sb="0" eb="2">
      <t>キジュン</t>
    </rPh>
    <rPh sb="2" eb="3">
      <t>ガク</t>
    </rPh>
    <rPh sb="3" eb="5">
      <t>ジョウゲン</t>
    </rPh>
    <phoneticPr fontId="2"/>
  </si>
  <si>
    <t>簡易ベッド</t>
  </si>
  <si>
    <t>PCR検査装置</t>
    <rPh sb="3" eb="5">
      <t>ケンサ</t>
    </rPh>
    <rPh sb="5" eb="7">
      <t>ソウチ</t>
    </rPh>
    <phoneticPr fontId="4"/>
  </si>
  <si>
    <t>9350000</t>
    <phoneticPr fontId="4"/>
  </si>
  <si>
    <t>簡易陰圧装置</t>
    <rPh sb="0" eb="2">
      <t>カンイ</t>
    </rPh>
    <rPh sb="2" eb="4">
      <t>インアツ</t>
    </rPh>
    <rPh sb="4" eb="6">
      <t>ソウチ</t>
    </rPh>
    <phoneticPr fontId="4"/>
  </si>
  <si>
    <t>4320000</t>
    <phoneticPr fontId="4"/>
  </si>
  <si>
    <t>4320000</t>
  </si>
  <si>
    <t>9350000</t>
  </si>
  <si>
    <t>空気清浄機⑤</t>
    <rPh sb="0" eb="2">
      <t>クウキ</t>
    </rPh>
    <rPh sb="2" eb="5">
      <t>セイジョウキ</t>
    </rPh>
    <phoneticPr fontId="4"/>
  </si>
  <si>
    <t>金額（税込み）</t>
    <rPh sb="0" eb="2">
      <t>キンガク</t>
    </rPh>
    <rPh sb="3" eb="5">
      <t>ゼイコ</t>
    </rPh>
    <phoneticPr fontId="4"/>
  </si>
  <si>
    <t>金額（税込み）</t>
    <phoneticPr fontId="4"/>
  </si>
  <si>
    <t>金額（税込み）</t>
    <rPh sb="0" eb="2">
      <t>キジュン</t>
    </rPh>
    <rPh sb="2" eb="3">
      <t>ガク</t>
    </rPh>
    <phoneticPr fontId="4"/>
  </si>
  <si>
    <t>金額（税込み）</t>
    <rPh sb="0" eb="2">
      <t>キンガク</t>
    </rPh>
    <rPh sb="3" eb="5">
      <t>ゼイコ</t>
    </rPh>
    <phoneticPr fontId="4"/>
  </si>
  <si>
    <t>金額（税込み）</t>
    <phoneticPr fontId="4"/>
  </si>
  <si>
    <t>差引額
過不足額
（Ｉ）－（H）</t>
    <rPh sb="0" eb="2">
      <t>サシヒキ</t>
    </rPh>
    <rPh sb="2" eb="3">
      <t>ガク</t>
    </rPh>
    <rPh sb="4" eb="8">
      <t>カフソクガク</t>
    </rPh>
    <phoneticPr fontId="4"/>
  </si>
  <si>
    <t>病床確保</t>
    <rPh sb="0" eb="4">
      <t>ビョウショウカクホ</t>
    </rPh>
    <phoneticPr fontId="4"/>
  </si>
  <si>
    <t>発熱外来</t>
    <rPh sb="0" eb="2">
      <t>ハツネツ</t>
    </rPh>
    <rPh sb="2" eb="4">
      <t>ガイライ</t>
    </rPh>
    <phoneticPr fontId="4"/>
  </si>
  <si>
    <r>
      <rPr>
        <sz val="11"/>
        <color rgb="FFFF0000"/>
        <rFont val="ＭＳ Ｐゴシック"/>
        <family val="3"/>
        <charset val="128"/>
      </rPr>
      <t>※交付申請時のみ入力</t>
    </r>
    <r>
      <rPr>
        <sz val="11"/>
        <rFont val="ＭＳ Ｐゴシック"/>
        <family val="3"/>
        <charset val="128"/>
      </rPr>
      <t xml:space="preserve">
補助金の交付方法</t>
    </r>
    <phoneticPr fontId="38"/>
  </si>
  <si>
    <t>誓約書</t>
    <rPh sb="0" eb="3">
      <t>セイヤクショ</t>
    </rPh>
    <phoneticPr fontId="63"/>
  </si>
  <si>
    <t>（宛先）</t>
  </si>
  <si>
    <t>　埼 玉 県 知 事</t>
  </si>
  <si>
    <t xml:space="preserve">    郵 便 番 号</t>
    <rPh sb="4" eb="5">
      <t>ユウ</t>
    </rPh>
    <rPh sb="6" eb="7">
      <t>ビン</t>
    </rPh>
    <rPh sb="8" eb="9">
      <t>バン</t>
    </rPh>
    <rPh sb="10" eb="11">
      <t>ゴウ</t>
    </rPh>
    <phoneticPr fontId="63"/>
  </si>
  <si>
    <t>　　　　　申請者</t>
    <phoneticPr fontId="63"/>
  </si>
  <si>
    <t>　　所　 在 　地</t>
    <rPh sb="2" eb="3">
      <t>ショ</t>
    </rPh>
    <rPh sb="5" eb="6">
      <t>ザイ</t>
    </rPh>
    <rPh sb="8" eb="9">
      <t>チ</t>
    </rPh>
    <phoneticPr fontId="63"/>
  </si>
  <si>
    <t xml:space="preserve">    開   設   者</t>
    <phoneticPr fontId="63"/>
  </si>
  <si>
    <t>　　代表者職氏名</t>
    <phoneticPr fontId="63"/>
  </si>
  <si>
    <t>　医療機関名</t>
    <phoneticPr fontId="63"/>
  </si>
  <si>
    <t>　下記事項のいずれにも該当せず、将来においても当該事項のいずれにも該当しないこと</t>
    <rPh sb="1" eb="3">
      <t>カキ</t>
    </rPh>
    <rPh sb="3" eb="5">
      <t>ジコウ</t>
    </rPh>
    <rPh sb="11" eb="13">
      <t>ガイトウ</t>
    </rPh>
    <rPh sb="16" eb="18">
      <t>ショウライ</t>
    </rPh>
    <phoneticPr fontId="63"/>
  </si>
  <si>
    <t>を誓約します。</t>
    <phoneticPr fontId="63"/>
  </si>
  <si>
    <t>　なお、誓約した内容と事実が相違することが判明した場合には、補助金の交付を受けら</t>
    <phoneticPr fontId="63"/>
  </si>
  <si>
    <t>れないこと又は補助金の交付の決定の全部若しくは一部を取り消されること及び補助金を</t>
    <rPh sb="5" eb="6">
      <t>マタ</t>
    </rPh>
    <rPh sb="34" eb="35">
      <t>オヨ</t>
    </rPh>
    <phoneticPr fontId="63"/>
  </si>
  <si>
    <t>返還することになっても異議はありません。</t>
    <phoneticPr fontId="63"/>
  </si>
  <si>
    <t>　また、これにより生じた損害については、当方が一切の責任を負うものとします。</t>
    <phoneticPr fontId="63"/>
  </si>
  <si>
    <t>記</t>
    <rPh sb="0" eb="1">
      <t>キ</t>
    </rPh>
    <phoneticPr fontId="63"/>
  </si>
  <si>
    <t>　１　役員等（申請者が個人である場合にはその者を、申請者が法人である場合にはその</t>
    <rPh sb="7" eb="9">
      <t>シンセイ</t>
    </rPh>
    <rPh sb="9" eb="10">
      <t>シャ</t>
    </rPh>
    <rPh sb="25" eb="27">
      <t>シンセイ</t>
    </rPh>
    <rPh sb="27" eb="28">
      <t>シャ</t>
    </rPh>
    <phoneticPr fontId="63"/>
  </si>
  <si>
    <t>　　役員又はその支店若しくは常時契約を締結する事務所の代表者をいう。以下同じ。）</t>
    <rPh sb="34" eb="36">
      <t>イカ</t>
    </rPh>
    <rPh sb="36" eb="37">
      <t>オナ</t>
    </rPh>
    <phoneticPr fontId="63"/>
  </si>
  <si>
    <t>　　が暴力団員による不当な行為の防止等に関する法律(平成3年法律第77号）第２条第６</t>
    <phoneticPr fontId="63"/>
  </si>
  <si>
    <t>　　号に規定する暴力団員（以下「暴力団員」という。）である。</t>
    <phoneticPr fontId="63"/>
  </si>
  <si>
    <t>　２　暴力団（暴力団員による不当な行為の防止等に関する法律第２条第２号に規定する</t>
    <phoneticPr fontId="63"/>
  </si>
  <si>
    <t>　　暴力団をいう。以下同じ。）又は暴力団員が経営に実質的に関与している。</t>
    <phoneticPr fontId="63"/>
  </si>
  <si>
    <t>　３　役員等が自己、自社若しくは第三者の不正な利益を図る目的又は第三者に損害を加</t>
    <phoneticPr fontId="63"/>
  </si>
  <si>
    <t>　　える目的をもって、暴力団又は暴力団員を利用するなどしている。</t>
    <phoneticPr fontId="63"/>
  </si>
  <si>
    <t>　４　役員等が、暴力団又は暴力団員に対して資金等を供給し、又は便宜を供与するなど</t>
    <phoneticPr fontId="63"/>
  </si>
  <si>
    <t>　　直接的あるいは積極的に暴力団の維持、運営に協力し、若しくは関与している。</t>
    <phoneticPr fontId="63"/>
  </si>
  <si>
    <t>　５　役員等が暴力団又は暴力団員と社会的に非難されるべき関係を有している。</t>
    <phoneticPr fontId="63"/>
  </si>
  <si>
    <r>
      <t>埼玉県協定締結医療機関</t>
    </r>
    <r>
      <rPr>
        <b/>
        <sz val="11"/>
        <rFont val="ＭＳ Ｐゴシック"/>
        <family val="3"/>
        <charset val="128"/>
      </rPr>
      <t>設備</t>
    </r>
    <r>
      <rPr>
        <sz val="11"/>
        <rFont val="ＭＳ Ｐゴシック"/>
        <family val="3"/>
        <charset val="128"/>
      </rPr>
      <t>整備事業費補助金</t>
    </r>
    <rPh sb="11" eb="13">
      <t>セツビ</t>
    </rPh>
    <phoneticPr fontId="38"/>
  </si>
  <si>
    <t>補助額</t>
    <rPh sb="0" eb="2">
      <t>ホジョ</t>
    </rPh>
    <rPh sb="2" eb="3">
      <t>ガク</t>
    </rPh>
    <phoneticPr fontId="4"/>
  </si>
  <si>
    <t>規</t>
    <rPh sb="0" eb="1">
      <t>ノリ</t>
    </rPh>
    <phoneticPr fontId="38"/>
  </si>
  <si>
    <t>補助金額</t>
    <rPh sb="0" eb="2">
      <t>ホジョ</t>
    </rPh>
    <rPh sb="2" eb="4">
      <t>キンガク</t>
    </rPh>
    <phoneticPr fontId="4"/>
  </si>
  <si>
    <t>補助金額</t>
    <phoneticPr fontId="4"/>
  </si>
  <si>
    <t>補助金額</t>
    <rPh sb="0" eb="2">
      <t>ホジョ</t>
    </rPh>
    <rPh sb="2" eb="4">
      <t>キンガク</t>
    </rPh>
    <phoneticPr fontId="4"/>
  </si>
  <si>
    <t>補助金額</t>
    <phoneticPr fontId="4"/>
  </si>
  <si>
    <t>病床数</t>
    <rPh sb="0" eb="2">
      <t>ビョウショウ</t>
    </rPh>
    <rPh sb="2" eb="3">
      <t>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</si>
</sst>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numFmt numFmtId="177" formatCode="#,##0;&quot;△ &quot;#,##0"/>
    <numFmt numFmtId="178" formatCode="#,##0_ "/>
    <numFmt numFmtId="179" formatCode="#,##0_);\(#,##0\)"/>
    <numFmt numFmtId="180" formatCode="[$-411]ggge&quot;年&quot;m&quot;月&quot;d&quot;日&quot;;@"/>
    <numFmt numFmtId="181" formatCode="#,##0;&quot;▲ &quot;#,##0"/>
    <numFmt numFmtId="182" formatCode="0_);[Red]\(0\)"/>
    <numFmt numFmtId="183" formatCode="#,##0_);[Red]\(#,##0\)"/>
    <numFmt numFmtId="184" formatCode="[&lt;=999]000;[&lt;=9999]000\-00;000\-0000"/>
  </numFmts>
  <fonts count="70">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11"/>
      <color theme="1"/>
      <name val="ＭＳ Ｐゴシック"/>
      <family val="3"/>
      <charset val="128"/>
      <scheme val="minor"/>
    </font>
    <font>
      <sz val="1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b/>
      <sz val="11"/>
      <color theme="1"/>
      <name val="ＭＳ Ｐゴシック"/>
      <family val="3"/>
      <charset val="128"/>
      <scheme val="minor"/>
    </font>
    <font>
      <sz val="8"/>
      <color theme="1"/>
      <name val="ＭＳ Ｐゴシック"/>
      <family val="3"/>
      <charset val="128"/>
      <scheme val="minor"/>
    </font>
    <font>
      <sz val="6"/>
      <name val="ＭＳ Ｐゴシック"/>
      <family val="3"/>
      <charset val="128"/>
      <scheme val="minor"/>
    </font>
    <font>
      <sz val="14"/>
      <name val="ＭＳ ゴシック"/>
      <family val="3"/>
      <charset val="128"/>
    </font>
    <font>
      <sz val="18"/>
      <name val="ＭＳ ゴシック"/>
      <family val="3"/>
      <charset val="128"/>
    </font>
    <font>
      <sz val="12"/>
      <name val="ＭＳ 明朝"/>
      <family val="1"/>
      <charset val="128"/>
    </font>
    <font>
      <sz val="1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1"/>
      <color rgb="FFFF0000"/>
      <name val="ＭＳ Ｐゴシック"/>
      <family val="3"/>
      <charset val="128"/>
      <scheme val="minor"/>
    </font>
    <font>
      <sz val="20"/>
      <name val="ＭＳ ゴシック"/>
      <family val="3"/>
      <charset val="128"/>
    </font>
    <font>
      <sz val="10"/>
      <name val="ＭＳ ゴシック"/>
      <family val="3"/>
      <charset val="128"/>
    </font>
    <font>
      <sz val="11"/>
      <color theme="1"/>
      <name val="ＭＳ Ｐゴシック"/>
      <family val="2"/>
      <scheme val="minor"/>
    </font>
    <font>
      <sz val="10"/>
      <color theme="1"/>
      <name val="ＭＳ ゴシック"/>
      <family val="3"/>
      <charset val="128"/>
    </font>
    <font>
      <sz val="20"/>
      <color theme="1"/>
      <name val="ＭＳ ゴシック"/>
      <family val="3"/>
      <charset val="128"/>
    </font>
    <font>
      <sz val="9"/>
      <color theme="1"/>
      <name val="ＭＳ ゴシック"/>
      <family val="3"/>
      <charset val="128"/>
    </font>
    <font>
      <b/>
      <sz val="9"/>
      <color theme="1"/>
      <name val="ＭＳ ゴシック"/>
      <family val="3"/>
      <charset val="128"/>
    </font>
    <font>
      <b/>
      <sz val="10"/>
      <color theme="1"/>
      <name val="ＭＳ ゴシック"/>
      <family val="3"/>
      <charset val="128"/>
    </font>
    <font>
      <b/>
      <sz val="6"/>
      <color theme="1"/>
      <name val="ＭＳ ゴシック"/>
      <family val="3"/>
      <charset val="128"/>
    </font>
    <font>
      <b/>
      <sz val="14"/>
      <name val="ＭＳ Ｐゴシック"/>
      <family val="3"/>
      <charset val="128"/>
    </font>
    <font>
      <u/>
      <sz val="11"/>
      <color theme="10"/>
      <name val="ＭＳ Ｐゴシック"/>
      <family val="3"/>
      <charset val="128"/>
    </font>
    <font>
      <sz val="9"/>
      <color indexed="81"/>
      <name val="MS P ゴシック"/>
      <family val="3"/>
      <charset val="128"/>
    </font>
    <font>
      <b/>
      <sz val="9"/>
      <color indexed="81"/>
      <name val="MS P ゴシック"/>
      <family val="3"/>
      <charset val="128"/>
    </font>
    <font>
      <sz val="12"/>
      <color indexed="81"/>
      <name val="MS P ゴシック"/>
      <family val="3"/>
      <charset val="128"/>
    </font>
    <font>
      <b/>
      <sz val="12"/>
      <color indexed="81"/>
      <name val="MS P ゴシック"/>
      <family val="3"/>
      <charset val="128"/>
    </font>
    <font>
      <sz val="11"/>
      <color rgb="FFFF0000"/>
      <name val="ＭＳ Ｐゴシック"/>
      <family val="3"/>
      <charset val="128"/>
    </font>
    <font>
      <sz val="12"/>
      <color rgb="FF000000"/>
      <name val="ＭＳ 明朝"/>
      <family val="1"/>
      <charset val="128"/>
    </font>
    <font>
      <sz val="6"/>
      <name val="ＭＳ Ｐゴシック"/>
      <family val="2"/>
      <charset val="128"/>
    </font>
    <font>
      <sz val="11"/>
      <color theme="1"/>
      <name val="ＭＳ 明朝"/>
      <family val="1"/>
      <charset val="128"/>
    </font>
    <font>
      <sz val="12"/>
      <color theme="1"/>
      <name val="ＭＳ 明朝"/>
      <family val="1"/>
      <charset val="128"/>
    </font>
    <font>
      <sz val="14"/>
      <color indexed="81"/>
      <name val="MS P ゴシック"/>
      <family val="3"/>
      <charset val="128"/>
    </font>
    <font>
      <b/>
      <sz val="11"/>
      <name val="ＭＳ Ｐゴシック"/>
      <family val="3"/>
      <charset val="128"/>
    </font>
    <font>
      <sz val="8"/>
      <color indexed="81"/>
      <name val="MS P ゴシック"/>
      <family val="3"/>
      <charset val="128"/>
    </font>
    <font>
      <b/>
      <sz val="8"/>
      <color indexed="81"/>
      <name val="MS P ゴシック"/>
      <family val="3"/>
      <charset val="128"/>
    </font>
  </fonts>
  <fills count="12">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2" tint="-9.9978637043366805E-2"/>
        <bgColor indexed="64"/>
      </patternFill>
    </fill>
  </fills>
  <borders count="9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diagonalUp="1">
      <left/>
      <right/>
      <top style="thin">
        <color indexed="64"/>
      </top>
      <bottom style="thin">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thin">
        <color indexed="64"/>
      </top>
      <bottom/>
      <diagonal/>
    </border>
    <border>
      <left style="thin">
        <color indexed="64"/>
      </left>
      <right/>
      <top style="double">
        <color indexed="64"/>
      </top>
      <bottom style="medium">
        <color indexed="64"/>
      </bottom>
      <diagonal/>
    </border>
  </borders>
  <cellStyleXfs count="12">
    <xf numFmtId="0" fontId="0" fillId="0" borderId="0"/>
    <xf numFmtId="38" fontId="2" fillId="0" borderId="0" applyFont="0" applyFill="0" applyBorder="0" applyAlignment="0" applyProtection="0"/>
    <xf numFmtId="0" fontId="6" fillId="0" borderId="0">
      <alignment vertical="center"/>
    </xf>
    <xf numFmtId="0" fontId="1" fillId="0" borderId="0">
      <alignment vertical="center"/>
    </xf>
    <xf numFmtId="0" fontId="8" fillId="0" borderId="0"/>
    <xf numFmtId="38" fontId="8" fillId="0" borderId="0" applyFont="0" applyFill="0" applyBorder="0" applyAlignment="0" applyProtection="0"/>
    <xf numFmtId="38" fontId="2" fillId="0" borderId="0" applyFont="0" applyFill="0" applyBorder="0" applyAlignment="0" applyProtection="0"/>
    <xf numFmtId="0" fontId="6" fillId="0" borderId="0">
      <alignment vertical="center"/>
    </xf>
    <xf numFmtId="38" fontId="1" fillId="0" borderId="0" applyFont="0" applyFill="0" applyBorder="0" applyAlignment="0" applyProtection="0">
      <alignment vertical="center"/>
    </xf>
    <xf numFmtId="0" fontId="48" fillId="0" borderId="0"/>
    <xf numFmtId="38" fontId="48" fillId="0" borderId="0" applyFont="0" applyFill="0" applyBorder="0" applyAlignment="0" applyProtection="0">
      <alignment vertical="center"/>
    </xf>
    <xf numFmtId="0" fontId="56" fillId="0" borderId="0" applyNumberFormat="0" applyFill="0" applyBorder="0" applyAlignment="0" applyProtection="0"/>
  </cellStyleXfs>
  <cellXfs count="588">
    <xf numFmtId="0" fontId="0" fillId="0" borderId="0" xfId="0"/>
    <xf numFmtId="0" fontId="6" fillId="0" borderId="0" xfId="2">
      <alignment vertical="center"/>
    </xf>
    <xf numFmtId="0" fontId="6" fillId="2" borderId="0" xfId="2" applyFill="1">
      <alignment vertical="center"/>
    </xf>
    <xf numFmtId="0" fontId="2" fillId="0" borderId="0" xfId="4" applyFont="1" applyAlignment="1">
      <alignment vertical="center"/>
    </xf>
    <xf numFmtId="0" fontId="2" fillId="0" borderId="43" xfId="4" applyFont="1" applyBorder="1" applyAlignment="1">
      <alignment vertical="center"/>
    </xf>
    <xf numFmtId="0" fontId="2" fillId="0" borderId="0" xfId="4" applyFont="1"/>
    <xf numFmtId="0" fontId="13" fillId="0" borderId="0" xfId="4" applyFont="1" applyAlignment="1">
      <alignment wrapText="1"/>
    </xf>
    <xf numFmtId="0" fontId="13" fillId="0" borderId="0" xfId="4" applyFont="1"/>
    <xf numFmtId="176" fontId="18" fillId="0" borderId="36" xfId="4" applyNumberFormat="1" applyFont="1" applyBorder="1" applyAlignment="1">
      <alignment horizontal="right" vertical="center"/>
    </xf>
    <xf numFmtId="176" fontId="18" fillId="0" borderId="15" xfId="4" applyNumberFormat="1" applyFont="1" applyBorder="1" applyAlignment="1">
      <alignment horizontal="right" vertical="center"/>
    </xf>
    <xf numFmtId="176" fontId="18" fillId="0" borderId="36" xfId="4" applyNumberFormat="1" applyFont="1" applyBorder="1" applyAlignment="1">
      <alignment vertical="center"/>
    </xf>
    <xf numFmtId="176" fontId="18" fillId="0" borderId="14" xfId="4" applyNumberFormat="1" applyFont="1" applyBorder="1" applyAlignment="1">
      <alignment horizontal="center" vertical="center"/>
    </xf>
    <xf numFmtId="176" fontId="18" fillId="0" borderId="14" xfId="4" applyNumberFormat="1" applyFont="1" applyBorder="1" applyAlignment="1">
      <alignment horizontal="right" vertical="center"/>
    </xf>
    <xf numFmtId="176" fontId="18" fillId="0" borderId="48" xfId="4" applyNumberFormat="1" applyFont="1" applyBorder="1" applyAlignment="1">
      <alignment horizontal="right" vertical="center"/>
    </xf>
    <xf numFmtId="38" fontId="3" fillId="0" borderId="3" xfId="5" applyFont="1" applyBorder="1" applyAlignment="1">
      <alignment horizontal="center" vertical="center"/>
    </xf>
    <xf numFmtId="38" fontId="3" fillId="0" borderId="3" xfId="5" applyFont="1" applyBorder="1" applyAlignment="1">
      <alignment horizontal="center" vertical="center" wrapText="1"/>
    </xf>
    <xf numFmtId="38" fontId="3" fillId="0" borderId="7" xfId="5" applyFont="1" applyFill="1" applyBorder="1" applyAlignment="1">
      <alignment horizontal="center" vertical="center"/>
    </xf>
    <xf numFmtId="40" fontId="3" fillId="0" borderId="7" xfId="5" applyNumberFormat="1" applyFont="1" applyFill="1" applyBorder="1" applyAlignment="1">
      <alignment horizontal="center" vertical="center"/>
    </xf>
    <xf numFmtId="40" fontId="3" fillId="0" borderId="10" xfId="5" applyNumberFormat="1" applyFont="1" applyFill="1" applyBorder="1" applyAlignment="1">
      <alignment horizontal="center" vertical="center"/>
    </xf>
    <xf numFmtId="0" fontId="11" fillId="0" borderId="0" xfId="4" applyFont="1" applyAlignment="1">
      <alignment horizontal="left" vertical="center"/>
    </xf>
    <xf numFmtId="0" fontId="11" fillId="0" borderId="16" xfId="4" applyFont="1" applyBorder="1" applyAlignment="1">
      <alignment horizontal="left" vertical="center"/>
    </xf>
    <xf numFmtId="0" fontId="11" fillId="0" borderId="11" xfId="4" applyFont="1" applyBorder="1" applyAlignment="1">
      <alignment horizontal="left" vertical="center"/>
    </xf>
    <xf numFmtId="0" fontId="11" fillId="0" borderId="11" xfId="4" applyFont="1" applyBorder="1" applyAlignment="1">
      <alignment horizontal="left" vertical="center" wrapText="1"/>
    </xf>
    <xf numFmtId="38" fontId="3" fillId="0" borderId="11" xfId="5" applyFont="1" applyFill="1" applyBorder="1" applyAlignment="1">
      <alignment horizontal="center" vertical="center"/>
    </xf>
    <xf numFmtId="38" fontId="3" fillId="0" borderId="10" xfId="5" applyFont="1" applyFill="1" applyBorder="1" applyAlignment="1">
      <alignment horizontal="center" vertical="center"/>
    </xf>
    <xf numFmtId="38" fontId="3" fillId="0" borderId="51" xfId="5" applyFont="1" applyFill="1" applyBorder="1" applyAlignment="1">
      <alignment horizontal="center" vertical="center"/>
    </xf>
    <xf numFmtId="0" fontId="11" fillId="0" borderId="43" xfId="4" applyFont="1" applyBorder="1" applyAlignment="1">
      <alignment horizontal="center" vertical="center"/>
    </xf>
    <xf numFmtId="0" fontId="11" fillId="0" borderId="11" xfId="4" applyFont="1" applyBorder="1" applyAlignment="1">
      <alignment horizontal="center" vertical="center"/>
    </xf>
    <xf numFmtId="0" fontId="2" fillId="0" borderId="16" xfId="4" applyFont="1" applyBorder="1" applyAlignment="1">
      <alignment vertical="center"/>
    </xf>
    <xf numFmtId="0" fontId="2" fillId="0" borderId="11" xfId="4" applyFont="1" applyBorder="1" applyAlignment="1">
      <alignment vertical="center"/>
    </xf>
    <xf numFmtId="0" fontId="2" fillId="0" borderId="11" xfId="4" applyFont="1" applyBorder="1" applyAlignment="1">
      <alignment horizontal="center" vertical="center"/>
    </xf>
    <xf numFmtId="0" fontId="2" fillId="0" borderId="11" xfId="4" applyFont="1" applyBorder="1" applyAlignment="1">
      <alignment horizontal="center" vertical="center" wrapText="1"/>
    </xf>
    <xf numFmtId="177" fontId="3" fillId="0" borderId="7" xfId="5" applyNumberFormat="1" applyFont="1" applyFill="1" applyBorder="1" applyAlignment="1">
      <alignment vertical="center" wrapText="1"/>
    </xf>
    <xf numFmtId="179" fontId="3" fillId="0" borderId="7" xfId="5" applyNumberFormat="1" applyFont="1" applyFill="1" applyBorder="1" applyAlignment="1">
      <alignment vertical="center" wrapText="1"/>
    </xf>
    <xf numFmtId="177" fontId="3" fillId="0" borderId="7" xfId="5" applyNumberFormat="1" applyFont="1" applyFill="1" applyBorder="1" applyAlignment="1">
      <alignment horizontal="center" vertical="center" wrapText="1"/>
    </xf>
    <xf numFmtId="177" fontId="3" fillId="0" borderId="6" xfId="5" applyNumberFormat="1" applyFont="1" applyFill="1" applyBorder="1" applyAlignment="1">
      <alignment vertical="center" wrapText="1"/>
    </xf>
    <xf numFmtId="177" fontId="3" fillId="0" borderId="50" xfId="5" applyNumberFormat="1" applyFont="1" applyFill="1" applyBorder="1" applyAlignment="1">
      <alignment vertical="center" wrapText="1"/>
    </xf>
    <xf numFmtId="0" fontId="2" fillId="0" borderId="17" xfId="4" applyFont="1" applyBorder="1" applyAlignment="1">
      <alignment vertical="center"/>
    </xf>
    <xf numFmtId="0" fontId="2" fillId="0" borderId="18" xfId="4" applyFont="1" applyBorder="1" applyAlignment="1">
      <alignment vertical="center"/>
    </xf>
    <xf numFmtId="0" fontId="2" fillId="0" borderId="18" xfId="4" applyFont="1" applyBorder="1" applyAlignment="1">
      <alignment horizontal="center" vertical="center"/>
    </xf>
    <xf numFmtId="179" fontId="3" fillId="0" borderId="18" xfId="5" applyNumberFormat="1" applyFont="1" applyFill="1" applyBorder="1" applyAlignment="1">
      <alignment vertical="center" wrapText="1"/>
    </xf>
    <xf numFmtId="177" fontId="3" fillId="0" borderId="40" xfId="5" applyNumberFormat="1" applyFont="1" applyFill="1" applyBorder="1" applyAlignment="1">
      <alignment horizontal="center" vertical="center" wrapText="1"/>
    </xf>
    <xf numFmtId="177" fontId="3" fillId="0" borderId="40" xfId="5" applyNumberFormat="1" applyFont="1" applyFill="1" applyBorder="1" applyAlignment="1">
      <alignment vertical="center" wrapText="1"/>
    </xf>
    <xf numFmtId="177" fontId="3" fillId="0" borderId="46" xfId="5" applyNumberFormat="1" applyFont="1" applyFill="1" applyBorder="1" applyAlignment="1">
      <alignment vertical="center" wrapText="1"/>
    </xf>
    <xf numFmtId="177" fontId="3" fillId="0" borderId="52" xfId="5" applyNumberFormat="1" applyFont="1" applyFill="1" applyBorder="1" applyAlignment="1">
      <alignment vertical="center" wrapText="1"/>
    </xf>
    <xf numFmtId="0" fontId="2" fillId="0" borderId="44" xfId="4" applyFont="1" applyBorder="1" applyAlignment="1">
      <alignment vertical="center"/>
    </xf>
    <xf numFmtId="0" fontId="2" fillId="0" borderId="0" xfId="4" applyFont="1" applyAlignment="1">
      <alignment horizontal="center" vertical="center"/>
    </xf>
    <xf numFmtId="0" fontId="19" fillId="0" borderId="0" xfId="4" applyFont="1" applyAlignment="1">
      <alignment vertical="center"/>
    </xf>
    <xf numFmtId="0" fontId="5" fillId="0" borderId="0" xfId="4" applyFont="1" applyAlignment="1">
      <alignment vertical="center"/>
    </xf>
    <xf numFmtId="0" fontId="21" fillId="0" borderId="0" xfId="4" applyFont="1" applyAlignment="1">
      <alignment horizontal="center" vertical="center"/>
    </xf>
    <xf numFmtId="0" fontId="5" fillId="0" borderId="0" xfId="4" applyFont="1" applyAlignment="1">
      <alignment horizontal="center" vertical="center"/>
    </xf>
    <xf numFmtId="0" fontId="5" fillId="0" borderId="0" xfId="4" applyFont="1" applyAlignment="1">
      <alignment horizontal="centerContinuous" vertical="center"/>
    </xf>
    <xf numFmtId="0" fontId="22" fillId="0" borderId="0" xfId="4" applyFont="1" applyAlignment="1">
      <alignment vertical="center"/>
    </xf>
    <xf numFmtId="0" fontId="22" fillId="0" borderId="0" xfId="4" applyFont="1" applyAlignment="1">
      <alignment horizontal="centerContinuous" vertical="center"/>
    </xf>
    <xf numFmtId="0" fontId="14" fillId="0" borderId="0" xfId="4" applyFont="1" applyAlignment="1">
      <alignment vertical="center"/>
    </xf>
    <xf numFmtId="0" fontId="22" fillId="0" borderId="28" xfId="4" applyFont="1" applyBorder="1" applyAlignment="1">
      <alignment vertical="center"/>
    </xf>
    <xf numFmtId="0" fontId="22" fillId="0" borderId="33" xfId="4" applyFont="1" applyBorder="1" applyAlignment="1">
      <alignment vertical="center"/>
    </xf>
    <xf numFmtId="0" fontId="22" fillId="0" borderId="54" xfId="4" applyFont="1" applyBorder="1" applyAlignment="1">
      <alignment vertical="center"/>
    </xf>
    <xf numFmtId="0" fontId="22" fillId="0" borderId="0" xfId="4" applyFont="1"/>
    <xf numFmtId="0" fontId="25" fillId="0" borderId="31" xfId="4" applyFont="1" applyBorder="1" applyAlignment="1">
      <alignment horizontal="center" vertical="center"/>
    </xf>
    <xf numFmtId="0" fontId="14" fillId="0" borderId="0" xfId="4" applyFont="1" applyAlignment="1">
      <alignment horizontal="center" vertical="center"/>
    </xf>
    <xf numFmtId="0" fontId="22" fillId="0" borderId="0" xfId="4" applyFont="1" applyAlignment="1">
      <alignment horizontal="center" vertical="center"/>
    </xf>
    <xf numFmtId="0" fontId="22" fillId="0" borderId="29" xfId="4" applyFont="1" applyBorder="1" applyAlignment="1">
      <alignment horizontal="left" vertical="center" wrapText="1"/>
    </xf>
    <xf numFmtId="0" fontId="22" fillId="0" borderId="53" xfId="4" applyFont="1" applyBorder="1" applyAlignment="1">
      <alignment horizontal="center" vertical="center"/>
    </xf>
    <xf numFmtId="0" fontId="22" fillId="0" borderId="0" xfId="4" applyFont="1" applyAlignment="1">
      <alignment vertical="center" wrapText="1"/>
    </xf>
    <xf numFmtId="0" fontId="22" fillId="0" borderId="53" xfId="4" applyFont="1" applyBorder="1" applyAlignment="1">
      <alignment vertical="center"/>
    </xf>
    <xf numFmtId="0" fontId="27" fillId="0" borderId="0" xfId="4" applyFont="1" applyAlignment="1">
      <alignment horizontal="center" vertical="center"/>
    </xf>
    <xf numFmtId="0" fontId="22" fillId="0" borderId="0" xfId="4" applyFont="1" applyAlignment="1">
      <alignment horizontal="right" vertical="center" wrapText="1"/>
    </xf>
    <xf numFmtId="0" fontId="22" fillId="0" borderId="0" xfId="4" applyFont="1" applyAlignment="1">
      <alignment horizontal="center" vertical="center" wrapText="1"/>
    </xf>
    <xf numFmtId="0" fontId="22" fillId="0" borderId="0" xfId="4" applyFont="1" applyAlignment="1">
      <alignment horizontal="right" vertical="center"/>
    </xf>
    <xf numFmtId="0" fontId="22" fillId="0" borderId="61" xfId="4" applyFont="1" applyBorder="1" applyAlignment="1">
      <alignment horizontal="right" vertical="center"/>
    </xf>
    <xf numFmtId="0" fontId="22" fillId="0" borderId="0" xfId="4" applyFont="1" applyAlignment="1">
      <alignment horizontal="left" vertical="center"/>
    </xf>
    <xf numFmtId="38" fontId="30" fillId="0" borderId="28" xfId="5" applyFont="1" applyFill="1" applyBorder="1" applyAlignment="1">
      <alignment vertical="center"/>
    </xf>
    <xf numFmtId="0" fontId="22" fillId="0" borderId="0" xfId="4" applyFont="1" applyAlignment="1">
      <alignment vertical="top" wrapText="1"/>
    </xf>
    <xf numFmtId="38" fontId="30" fillId="0" borderId="14" xfId="5" applyFont="1" applyFill="1" applyBorder="1" applyAlignment="1">
      <alignment vertical="center"/>
    </xf>
    <xf numFmtId="38" fontId="30" fillId="0" borderId="67" xfId="5" applyFont="1" applyFill="1" applyBorder="1" applyAlignment="1">
      <alignment horizontal="right" vertical="center"/>
    </xf>
    <xf numFmtId="0" fontId="6" fillId="0" borderId="11" xfId="2" applyBorder="1">
      <alignment vertical="center"/>
    </xf>
    <xf numFmtId="0" fontId="6" fillId="2" borderId="11" xfId="2" applyFill="1" applyBorder="1">
      <alignment vertical="center"/>
    </xf>
    <xf numFmtId="0" fontId="6" fillId="0" borderId="0" xfId="2" applyAlignment="1">
      <alignment vertical="center" wrapText="1"/>
    </xf>
    <xf numFmtId="0" fontId="11" fillId="3" borderId="11" xfId="4" applyFont="1" applyFill="1" applyBorder="1" applyAlignment="1">
      <alignment horizontal="center" vertical="center"/>
    </xf>
    <xf numFmtId="0" fontId="2" fillId="3" borderId="11" xfId="4" applyFont="1" applyFill="1" applyBorder="1" applyAlignment="1">
      <alignment vertical="center"/>
    </xf>
    <xf numFmtId="0" fontId="2" fillId="3" borderId="18" xfId="4" applyFont="1" applyFill="1" applyBorder="1" applyAlignment="1">
      <alignment vertical="center"/>
    </xf>
    <xf numFmtId="0" fontId="11" fillId="3" borderId="11" xfId="4" applyFont="1" applyFill="1" applyBorder="1" applyAlignment="1">
      <alignment horizontal="left" vertical="center" wrapText="1"/>
    </xf>
    <xf numFmtId="0" fontId="11" fillId="3" borderId="11" xfId="4" applyFont="1" applyFill="1" applyBorder="1" applyAlignment="1">
      <alignment horizontal="left" vertical="center"/>
    </xf>
    <xf numFmtId="0" fontId="11" fillId="3" borderId="23" xfId="4" applyFont="1" applyFill="1" applyBorder="1" applyAlignment="1">
      <alignment horizontal="left" vertical="center" wrapText="1"/>
    </xf>
    <xf numFmtId="0" fontId="2" fillId="3" borderId="23" xfId="4" applyFont="1" applyFill="1" applyBorder="1" applyAlignment="1">
      <alignment vertical="center"/>
    </xf>
    <xf numFmtId="0" fontId="2" fillId="3" borderId="24" xfId="4" applyFont="1" applyFill="1" applyBorder="1" applyAlignment="1">
      <alignment vertical="center"/>
    </xf>
    <xf numFmtId="178" fontId="6" fillId="0" borderId="0" xfId="2" applyNumberFormat="1">
      <alignment vertical="center"/>
    </xf>
    <xf numFmtId="0" fontId="0" fillId="0" borderId="0" xfId="0" applyAlignment="1">
      <alignment vertical="center"/>
    </xf>
    <xf numFmtId="12" fontId="0" fillId="0" borderId="0" xfId="0" applyNumberFormat="1" applyAlignment="1">
      <alignment horizontal="center" vertical="center"/>
    </xf>
    <xf numFmtId="0" fontId="37" fillId="0" borderId="0" xfId="0" applyFont="1" applyAlignment="1">
      <alignment horizontal="center" vertical="center"/>
    </xf>
    <xf numFmtId="0" fontId="37" fillId="0" borderId="0" xfId="0" applyFont="1" applyAlignment="1">
      <alignment horizontal="center" vertical="center" wrapText="1"/>
    </xf>
    <xf numFmtId="0" fontId="0" fillId="0" borderId="0" xfId="0" applyAlignment="1">
      <alignment horizontal="center" vertical="center"/>
    </xf>
    <xf numFmtId="0" fontId="6" fillId="4" borderId="11" xfId="2" applyFill="1" applyBorder="1">
      <alignment vertical="center"/>
    </xf>
    <xf numFmtId="0" fontId="6" fillId="4" borderId="0" xfId="2" applyFill="1">
      <alignment vertical="center"/>
    </xf>
    <xf numFmtId="0" fontId="0" fillId="4" borderId="0" xfId="0" applyFill="1" applyAlignment="1">
      <alignment vertical="center"/>
    </xf>
    <xf numFmtId="0" fontId="37" fillId="4" borderId="0" xfId="0" applyFont="1" applyFill="1" applyAlignment="1">
      <alignment horizontal="center" vertical="center"/>
    </xf>
    <xf numFmtId="0" fontId="37" fillId="4" borderId="0" xfId="0" applyFont="1" applyFill="1" applyAlignment="1">
      <alignment horizontal="center" vertical="center" wrapText="1"/>
    </xf>
    <xf numFmtId="0" fontId="0" fillId="4" borderId="0" xfId="0" applyFill="1" applyAlignment="1">
      <alignment horizontal="center" vertical="center"/>
    </xf>
    <xf numFmtId="12" fontId="0" fillId="4" borderId="0" xfId="0" applyNumberFormat="1" applyFill="1" applyAlignment="1">
      <alignment horizontal="center" vertical="center"/>
    </xf>
    <xf numFmtId="0" fontId="6" fillId="4" borderId="0" xfId="2" applyFill="1" applyAlignment="1">
      <alignment vertical="center" wrapText="1"/>
    </xf>
    <xf numFmtId="0" fontId="7" fillId="5" borderId="0" xfId="2" applyFont="1" applyFill="1">
      <alignment vertical="center"/>
    </xf>
    <xf numFmtId="0" fontId="0" fillId="4" borderId="0" xfId="0" applyFont="1" applyFill="1" applyAlignment="1">
      <alignment vertical="center"/>
    </xf>
    <xf numFmtId="0" fontId="7" fillId="4" borderId="0" xfId="2" applyFont="1" applyFill="1" applyAlignment="1">
      <alignment vertical="center" wrapText="1"/>
    </xf>
    <xf numFmtId="0" fontId="0" fillId="6" borderId="11" xfId="0" applyFill="1" applyBorder="1" applyAlignment="1">
      <alignment horizontal="left" vertical="center"/>
    </xf>
    <xf numFmtId="0" fontId="6" fillId="0" borderId="4" xfId="7" applyBorder="1" applyProtection="1">
      <alignment vertical="center"/>
      <protection locked="0"/>
    </xf>
    <xf numFmtId="0" fontId="6" fillId="0" borderId="1" xfId="7" applyBorder="1" applyProtection="1">
      <alignment vertical="center"/>
      <protection locked="0"/>
    </xf>
    <xf numFmtId="0" fontId="6" fillId="0" borderId="1" xfId="7" applyBorder="1" applyAlignment="1" applyProtection="1">
      <alignment vertical="center" shrinkToFit="1"/>
      <protection locked="0"/>
    </xf>
    <xf numFmtId="0" fontId="6" fillId="0" borderId="4" xfId="7" applyBorder="1" applyAlignment="1" applyProtection="1">
      <alignment vertical="center" shrinkToFit="1"/>
      <protection locked="0"/>
    </xf>
    <xf numFmtId="0" fontId="45" fillId="0" borderId="0" xfId="7" applyFont="1" applyProtection="1">
      <alignment vertical="center"/>
    </xf>
    <xf numFmtId="0" fontId="6" fillId="0" borderId="4" xfId="7" applyFill="1" applyBorder="1" applyProtection="1">
      <alignment vertical="center"/>
      <protection locked="0"/>
    </xf>
    <xf numFmtId="0" fontId="0" fillId="0" borderId="11" xfId="0" applyBorder="1"/>
    <xf numFmtId="0" fontId="0" fillId="7" borderId="11" xfId="0" applyFill="1" applyBorder="1"/>
    <xf numFmtId="0" fontId="0" fillId="8" borderId="11" xfId="0" applyFill="1" applyBorder="1"/>
    <xf numFmtId="38" fontId="46" fillId="0" borderId="8" xfId="1" applyFont="1" applyBorder="1" applyAlignment="1">
      <alignment vertical="center"/>
    </xf>
    <xf numFmtId="38" fontId="46" fillId="0" borderId="0" xfId="1" applyFont="1" applyAlignment="1">
      <alignment vertical="center"/>
    </xf>
    <xf numFmtId="38" fontId="47" fillId="9" borderId="1" xfId="1" applyFont="1" applyFill="1" applyBorder="1" applyAlignment="1">
      <alignment vertical="center"/>
    </xf>
    <xf numFmtId="57" fontId="47" fillId="9" borderId="1" xfId="1" applyNumberFormat="1" applyFont="1" applyFill="1" applyBorder="1" applyAlignment="1">
      <alignment horizontal="center" vertical="center"/>
    </xf>
    <xf numFmtId="38" fontId="47" fillId="9" borderId="1" xfId="1" applyFont="1" applyFill="1" applyBorder="1" applyAlignment="1">
      <alignment horizontal="center" vertical="center"/>
    </xf>
    <xf numFmtId="38" fontId="47" fillId="9" borderId="2" xfId="1" applyFont="1" applyFill="1" applyBorder="1" applyAlignment="1">
      <alignment horizontal="center" vertical="center"/>
    </xf>
    <xf numFmtId="176" fontId="47" fillId="9" borderId="2" xfId="0" applyNumberFormat="1" applyFont="1" applyFill="1" applyBorder="1" applyAlignment="1">
      <alignment horizontal="right" vertical="center"/>
    </xf>
    <xf numFmtId="38" fontId="47" fillId="0" borderId="0" xfId="1" applyFont="1" applyAlignment="1">
      <alignment vertical="center"/>
    </xf>
    <xf numFmtId="38" fontId="47" fillId="9" borderId="4" xfId="1" applyFont="1" applyFill="1" applyBorder="1" applyAlignment="1">
      <alignment horizontal="center" vertical="center" wrapText="1"/>
    </xf>
    <xf numFmtId="57" fontId="47" fillId="9" borderId="3" xfId="1" applyNumberFormat="1" applyFont="1" applyFill="1" applyBorder="1" applyAlignment="1">
      <alignment horizontal="center" vertical="center"/>
    </xf>
    <xf numFmtId="57" fontId="47" fillId="9" borderId="4" xfId="1" applyNumberFormat="1" applyFont="1" applyFill="1" applyBorder="1" applyAlignment="1">
      <alignment horizontal="center" vertical="center"/>
    </xf>
    <xf numFmtId="38" fontId="47" fillId="9" borderId="4" xfId="1" applyFont="1" applyFill="1" applyBorder="1" applyAlignment="1">
      <alignment horizontal="center" vertical="center"/>
    </xf>
    <xf numFmtId="38" fontId="47" fillId="9" borderId="3" xfId="1" applyFont="1" applyFill="1" applyBorder="1" applyAlignment="1">
      <alignment horizontal="center" vertical="center"/>
    </xf>
    <xf numFmtId="38" fontId="47" fillId="9" borderId="3" xfId="1" applyFont="1" applyFill="1" applyBorder="1" applyAlignment="1">
      <alignment horizontal="center" vertical="center" wrapText="1"/>
    </xf>
    <xf numFmtId="40" fontId="47" fillId="9" borderId="3" xfId="1" applyNumberFormat="1" applyFont="1" applyFill="1" applyBorder="1" applyAlignment="1">
      <alignment horizontal="center" vertical="center" wrapText="1"/>
    </xf>
    <xf numFmtId="40" fontId="47" fillId="9" borderId="3" xfId="1" applyNumberFormat="1" applyFont="1" applyFill="1" applyBorder="1" applyAlignment="1">
      <alignment horizontal="centerContinuous" vertical="center"/>
    </xf>
    <xf numFmtId="38" fontId="47" fillId="9" borderId="6" xfId="1" applyFont="1" applyFill="1" applyBorder="1" applyAlignment="1">
      <alignment vertical="center"/>
    </xf>
    <xf numFmtId="57" fontId="47" fillId="9" borderId="6" xfId="1" applyNumberFormat="1" applyFont="1" applyFill="1" applyBorder="1" applyAlignment="1">
      <alignment horizontal="center" vertical="center"/>
    </xf>
    <xf numFmtId="57" fontId="47" fillId="9" borderId="7" xfId="1" applyNumberFormat="1" applyFont="1" applyFill="1" applyBorder="1" applyAlignment="1">
      <alignment horizontal="center" vertical="center"/>
    </xf>
    <xf numFmtId="38" fontId="47" fillId="9" borderId="7" xfId="1" applyFont="1" applyFill="1" applyBorder="1" applyAlignment="1">
      <alignment vertical="center"/>
    </xf>
    <xf numFmtId="38" fontId="47" fillId="9" borderId="7" xfId="1" applyFont="1" applyFill="1" applyBorder="1" applyAlignment="1">
      <alignment horizontal="center" vertical="center"/>
    </xf>
    <xf numFmtId="40" fontId="47" fillId="9" borderId="7" xfId="1" applyNumberFormat="1" applyFont="1" applyFill="1" applyBorder="1" applyAlignment="1">
      <alignment horizontal="center" vertical="center"/>
    </xf>
    <xf numFmtId="38" fontId="47" fillId="0" borderId="0" xfId="1" applyFont="1" applyFill="1" applyAlignment="1">
      <alignment vertical="center"/>
    </xf>
    <xf numFmtId="38" fontId="47" fillId="0" borderId="1" xfId="1" applyFont="1" applyFill="1" applyBorder="1" applyAlignment="1">
      <alignment vertical="top" wrapText="1"/>
    </xf>
    <xf numFmtId="0" fontId="47" fillId="0" borderId="3" xfId="0" applyFont="1" applyFill="1" applyBorder="1" applyAlignment="1">
      <alignment horizontal="left" vertical="top" wrapText="1"/>
    </xf>
    <xf numFmtId="57" fontId="47" fillId="0" borderId="3" xfId="1" applyNumberFormat="1" applyFont="1" applyFill="1" applyBorder="1" applyAlignment="1">
      <alignment horizontal="center" vertical="top" wrapText="1"/>
    </xf>
    <xf numFmtId="38" fontId="47" fillId="0" borderId="4" xfId="1" applyFont="1" applyFill="1" applyBorder="1" applyAlignment="1">
      <alignment horizontal="center" vertical="top" wrapText="1"/>
    </xf>
    <xf numFmtId="38" fontId="47" fillId="0" borderId="4" xfId="1" applyFont="1" applyFill="1" applyBorder="1" applyAlignment="1">
      <alignment vertical="top" wrapText="1"/>
    </xf>
    <xf numFmtId="38" fontId="47" fillId="0" borderId="3" xfId="1" applyFont="1" applyFill="1" applyBorder="1" applyAlignment="1">
      <alignment horizontal="center" vertical="top" wrapText="1"/>
    </xf>
    <xf numFmtId="38" fontId="47" fillId="0" borderId="3" xfId="1" applyFont="1" applyFill="1" applyBorder="1" applyAlignment="1">
      <alignment horizontal="right" vertical="top" wrapText="1"/>
    </xf>
    <xf numFmtId="38" fontId="47" fillId="0" borderId="0" xfId="1" applyFont="1" applyFill="1" applyBorder="1" applyAlignment="1">
      <alignment vertical="top" wrapText="1"/>
    </xf>
    <xf numFmtId="0" fontId="47" fillId="0" borderId="11" xfId="1" applyNumberFormat="1" applyFont="1" applyFill="1" applyBorder="1" applyAlignment="1">
      <alignment horizontal="left" vertical="center" wrapText="1"/>
    </xf>
    <xf numFmtId="177" fontId="47" fillId="0" borderId="10" xfId="1" applyNumberFormat="1" applyFont="1" applyFill="1" applyBorder="1" applyAlignment="1">
      <alignment vertical="center" wrapText="1"/>
    </xf>
    <xf numFmtId="177" fontId="47" fillId="0" borderId="11" xfId="1" applyNumberFormat="1" applyFont="1" applyFill="1" applyBorder="1" applyAlignment="1">
      <alignment vertical="center" wrapText="1"/>
    </xf>
    <xf numFmtId="178" fontId="47" fillId="0" borderId="10" xfId="1" applyNumberFormat="1" applyFont="1" applyFill="1" applyBorder="1" applyAlignment="1">
      <alignment vertical="center" wrapText="1"/>
    </xf>
    <xf numFmtId="38" fontId="47" fillId="0" borderId="0" xfId="1" applyFont="1" applyFill="1" applyBorder="1" applyAlignment="1">
      <alignment horizontal="left" vertical="center" wrapText="1"/>
    </xf>
    <xf numFmtId="0" fontId="40" fillId="0" borderId="0" xfId="0" applyFont="1"/>
    <xf numFmtId="0" fontId="40" fillId="0" borderId="0" xfId="0" applyFont="1" applyFill="1"/>
    <xf numFmtId="0" fontId="47" fillId="0" borderId="0" xfId="0" applyFont="1"/>
    <xf numFmtId="0" fontId="47" fillId="0" borderId="0" xfId="0" applyFont="1" applyFill="1"/>
    <xf numFmtId="0" fontId="47" fillId="0" borderId="0" xfId="0" applyFont="1" applyAlignment="1">
      <alignment horizontal="right"/>
    </xf>
    <xf numFmtId="49" fontId="49" fillId="0" borderId="0" xfId="9" applyNumberFormat="1" applyFont="1" applyAlignment="1">
      <alignment vertical="center"/>
    </xf>
    <xf numFmtId="49" fontId="39" fillId="0" borderId="0" xfId="9" applyNumberFormat="1" applyFont="1" applyAlignment="1">
      <alignment vertical="center"/>
    </xf>
    <xf numFmtId="49" fontId="47" fillId="0" borderId="0" xfId="9" applyNumberFormat="1" applyFont="1" applyAlignment="1">
      <alignment vertical="center"/>
    </xf>
    <xf numFmtId="49" fontId="49" fillId="0" borderId="0" xfId="9" applyNumberFormat="1" applyFont="1" applyAlignment="1">
      <alignment horizontal="right" vertical="center"/>
    </xf>
    <xf numFmtId="49" fontId="47" fillId="0" borderId="0" xfId="9" applyNumberFormat="1" applyFont="1" applyAlignment="1">
      <alignment horizontal="right" vertical="center"/>
    </xf>
    <xf numFmtId="38" fontId="47" fillId="0" borderId="11" xfId="1" applyFont="1" applyFill="1" applyBorder="1" applyAlignment="1">
      <alignment horizontal="left" vertical="center" wrapText="1"/>
    </xf>
    <xf numFmtId="0" fontId="47" fillId="0" borderId="10" xfId="0" applyFont="1" applyFill="1" applyBorder="1" applyAlignment="1">
      <alignment horizontal="left" vertical="center" wrapText="1"/>
    </xf>
    <xf numFmtId="0" fontId="47" fillId="0" borderId="7" xfId="0" applyFont="1" applyFill="1" applyBorder="1" applyAlignment="1">
      <alignment horizontal="left" vertical="center" wrapText="1"/>
    </xf>
    <xf numFmtId="38" fontId="47" fillId="0" borderId="6" xfId="1" applyFont="1" applyFill="1" applyBorder="1" applyAlignment="1">
      <alignment horizontal="left" vertical="center" wrapText="1"/>
    </xf>
    <xf numFmtId="177" fontId="47" fillId="0" borderId="7" xfId="1" applyNumberFormat="1" applyFont="1" applyFill="1" applyBorder="1" applyAlignment="1">
      <alignment vertical="center" wrapText="1"/>
    </xf>
    <xf numFmtId="49" fontId="52" fillId="0" borderId="13" xfId="9" applyNumberFormat="1" applyFont="1" applyBorder="1" applyAlignment="1">
      <alignment horizontal="center" vertical="center"/>
    </xf>
    <xf numFmtId="49" fontId="53" fillId="0" borderId="19" xfId="9" applyNumberFormat="1" applyFont="1" applyBorder="1" applyAlignment="1">
      <alignment horizontal="center" vertical="center"/>
    </xf>
    <xf numFmtId="49" fontId="53" fillId="0" borderId="41" xfId="9" applyNumberFormat="1" applyFont="1" applyBorder="1" applyAlignment="1">
      <alignment horizontal="center" vertical="center"/>
    </xf>
    <xf numFmtId="49" fontId="51" fillId="0" borderId="85" xfId="10" applyNumberFormat="1" applyFont="1" applyFill="1" applyBorder="1" applyAlignment="1">
      <alignment horizontal="center" vertical="center" wrapText="1"/>
    </xf>
    <xf numFmtId="49" fontId="51" fillId="0" borderId="76" xfId="10" applyNumberFormat="1" applyFont="1" applyFill="1" applyBorder="1" applyAlignment="1">
      <alignment horizontal="center" vertical="center" wrapText="1"/>
    </xf>
    <xf numFmtId="49" fontId="52" fillId="0" borderId="13" xfId="9" applyNumberFormat="1" applyFont="1" applyBorder="1" applyAlignment="1">
      <alignment horizontal="center" vertical="center" wrapText="1"/>
    </xf>
    <xf numFmtId="49" fontId="53" fillId="0" borderId="13" xfId="9" applyNumberFormat="1" applyFont="1" applyBorder="1" applyAlignment="1">
      <alignment horizontal="center" vertical="center"/>
    </xf>
    <xf numFmtId="49" fontId="54" fillId="0" borderId="13" xfId="9" applyNumberFormat="1" applyFont="1" applyBorder="1" applyAlignment="1">
      <alignment horizontal="center" vertical="center" wrapText="1"/>
    </xf>
    <xf numFmtId="57" fontId="46" fillId="0" borderId="8" xfId="1" applyNumberFormat="1" applyFont="1" applyFill="1" applyBorder="1" applyAlignment="1">
      <alignment vertical="center"/>
    </xf>
    <xf numFmtId="49" fontId="46" fillId="0" borderId="8" xfId="1" applyNumberFormat="1" applyFont="1" applyFill="1" applyBorder="1" applyAlignment="1">
      <alignment vertical="center"/>
    </xf>
    <xf numFmtId="38" fontId="40" fillId="0" borderId="8" xfId="1" applyFont="1" applyFill="1" applyBorder="1" applyAlignment="1">
      <alignment vertical="center"/>
    </xf>
    <xf numFmtId="38" fontId="47" fillId="0" borderId="72" xfId="1" applyFont="1" applyFill="1" applyBorder="1" applyAlignment="1">
      <alignment horizontal="left" vertical="center" wrapText="1"/>
    </xf>
    <xf numFmtId="38" fontId="47" fillId="0" borderId="89" xfId="1" applyFont="1" applyFill="1" applyBorder="1" applyAlignment="1">
      <alignment horizontal="left" vertical="center" wrapText="1"/>
    </xf>
    <xf numFmtId="177" fontId="47" fillId="0" borderId="78" xfId="1" applyNumberFormat="1" applyFont="1" applyFill="1" applyBorder="1" applyAlignment="1">
      <alignment vertical="center" wrapText="1"/>
    </xf>
    <xf numFmtId="177" fontId="47" fillId="0" borderId="72" xfId="1" applyNumberFormat="1" applyFont="1" applyFill="1" applyBorder="1" applyAlignment="1">
      <alignment vertical="center" wrapText="1"/>
    </xf>
    <xf numFmtId="38" fontId="47" fillId="0" borderId="11" xfId="1" applyFont="1" applyFill="1" applyBorder="1" applyAlignment="1">
      <alignment horizontal="left" vertical="center" wrapText="1" shrinkToFit="1"/>
    </xf>
    <xf numFmtId="0" fontId="55" fillId="0" borderId="0" xfId="0" applyFont="1"/>
    <xf numFmtId="180" fontId="0" fillId="0" borderId="11" xfId="0" applyNumberFormat="1" applyFill="1" applyBorder="1" applyAlignment="1" applyProtection="1">
      <alignment horizontal="left" vertical="center"/>
      <protection locked="0"/>
    </xf>
    <xf numFmtId="0" fontId="0" fillId="0" borderId="11" xfId="0" applyNumberFormat="1" applyFill="1" applyBorder="1" applyAlignment="1" applyProtection="1">
      <alignment horizontal="left" vertical="center"/>
      <protection locked="0"/>
    </xf>
    <xf numFmtId="0" fontId="1" fillId="0" borderId="0" xfId="3" applyAlignment="1" applyProtection="1"/>
    <xf numFmtId="0" fontId="13" fillId="0" borderId="0" xfId="3" applyFont="1" applyAlignment="1" applyProtection="1">
      <alignment vertical="center"/>
    </xf>
    <xf numFmtId="0" fontId="13" fillId="0" borderId="0" xfId="3" applyFont="1" applyAlignment="1" applyProtection="1"/>
    <xf numFmtId="0" fontId="13" fillId="0" borderId="0" xfId="3" applyFont="1" applyAlignment="1" applyProtection="1">
      <alignment horizontal="centerContinuous" vertical="center"/>
    </xf>
    <xf numFmtId="0" fontId="13" fillId="0" borderId="0" xfId="3" applyFont="1" applyAlignment="1" applyProtection="1">
      <alignment horizontal="centerContinuous"/>
    </xf>
    <xf numFmtId="0" fontId="1" fillId="0" borderId="0" xfId="3" applyAlignment="1" applyProtection="1">
      <alignment horizontal="centerContinuous"/>
    </xf>
    <xf numFmtId="0" fontId="13" fillId="0" borderId="0" xfId="3" applyFont="1" applyAlignment="1" applyProtection="1">
      <alignment horizontal="right" vertical="center"/>
    </xf>
    <xf numFmtId="0" fontId="13" fillId="0" borderId="0" xfId="3" applyFont="1" applyAlignment="1" applyProtection="1">
      <alignment horizontal="distributed"/>
    </xf>
    <xf numFmtId="0" fontId="13" fillId="0" borderId="0" xfId="3" applyFont="1" applyAlignment="1" applyProtection="1">
      <alignment horizontal="distributed" vertical="center"/>
    </xf>
    <xf numFmtId="0" fontId="13" fillId="0" borderId="8" xfId="3" applyFont="1" applyBorder="1" applyAlignment="1" applyProtection="1">
      <alignment vertical="center"/>
    </xf>
    <xf numFmtId="0" fontId="13" fillId="0" borderId="42" xfId="3" applyFont="1" applyBorder="1" applyAlignment="1" applyProtection="1">
      <alignment horizontal="distributed" vertical="center"/>
    </xf>
    <xf numFmtId="0" fontId="41" fillId="0" borderId="0" xfId="0" applyFont="1" applyAlignment="1" applyProtection="1">
      <alignment horizontal="left" vertical="center"/>
    </xf>
    <xf numFmtId="0" fontId="13" fillId="0" borderId="0" xfId="3" applyFont="1" applyAlignment="1" applyProtection="1">
      <alignment horizontal="right"/>
    </xf>
    <xf numFmtId="178" fontId="13" fillId="0" borderId="0" xfId="3" applyNumberFormat="1" applyFont="1" applyAlignment="1" applyProtection="1">
      <alignment horizontal="right"/>
    </xf>
    <xf numFmtId="37" fontId="13" fillId="0" borderId="0" xfId="3" applyNumberFormat="1" applyFont="1" applyAlignment="1" applyProtection="1">
      <alignment vertical="center"/>
    </xf>
    <xf numFmtId="178" fontId="13" fillId="0" borderId="0" xfId="3" applyNumberFormat="1" applyFont="1" applyAlignment="1" applyProtection="1"/>
    <xf numFmtId="178" fontId="13" fillId="0" borderId="0" xfId="3" applyNumberFormat="1" applyFont="1" applyAlignment="1" applyProtection="1">
      <protection locked="0"/>
    </xf>
    <xf numFmtId="0" fontId="6" fillId="0" borderId="0" xfId="7" applyProtection="1">
      <alignment vertical="center"/>
    </xf>
    <xf numFmtId="0" fontId="43" fillId="0" borderId="0" xfId="7" applyFont="1" applyAlignment="1" applyProtection="1">
      <alignment horizontal="center" vertical="center"/>
    </xf>
    <xf numFmtId="0" fontId="44" fillId="0" borderId="0" xfId="7" applyFont="1" applyAlignment="1" applyProtection="1">
      <alignment horizontal="right" vertical="center"/>
    </xf>
    <xf numFmtId="0" fontId="44" fillId="0" borderId="11" xfId="7" applyFont="1" applyBorder="1" applyAlignment="1" applyProtection="1">
      <alignment horizontal="center" vertical="center"/>
    </xf>
    <xf numFmtId="178" fontId="6" fillId="0" borderId="4" xfId="7" applyNumberFormat="1" applyBorder="1" applyProtection="1">
      <alignment vertical="center"/>
    </xf>
    <xf numFmtId="0" fontId="6" fillId="0" borderId="4" xfId="7" applyBorder="1" applyProtection="1">
      <alignment vertical="center"/>
    </xf>
    <xf numFmtId="0" fontId="6" fillId="4" borderId="11" xfId="7" applyFill="1" applyBorder="1" applyProtection="1">
      <alignment vertical="center"/>
    </xf>
    <xf numFmtId="182" fontId="49" fillId="0" borderId="6" xfId="10" applyNumberFormat="1" applyFont="1" applyFill="1" applyBorder="1" applyAlignment="1" applyProtection="1">
      <alignment vertical="center"/>
      <protection locked="0"/>
    </xf>
    <xf numFmtId="182" fontId="49" fillId="0" borderId="9" xfId="10" applyNumberFormat="1" applyFont="1" applyFill="1" applyBorder="1" applyAlignment="1" applyProtection="1">
      <alignment vertical="center"/>
      <protection locked="0"/>
    </xf>
    <xf numFmtId="182" fontId="49" fillId="0" borderId="11" xfId="10" applyNumberFormat="1" applyFont="1" applyFill="1" applyBorder="1" applyAlignment="1" applyProtection="1">
      <alignment vertical="center"/>
      <protection locked="0"/>
    </xf>
    <xf numFmtId="182" fontId="49" fillId="0" borderId="43" xfId="10" applyNumberFormat="1" applyFont="1" applyFill="1" applyBorder="1" applyAlignment="1" applyProtection="1">
      <alignment vertical="center"/>
      <protection locked="0"/>
    </xf>
    <xf numFmtId="182" fontId="49" fillId="0" borderId="73" xfId="10" applyNumberFormat="1" applyFont="1" applyFill="1" applyBorder="1" applyAlignment="1" applyProtection="1">
      <alignment vertical="center"/>
      <protection locked="0"/>
    </xf>
    <xf numFmtId="182" fontId="49" fillId="0" borderId="75" xfId="10" applyNumberFormat="1" applyFont="1" applyFill="1" applyBorder="1" applyAlignment="1" applyProtection="1">
      <alignment vertical="center"/>
      <protection locked="0"/>
    </xf>
    <xf numFmtId="49" fontId="51" fillId="0" borderId="76" xfId="10" applyNumberFormat="1" applyFont="1" applyFill="1" applyBorder="1" applyAlignment="1" applyProtection="1">
      <alignment horizontal="center" vertical="center" wrapText="1"/>
      <protection locked="0"/>
    </xf>
    <xf numFmtId="49" fontId="51" fillId="0" borderId="85" xfId="10" applyNumberFormat="1" applyFont="1" applyFill="1" applyBorder="1" applyAlignment="1" applyProtection="1">
      <alignment horizontal="center" vertical="center" wrapText="1"/>
      <protection locked="0"/>
    </xf>
    <xf numFmtId="0" fontId="47" fillId="0" borderId="0" xfId="0" applyFont="1" applyProtection="1"/>
    <xf numFmtId="0" fontId="47" fillId="0" borderId="0" xfId="0" applyFont="1" applyFill="1" applyProtection="1"/>
    <xf numFmtId="57" fontId="46" fillId="0" borderId="8" xfId="1" applyNumberFormat="1" applyFont="1" applyFill="1" applyBorder="1" applyAlignment="1" applyProtection="1">
      <alignment vertical="center"/>
    </xf>
    <xf numFmtId="49" fontId="46" fillId="0" borderId="8" xfId="1" applyNumberFormat="1" applyFont="1" applyFill="1" applyBorder="1" applyAlignment="1" applyProtection="1">
      <alignment vertical="center"/>
    </xf>
    <xf numFmtId="38" fontId="46" fillId="0" borderId="0" xfId="1" applyFont="1" applyAlignment="1" applyProtection="1">
      <alignment vertical="center"/>
    </xf>
    <xf numFmtId="38" fontId="40" fillId="0" borderId="8" xfId="1" applyFont="1" applyFill="1" applyBorder="1" applyAlignment="1" applyProtection="1">
      <alignment vertical="center"/>
    </xf>
    <xf numFmtId="38" fontId="46" fillId="0" borderId="8" xfId="1" applyFont="1" applyBorder="1" applyAlignment="1" applyProtection="1">
      <alignment vertical="center"/>
    </xf>
    <xf numFmtId="57" fontId="47" fillId="9" borderId="1" xfId="1" applyNumberFormat="1" applyFont="1" applyFill="1" applyBorder="1" applyAlignment="1" applyProtection="1">
      <alignment horizontal="center" vertical="center"/>
    </xf>
    <xf numFmtId="38" fontId="47" fillId="9" borderId="1" xfId="1" applyFont="1" applyFill="1" applyBorder="1" applyAlignment="1" applyProtection="1">
      <alignment horizontal="center" vertical="center"/>
    </xf>
    <xf numFmtId="38" fontId="47" fillId="9" borderId="1" xfId="1" applyFont="1" applyFill="1" applyBorder="1" applyAlignment="1" applyProtection="1">
      <alignment vertical="center"/>
    </xf>
    <xf numFmtId="38" fontId="47" fillId="9" borderId="2" xfId="1" applyFont="1" applyFill="1" applyBorder="1" applyAlignment="1" applyProtection="1">
      <alignment horizontal="center" vertical="center"/>
    </xf>
    <xf numFmtId="176" fontId="47" fillId="9" borderId="2" xfId="0" applyNumberFormat="1" applyFont="1" applyFill="1" applyBorder="1" applyAlignment="1" applyProtection="1">
      <alignment horizontal="right" vertical="center"/>
    </xf>
    <xf numFmtId="38" fontId="47" fillId="0" borderId="0" xfId="1" applyFont="1" applyAlignment="1" applyProtection="1">
      <alignment vertical="center"/>
    </xf>
    <xf numFmtId="57" fontId="47" fillId="9" borderId="3" xfId="1" applyNumberFormat="1" applyFont="1" applyFill="1" applyBorder="1" applyAlignment="1" applyProtection="1">
      <alignment horizontal="center" vertical="center"/>
    </xf>
    <xf numFmtId="57" fontId="47" fillId="9" borderId="4" xfId="1" applyNumberFormat="1" applyFont="1" applyFill="1" applyBorder="1" applyAlignment="1" applyProtection="1">
      <alignment horizontal="center" vertical="center"/>
    </xf>
    <xf numFmtId="38" fontId="47" fillId="9" borderId="4" xfId="1" applyFont="1" applyFill="1" applyBorder="1" applyAlignment="1" applyProtection="1">
      <alignment horizontal="center" vertical="center"/>
    </xf>
    <xf numFmtId="38" fontId="47" fillId="9" borderId="4" xfId="1" applyFont="1" applyFill="1" applyBorder="1" applyAlignment="1" applyProtection="1">
      <alignment horizontal="center" vertical="center" wrapText="1"/>
    </xf>
    <xf numFmtId="38" fontId="47" fillId="9" borderId="3" xfId="1" applyFont="1" applyFill="1" applyBorder="1" applyAlignment="1" applyProtection="1">
      <alignment horizontal="center" vertical="center"/>
    </xf>
    <xf numFmtId="38" fontId="47" fillId="9" borderId="3" xfId="1" applyFont="1" applyFill="1" applyBorder="1" applyAlignment="1" applyProtection="1">
      <alignment horizontal="center" vertical="center" wrapText="1"/>
    </xf>
    <xf numFmtId="40" fontId="47" fillId="9" borderId="3" xfId="1" applyNumberFormat="1" applyFont="1" applyFill="1" applyBorder="1" applyAlignment="1" applyProtection="1">
      <alignment horizontal="center" vertical="center" wrapText="1"/>
    </xf>
    <xf numFmtId="40" fontId="47" fillId="9" borderId="3" xfId="1" applyNumberFormat="1" applyFont="1" applyFill="1" applyBorder="1" applyAlignment="1" applyProtection="1">
      <alignment horizontal="centerContinuous" vertical="center"/>
    </xf>
    <xf numFmtId="57" fontId="47" fillId="9" borderId="6" xfId="1" applyNumberFormat="1" applyFont="1" applyFill="1" applyBorder="1" applyAlignment="1" applyProtection="1">
      <alignment horizontal="center" vertical="center"/>
    </xf>
    <xf numFmtId="57" fontId="47" fillId="9" borderId="7" xfId="1" applyNumberFormat="1" applyFont="1" applyFill="1" applyBorder="1" applyAlignment="1" applyProtection="1">
      <alignment horizontal="center" vertical="center"/>
    </xf>
    <xf numFmtId="38" fontId="47" fillId="9" borderId="6" xfId="1" applyFont="1" applyFill="1" applyBorder="1" applyAlignment="1" applyProtection="1">
      <alignment vertical="center"/>
    </xf>
    <xf numFmtId="38" fontId="47" fillId="9" borderId="7" xfId="1" applyFont="1" applyFill="1" applyBorder="1" applyAlignment="1" applyProtection="1">
      <alignment vertical="center"/>
    </xf>
    <xf numFmtId="38" fontId="47" fillId="9" borderId="7" xfId="1" applyFont="1" applyFill="1" applyBorder="1" applyAlignment="1" applyProtection="1">
      <alignment horizontal="center" vertical="center"/>
    </xf>
    <xf numFmtId="40" fontId="47" fillId="9" borderId="7" xfId="1" applyNumberFormat="1" applyFont="1" applyFill="1" applyBorder="1" applyAlignment="1" applyProtection="1">
      <alignment horizontal="center" vertical="center"/>
    </xf>
    <xf numFmtId="38" fontId="47" fillId="0" borderId="0" xfId="1" applyFont="1" applyFill="1" applyAlignment="1" applyProtection="1">
      <alignment vertical="center"/>
    </xf>
    <xf numFmtId="0" fontId="47" fillId="0" borderId="3" xfId="0" applyFont="1" applyFill="1" applyBorder="1" applyAlignment="1" applyProtection="1">
      <alignment horizontal="left" vertical="top" wrapText="1"/>
    </xf>
    <xf numFmtId="57" fontId="47" fillId="0" borderId="3" xfId="1" applyNumberFormat="1" applyFont="1" applyFill="1" applyBorder="1" applyAlignment="1" applyProtection="1">
      <alignment horizontal="center" vertical="top" wrapText="1"/>
    </xf>
    <xf numFmtId="38" fontId="47" fillId="0" borderId="4" xfId="1" applyFont="1" applyFill="1" applyBorder="1" applyAlignment="1" applyProtection="1">
      <alignment horizontal="center" vertical="top" wrapText="1"/>
    </xf>
    <xf numFmtId="38" fontId="47" fillId="0" borderId="4" xfId="1" applyFont="1" applyFill="1" applyBorder="1" applyAlignment="1" applyProtection="1">
      <alignment vertical="top" wrapText="1"/>
    </xf>
    <xf numFmtId="38" fontId="47" fillId="0" borderId="3" xfId="1" applyFont="1" applyFill="1" applyBorder="1" applyAlignment="1" applyProtection="1">
      <alignment horizontal="center" vertical="top" wrapText="1"/>
    </xf>
    <xf numFmtId="38" fontId="47" fillId="0" borderId="3" xfId="1" applyFont="1" applyFill="1" applyBorder="1" applyAlignment="1" applyProtection="1">
      <alignment horizontal="right" vertical="top" wrapText="1"/>
    </xf>
    <xf numFmtId="38" fontId="47" fillId="0" borderId="1" xfId="1" applyFont="1" applyFill="1" applyBorder="1" applyAlignment="1" applyProtection="1">
      <alignment vertical="top" wrapText="1"/>
    </xf>
    <xf numFmtId="38" fontId="47" fillId="0" borderId="0" xfId="1" applyFont="1" applyFill="1" applyBorder="1" applyAlignment="1" applyProtection="1">
      <alignment vertical="top" wrapText="1"/>
    </xf>
    <xf numFmtId="0" fontId="47" fillId="0" borderId="10" xfId="0" applyFont="1" applyFill="1" applyBorder="1" applyAlignment="1" applyProtection="1">
      <alignment horizontal="left" vertical="center" wrapText="1"/>
    </xf>
    <xf numFmtId="0" fontId="47" fillId="0" borderId="11" xfId="1" applyNumberFormat="1" applyFont="1" applyFill="1" applyBorder="1" applyAlignment="1" applyProtection="1">
      <alignment horizontal="left" vertical="center" wrapText="1"/>
    </xf>
    <xf numFmtId="38" fontId="47" fillId="0" borderId="11" xfId="1" applyFont="1" applyFill="1" applyBorder="1" applyAlignment="1" applyProtection="1">
      <alignment horizontal="left" vertical="center" wrapText="1"/>
    </xf>
    <xf numFmtId="177" fontId="47" fillId="0" borderId="10" xfId="1" applyNumberFormat="1" applyFont="1" applyFill="1" applyBorder="1" applyAlignment="1" applyProtection="1">
      <alignment vertical="center" wrapText="1"/>
    </xf>
    <xf numFmtId="177" fontId="47" fillId="0" borderId="11" xfId="1" applyNumberFormat="1" applyFont="1" applyFill="1" applyBorder="1" applyAlignment="1" applyProtection="1">
      <alignment vertical="center" wrapText="1"/>
    </xf>
    <xf numFmtId="181" fontId="47" fillId="0" borderId="10" xfId="1" applyNumberFormat="1" applyFont="1" applyFill="1" applyBorder="1" applyAlignment="1" applyProtection="1">
      <alignment vertical="center" wrapText="1"/>
    </xf>
    <xf numFmtId="178" fontId="47" fillId="0" borderId="10" xfId="1" applyNumberFormat="1" applyFont="1" applyFill="1" applyBorder="1" applyAlignment="1" applyProtection="1">
      <alignment vertical="center" wrapText="1"/>
    </xf>
    <xf numFmtId="38" fontId="47" fillId="0" borderId="0" xfId="1" applyFont="1" applyFill="1" applyBorder="1" applyAlignment="1" applyProtection="1">
      <alignment horizontal="left" vertical="center" wrapText="1"/>
    </xf>
    <xf numFmtId="0" fontId="47" fillId="0" borderId="7" xfId="0" applyFont="1" applyFill="1" applyBorder="1" applyAlignment="1" applyProtection="1">
      <alignment horizontal="left" vertical="center" wrapText="1"/>
    </xf>
    <xf numFmtId="177" fontId="47" fillId="0" borderId="7" xfId="1" applyNumberFormat="1" applyFont="1" applyFill="1" applyBorder="1" applyAlignment="1" applyProtection="1">
      <alignment vertical="center" wrapText="1"/>
    </xf>
    <xf numFmtId="38" fontId="47" fillId="0" borderId="6" xfId="1" applyFont="1" applyFill="1" applyBorder="1" applyAlignment="1" applyProtection="1">
      <alignment horizontal="left" vertical="center" wrapText="1"/>
    </xf>
    <xf numFmtId="38" fontId="47" fillId="0" borderId="72" xfId="1" applyFont="1" applyFill="1" applyBorder="1" applyAlignment="1" applyProtection="1">
      <alignment horizontal="left" vertical="center" wrapText="1"/>
    </xf>
    <xf numFmtId="38" fontId="47" fillId="0" borderId="89" xfId="1" applyFont="1" applyFill="1" applyBorder="1" applyAlignment="1" applyProtection="1">
      <alignment horizontal="left" vertical="center" wrapText="1"/>
    </xf>
    <xf numFmtId="177" fontId="47" fillId="0" borderId="78" xfId="1" applyNumberFormat="1" applyFont="1" applyFill="1" applyBorder="1" applyAlignment="1" applyProtection="1">
      <alignment vertical="center" wrapText="1"/>
    </xf>
    <xf numFmtId="177" fontId="47" fillId="0" borderId="72" xfId="1" applyNumberFormat="1" applyFont="1" applyFill="1" applyBorder="1" applyAlignment="1" applyProtection="1">
      <alignment vertical="center" wrapText="1"/>
    </xf>
    <xf numFmtId="0" fontId="40" fillId="0" borderId="0" xfId="0" applyFont="1" applyProtection="1"/>
    <xf numFmtId="0" fontId="40" fillId="0" borderId="0" xfId="0" applyFont="1" applyFill="1" applyProtection="1"/>
    <xf numFmtId="0" fontId="0" fillId="0" borderId="0" xfId="0" applyProtection="1"/>
    <xf numFmtId="0" fontId="47" fillId="0" borderId="0" xfId="0" applyFont="1" applyAlignment="1" applyProtection="1">
      <alignment horizontal="right"/>
    </xf>
    <xf numFmtId="177" fontId="47" fillId="0" borderId="10" xfId="1" applyNumberFormat="1" applyFont="1" applyFill="1" applyBorder="1" applyAlignment="1" applyProtection="1">
      <alignment vertical="center" wrapText="1"/>
      <protection locked="0"/>
    </xf>
    <xf numFmtId="49" fontId="49" fillId="0" borderId="0" xfId="9" applyNumberFormat="1" applyFont="1" applyAlignment="1">
      <alignment horizontal="left" vertical="center"/>
    </xf>
    <xf numFmtId="38" fontId="49" fillId="0" borderId="40" xfId="10" applyFont="1" applyFill="1" applyBorder="1" applyAlignment="1">
      <alignment horizontal="right" vertical="center"/>
    </xf>
    <xf numFmtId="38" fontId="49" fillId="0" borderId="40" xfId="10" applyFont="1" applyFill="1" applyBorder="1" applyAlignment="1">
      <alignment horizontal="right" vertical="center"/>
    </xf>
    <xf numFmtId="0" fontId="0" fillId="8" borderId="10" xfId="0" applyFill="1" applyBorder="1"/>
    <xf numFmtId="0" fontId="0" fillId="7" borderId="10" xfId="0" applyFill="1" applyBorder="1"/>
    <xf numFmtId="0" fontId="56" fillId="0" borderId="11" xfId="11" applyNumberFormat="1" applyFill="1" applyBorder="1" applyAlignment="1" applyProtection="1">
      <alignment horizontal="left" vertical="center"/>
      <protection locked="0"/>
    </xf>
    <xf numFmtId="0" fontId="5" fillId="11" borderId="0" xfId="0" applyFont="1" applyFill="1"/>
    <xf numFmtId="0" fontId="0" fillId="11" borderId="0" xfId="0" applyFill="1"/>
    <xf numFmtId="38" fontId="49" fillId="0" borderId="40" xfId="10" applyFont="1" applyFill="1" applyBorder="1" applyAlignment="1">
      <alignment horizontal="right" vertical="center"/>
    </xf>
    <xf numFmtId="38" fontId="49" fillId="0" borderId="11" xfId="10" applyFont="1" applyFill="1" applyBorder="1" applyAlignment="1">
      <alignment horizontal="right" vertical="center"/>
    </xf>
    <xf numFmtId="0" fontId="0" fillId="0" borderId="10" xfId="0" applyBorder="1"/>
    <xf numFmtId="49" fontId="0" fillId="0" borderId="11" xfId="0" applyNumberFormat="1" applyBorder="1"/>
    <xf numFmtId="49" fontId="0" fillId="0" borderId="10" xfId="0" applyNumberFormat="1" applyBorder="1" applyAlignment="1"/>
    <xf numFmtId="49" fontId="0" fillId="0" borderId="42" xfId="0" applyNumberFormat="1" applyBorder="1" applyAlignment="1"/>
    <xf numFmtId="49" fontId="0" fillId="0" borderId="43" xfId="0" applyNumberFormat="1" applyBorder="1" applyAlignment="1"/>
    <xf numFmtId="49" fontId="47" fillId="0" borderId="11" xfId="1" applyNumberFormat="1" applyFont="1" applyFill="1" applyBorder="1" applyAlignment="1" applyProtection="1">
      <alignment horizontal="center" vertical="center" wrapText="1"/>
    </xf>
    <xf numFmtId="49" fontId="47" fillId="0" borderId="11" xfId="1" applyNumberFormat="1" applyFont="1" applyFill="1" applyBorder="1" applyAlignment="1">
      <alignment horizontal="center" vertical="center" wrapText="1"/>
    </xf>
    <xf numFmtId="38" fontId="46" fillId="0" borderId="0" xfId="1" applyFont="1" applyBorder="1" applyAlignment="1">
      <alignment vertical="center"/>
    </xf>
    <xf numFmtId="38" fontId="46" fillId="0" borderId="0" xfId="1" applyFont="1" applyBorder="1" applyAlignment="1" applyProtection="1">
      <alignment vertical="center"/>
    </xf>
    <xf numFmtId="177" fontId="47" fillId="10" borderId="10" xfId="1" applyNumberFormat="1" applyFont="1" applyFill="1" applyBorder="1" applyAlignment="1" applyProtection="1">
      <alignment vertical="center" wrapText="1"/>
      <protection locked="0"/>
    </xf>
    <xf numFmtId="181" fontId="47" fillId="0" borderId="7" xfId="1" applyNumberFormat="1" applyFont="1" applyFill="1" applyBorder="1" applyAlignment="1" applyProtection="1">
      <alignment vertical="center" wrapText="1"/>
    </xf>
    <xf numFmtId="0" fontId="13" fillId="10" borderId="0" xfId="3" applyFont="1" applyFill="1" applyAlignment="1" applyProtection="1">
      <alignment horizontal="right" vertical="center"/>
      <protection locked="0"/>
    </xf>
    <xf numFmtId="0" fontId="13" fillId="10" borderId="0" xfId="3" applyFont="1" applyFill="1" applyAlignment="1" applyProtection="1">
      <alignment horizontal="right" vertical="center"/>
    </xf>
    <xf numFmtId="38" fontId="49" fillId="0" borderId="3" xfId="10" applyFont="1" applyFill="1" applyBorder="1" applyAlignment="1">
      <alignment horizontal="right" vertical="center"/>
    </xf>
    <xf numFmtId="38" fontId="0" fillId="0" borderId="3" xfId="0" applyNumberFormat="1" applyBorder="1"/>
    <xf numFmtId="38" fontId="0" fillId="0" borderId="11" xfId="0" applyNumberFormat="1" applyBorder="1"/>
    <xf numFmtId="3" fontId="0" fillId="0" borderId="11" xfId="0" applyNumberFormat="1" applyBorder="1"/>
    <xf numFmtId="38" fontId="0" fillId="0" borderId="10" xfId="0" applyNumberFormat="1" applyBorder="1"/>
    <xf numFmtId="0" fontId="0" fillId="6" borderId="11" xfId="0" applyFill="1" applyBorder="1" applyAlignment="1">
      <alignment horizontal="left" vertical="center" wrapText="1"/>
    </xf>
    <xf numFmtId="0" fontId="64" fillId="0" borderId="0" xfId="0" applyFont="1" applyAlignment="1">
      <alignment vertical="center"/>
    </xf>
    <xf numFmtId="0" fontId="62" fillId="0" borderId="0" xfId="0" applyFont="1" applyAlignment="1">
      <alignment horizontal="justify" vertical="center"/>
    </xf>
    <xf numFmtId="0" fontId="62" fillId="0" borderId="0" xfId="0" applyFont="1" applyAlignment="1">
      <alignment horizontal="center" vertical="center" wrapText="1"/>
    </xf>
    <xf numFmtId="0" fontId="62" fillId="0" borderId="0" xfId="0" applyFont="1" applyAlignment="1">
      <alignment vertical="center" wrapText="1"/>
    </xf>
    <xf numFmtId="0" fontId="65" fillId="0" borderId="0" xfId="0" applyFont="1" applyAlignment="1">
      <alignment vertical="center" wrapText="1"/>
    </xf>
    <xf numFmtId="0" fontId="62" fillId="0" borderId="0" xfId="0" applyFont="1" applyAlignment="1">
      <alignment horizontal="left" vertical="center"/>
    </xf>
    <xf numFmtId="0" fontId="62" fillId="0" borderId="0" xfId="0" applyFont="1" applyAlignment="1">
      <alignment horizontal="left" vertical="center" wrapText="1"/>
    </xf>
    <xf numFmtId="49" fontId="49" fillId="0" borderId="0" xfId="9" applyNumberFormat="1" applyFont="1" applyBorder="1" applyAlignment="1">
      <alignment horizontal="center" vertical="center"/>
    </xf>
    <xf numFmtId="0" fontId="0" fillId="8" borderId="42" xfId="0" applyFill="1" applyBorder="1" applyAlignment="1">
      <alignment horizontal="center"/>
    </xf>
    <xf numFmtId="0" fontId="0" fillId="7" borderId="42" xfId="0" applyFill="1" applyBorder="1" applyAlignment="1">
      <alignment horizontal="center"/>
    </xf>
    <xf numFmtId="182" fontId="49" fillId="0" borderId="9" xfId="10" applyNumberFormat="1" applyFont="1" applyFill="1" applyBorder="1" applyAlignment="1" applyProtection="1">
      <alignment vertical="center"/>
      <protection locked="0"/>
    </xf>
    <xf numFmtId="49" fontId="0" fillId="0" borderId="0" xfId="0" applyNumberFormat="1"/>
    <xf numFmtId="0" fontId="13" fillId="0" borderId="42" xfId="3" applyFont="1" applyBorder="1" applyAlignment="1" applyProtection="1">
      <alignment horizontal="left" vertical="center" shrinkToFit="1"/>
    </xf>
    <xf numFmtId="0" fontId="13" fillId="10" borderId="0" xfId="3" applyFont="1" applyFill="1" applyAlignment="1" applyProtection="1">
      <alignment horizontal="right" vertical="center"/>
      <protection locked="0"/>
    </xf>
    <xf numFmtId="180" fontId="13" fillId="0" borderId="0" xfId="3" applyNumberFormat="1" applyFont="1" applyAlignment="1" applyProtection="1">
      <alignment horizontal="right" vertical="center"/>
    </xf>
    <xf numFmtId="0" fontId="13" fillId="0" borderId="0" xfId="3" applyFont="1" applyAlignment="1" applyProtection="1">
      <alignment horizontal="left" vertical="top" wrapText="1"/>
    </xf>
    <xf numFmtId="0" fontId="13" fillId="0" borderId="8" xfId="3" applyFont="1" applyBorder="1" applyAlignment="1" applyProtection="1">
      <alignment horizontal="left" vertical="top" wrapText="1"/>
    </xf>
    <xf numFmtId="0" fontId="13" fillId="0" borderId="0" xfId="3" applyFont="1" applyAlignment="1" applyProtection="1">
      <alignment horizontal="left" vertical="center"/>
    </xf>
    <xf numFmtId="0" fontId="2" fillId="3" borderId="19" xfId="4" applyFont="1" applyFill="1" applyBorder="1" applyAlignment="1">
      <alignment horizontal="center" vertical="center" wrapText="1"/>
    </xf>
    <xf numFmtId="0" fontId="2" fillId="3" borderId="11" xfId="4" applyFont="1" applyFill="1" applyBorder="1" applyAlignment="1">
      <alignment horizontal="center" vertical="center" wrapText="1"/>
    </xf>
    <xf numFmtId="0" fontId="2" fillId="3" borderId="22" xfId="4" applyFont="1" applyFill="1" applyBorder="1" applyAlignment="1">
      <alignment horizontal="center" vertical="center" wrapText="1"/>
    </xf>
    <xf numFmtId="0" fontId="2" fillId="3" borderId="23" xfId="4" applyFont="1" applyFill="1" applyBorder="1" applyAlignment="1">
      <alignment horizontal="center" vertical="center" wrapText="1"/>
    </xf>
    <xf numFmtId="40" fontId="3" fillId="0" borderId="4" xfId="5" applyNumberFormat="1" applyFont="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7"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38" fontId="3" fillId="0" borderId="4" xfId="5" applyFont="1" applyBorder="1" applyAlignment="1">
      <alignment horizontal="center" vertical="center"/>
    </xf>
    <xf numFmtId="38" fontId="3" fillId="0" borderId="6" xfId="5" applyFont="1" applyBorder="1" applyAlignment="1">
      <alignment horizontal="center" vertical="center"/>
    </xf>
    <xf numFmtId="38" fontId="3" fillId="0" borderId="4" xfId="5" applyFont="1" applyBorder="1" applyAlignment="1">
      <alignment horizontal="center" vertical="center" wrapText="1"/>
    </xf>
    <xf numFmtId="38" fontId="3" fillId="0" borderId="6" xfId="5" applyFont="1" applyBorder="1" applyAlignment="1">
      <alignment horizontal="center" vertical="center" wrapText="1"/>
    </xf>
    <xf numFmtId="38" fontId="3" fillId="0" borderId="3" xfId="5" applyFont="1" applyBorder="1" applyAlignment="1">
      <alignment horizontal="center" vertical="center" wrapText="1"/>
    </xf>
    <xf numFmtId="38" fontId="3" fillId="0" borderId="7" xfId="5" applyFont="1" applyBorder="1" applyAlignment="1">
      <alignment horizontal="center" vertical="center" wrapText="1"/>
    </xf>
    <xf numFmtId="38" fontId="3" fillId="0" borderId="49" xfId="5" applyFont="1" applyBorder="1" applyAlignment="1">
      <alignment horizontal="center" vertical="center" wrapText="1"/>
    </xf>
    <xf numFmtId="38" fontId="3" fillId="0" borderId="50" xfId="5" applyFont="1" applyBorder="1" applyAlignment="1">
      <alignment horizontal="center" vertical="center" wrapText="1"/>
    </xf>
    <xf numFmtId="0" fontId="2" fillId="0" borderId="19" xfId="4" applyFont="1" applyBorder="1" applyAlignment="1">
      <alignment horizontal="center" vertical="center" wrapText="1"/>
    </xf>
    <xf numFmtId="0" fontId="2" fillId="0" borderId="11" xfId="4" applyFont="1" applyBorder="1" applyAlignment="1">
      <alignment horizontal="center" vertical="center" wrapText="1"/>
    </xf>
    <xf numFmtId="0" fontId="16" fillId="0" borderId="0" xfId="4" applyFont="1" applyAlignment="1">
      <alignment horizontal="left" vertical="center"/>
    </xf>
    <xf numFmtId="0" fontId="13" fillId="0" borderId="0" xfId="4" applyFont="1" applyAlignment="1">
      <alignment horizontal="left" wrapText="1"/>
    </xf>
    <xf numFmtId="57" fontId="16" fillId="0" borderId="38" xfId="5" applyNumberFormat="1" applyFont="1" applyFill="1" applyBorder="1" applyAlignment="1">
      <alignment horizontal="left"/>
    </xf>
    <xf numFmtId="0" fontId="2" fillId="0" borderId="13" xfId="4" applyFont="1" applyBorder="1" applyAlignment="1">
      <alignment horizontal="center" vertical="center" wrapText="1"/>
    </xf>
    <xf numFmtId="0" fontId="2" fillId="0" borderId="16" xfId="4" applyFont="1" applyBorder="1" applyAlignment="1">
      <alignment horizontal="center" vertical="center" wrapText="1"/>
    </xf>
    <xf numFmtId="0" fontId="2" fillId="0" borderId="15" xfId="4" applyFont="1" applyBorder="1" applyAlignment="1">
      <alignment horizontal="center" vertical="center" wrapText="1"/>
    </xf>
    <xf numFmtId="0" fontId="2" fillId="0" borderId="4" xfId="4" applyFont="1" applyBorder="1" applyAlignment="1">
      <alignment horizontal="center" vertical="center" wrapText="1"/>
    </xf>
    <xf numFmtId="0" fontId="2" fillId="0" borderId="6" xfId="4" applyFont="1" applyBorder="1" applyAlignment="1">
      <alignment horizontal="center" vertical="center" wrapText="1"/>
    </xf>
    <xf numFmtId="0" fontId="2" fillId="0" borderId="41" xfId="4" applyFont="1" applyBorder="1" applyAlignment="1">
      <alignment horizontal="center" vertical="center" wrapText="1"/>
    </xf>
    <xf numFmtId="0" fontId="2" fillId="0" borderId="43" xfId="4" applyFont="1" applyBorder="1" applyAlignment="1">
      <alignment horizontal="center" vertical="center" wrapText="1"/>
    </xf>
    <xf numFmtId="0" fontId="22" fillId="0" borderId="61" xfId="4" applyFont="1" applyBorder="1" applyAlignment="1">
      <alignment horizontal="center" vertical="center"/>
    </xf>
    <xf numFmtId="0" fontId="22" fillId="0" borderId="66" xfId="4" applyFont="1" applyBorder="1" applyAlignment="1">
      <alignment horizontal="center" vertical="center"/>
    </xf>
    <xf numFmtId="0" fontId="22" fillId="0" borderId="70" xfId="4" applyFont="1" applyBorder="1" applyAlignment="1">
      <alignment horizontal="center" vertical="center"/>
    </xf>
    <xf numFmtId="0" fontId="22" fillId="0" borderId="71" xfId="4" applyFont="1" applyBorder="1" applyAlignment="1">
      <alignment horizontal="center" vertical="center"/>
    </xf>
    <xf numFmtId="0" fontId="22" fillId="0" borderId="0" xfId="4" applyFont="1" applyAlignment="1">
      <alignment horizontal="center" vertical="center"/>
    </xf>
    <xf numFmtId="38" fontId="30" fillId="0" borderId="67" xfId="5" applyFont="1" applyFill="1" applyBorder="1" applyAlignment="1">
      <alignment horizontal="right" vertical="center"/>
    </xf>
    <xf numFmtId="0" fontId="22" fillId="0" borderId="67" xfId="4" applyFont="1" applyBorder="1" applyAlignment="1">
      <alignment horizontal="center" vertical="center"/>
    </xf>
    <xf numFmtId="0" fontId="22" fillId="0" borderId="68" xfId="4" applyFont="1" applyBorder="1" applyAlignment="1">
      <alignment horizontal="center" vertical="center"/>
    </xf>
    <xf numFmtId="0" fontId="33" fillId="0" borderId="0" xfId="4" applyFont="1" applyAlignment="1">
      <alignment horizontal="left" wrapText="1"/>
    </xf>
    <xf numFmtId="0" fontId="24" fillId="0" borderId="0" xfId="4" applyFont="1" applyAlignment="1">
      <alignment horizontal="left"/>
    </xf>
    <xf numFmtId="38" fontId="22" fillId="0" borderId="59" xfId="5" applyFont="1" applyFill="1" applyBorder="1" applyAlignment="1">
      <alignment horizontal="right" vertical="center"/>
    </xf>
    <xf numFmtId="38" fontId="22" fillId="0" borderId="14" xfId="5" applyFont="1" applyFill="1" applyBorder="1" applyAlignment="1">
      <alignment horizontal="right" vertical="center"/>
    </xf>
    <xf numFmtId="0" fontId="22" fillId="0" borderId="14" xfId="4" applyFont="1" applyBorder="1" applyAlignment="1">
      <alignment horizontal="center" vertical="center"/>
    </xf>
    <xf numFmtId="0" fontId="22" fillId="0" borderId="60" xfId="4" applyFont="1" applyBorder="1" applyAlignment="1">
      <alignment horizontal="center" vertical="center"/>
    </xf>
    <xf numFmtId="0" fontId="22" fillId="0" borderId="35" xfId="4" applyFont="1" applyBorder="1" applyAlignment="1">
      <alignment horizontal="center" vertical="center" wrapText="1"/>
    </xf>
    <xf numFmtId="0" fontId="22" fillId="0" borderId="37" xfId="4" applyFont="1" applyBorder="1" applyAlignment="1">
      <alignment horizontal="center" vertical="center"/>
    </xf>
    <xf numFmtId="0" fontId="22" fillId="0" borderId="38" xfId="4" applyFont="1" applyBorder="1" applyAlignment="1">
      <alignment horizontal="center" vertical="center"/>
    </xf>
    <xf numFmtId="38" fontId="22" fillId="0" borderId="35" xfId="5" applyFont="1" applyFill="1" applyBorder="1" applyAlignment="1">
      <alignment horizontal="right" vertical="center"/>
    </xf>
    <xf numFmtId="38" fontId="22" fillId="0" borderId="37" xfId="5" applyFont="1" applyFill="1" applyBorder="1" applyAlignment="1">
      <alignment horizontal="right" vertical="center"/>
    </xf>
    <xf numFmtId="38" fontId="22" fillId="0" borderId="38" xfId="5" applyFont="1" applyFill="1" applyBorder="1" applyAlignment="1">
      <alignment horizontal="right" vertical="center"/>
    </xf>
    <xf numFmtId="0" fontId="22" fillId="0" borderId="25" xfId="4" applyFont="1" applyBorder="1" applyAlignment="1">
      <alignment horizontal="center" vertical="center"/>
    </xf>
    <xf numFmtId="0" fontId="22" fillId="0" borderId="21" xfId="4" applyFont="1" applyBorder="1" applyAlignment="1">
      <alignment horizontal="center" vertical="center"/>
    </xf>
    <xf numFmtId="0" fontId="22" fillId="0" borderId="35" xfId="4" applyFont="1" applyBorder="1" applyAlignment="1">
      <alignment horizontal="center" vertical="center"/>
    </xf>
    <xf numFmtId="38" fontId="22" fillId="0" borderId="65" xfId="5" applyFont="1" applyFill="1" applyBorder="1" applyAlignment="1">
      <alignment horizontal="right" vertical="center"/>
    </xf>
    <xf numFmtId="38" fontId="22" fillId="0" borderId="61" xfId="5" applyFont="1" applyFill="1" applyBorder="1" applyAlignment="1">
      <alignment horizontal="right" vertical="center"/>
    </xf>
    <xf numFmtId="38" fontId="22" fillId="0" borderId="69" xfId="5" applyFont="1" applyFill="1" applyBorder="1" applyAlignment="1">
      <alignment horizontal="right" vertical="center"/>
    </xf>
    <xf numFmtId="38" fontId="22" fillId="0" borderId="70" xfId="5" applyFont="1" applyFill="1" applyBorder="1" applyAlignment="1">
      <alignment horizontal="right" vertical="center"/>
    </xf>
    <xf numFmtId="0" fontId="22" fillId="0" borderId="12" xfId="4" applyFont="1" applyBorder="1" applyAlignment="1">
      <alignment horizontal="center" vertical="center"/>
    </xf>
    <xf numFmtId="38" fontId="22" fillId="0" borderId="31" xfId="5" applyFont="1" applyFill="1" applyBorder="1" applyAlignment="1">
      <alignment horizontal="right" vertical="center"/>
    </xf>
    <xf numFmtId="38" fontId="22" fillId="0" borderId="28" xfId="5" applyFont="1" applyFill="1" applyBorder="1" applyAlignment="1">
      <alignment horizontal="right" vertical="center"/>
    </xf>
    <xf numFmtId="0" fontId="22" fillId="0" borderId="28" xfId="4" applyFont="1" applyBorder="1" applyAlignment="1">
      <alignment horizontal="center" vertical="center"/>
    </xf>
    <xf numFmtId="0" fontId="22" fillId="0" borderId="29" xfId="4" applyFont="1" applyBorder="1" applyAlignment="1">
      <alignment horizontal="center" vertical="center"/>
    </xf>
    <xf numFmtId="0" fontId="22" fillId="0" borderId="62" xfId="4" applyFont="1" applyBorder="1" applyAlignment="1">
      <alignment horizontal="center" vertical="center"/>
    </xf>
    <xf numFmtId="0" fontId="22" fillId="0" borderId="63" xfId="4" applyFont="1" applyBorder="1" applyAlignment="1">
      <alignment horizontal="center" vertical="center"/>
    </xf>
    <xf numFmtId="0" fontId="22" fillId="0" borderId="64" xfId="4" applyFont="1" applyBorder="1" applyAlignment="1">
      <alignment horizontal="center" vertical="center"/>
    </xf>
    <xf numFmtId="0" fontId="22" fillId="0" borderId="0" xfId="4" applyFont="1" applyAlignment="1">
      <alignment horizontal="left" vertical="center"/>
    </xf>
    <xf numFmtId="0" fontId="24" fillId="0" borderId="12" xfId="4" applyFont="1" applyBorder="1" applyAlignment="1">
      <alignment horizontal="center" vertical="center" wrapText="1"/>
    </xf>
    <xf numFmtId="0" fontId="24" fillId="0" borderId="12" xfId="4" applyFont="1" applyBorder="1" applyAlignment="1">
      <alignment horizontal="center" vertical="center"/>
    </xf>
    <xf numFmtId="0" fontId="24" fillId="0" borderId="31" xfId="4" applyFont="1" applyBorder="1" applyAlignment="1">
      <alignment horizontal="center" vertical="center" wrapText="1"/>
    </xf>
    <xf numFmtId="0" fontId="24" fillId="0" borderId="28" xfId="4" applyFont="1" applyBorder="1" applyAlignment="1">
      <alignment horizontal="center" vertical="center" wrapText="1"/>
    </xf>
    <xf numFmtId="0" fontId="24" fillId="0" borderId="29" xfId="4" applyFont="1" applyBorder="1" applyAlignment="1">
      <alignment horizontal="center" vertical="center" wrapText="1"/>
    </xf>
    <xf numFmtId="0" fontId="22" fillId="0" borderId="31" xfId="4" applyFont="1" applyBorder="1" applyAlignment="1">
      <alignment horizontal="center" vertical="center" wrapText="1"/>
    </xf>
    <xf numFmtId="0" fontId="22" fillId="0" borderId="28" xfId="4" applyFont="1" applyBorder="1" applyAlignment="1">
      <alignment horizontal="center" vertical="center" wrapText="1"/>
    </xf>
    <xf numFmtId="0" fontId="22" fillId="0" borderId="54" xfId="4" applyFont="1" applyBorder="1" applyAlignment="1">
      <alignment horizontal="center" vertical="center" wrapText="1"/>
    </xf>
    <xf numFmtId="0" fontId="22" fillId="0" borderId="55" xfId="4" applyFont="1" applyBorder="1" applyAlignment="1">
      <alignment horizontal="center" vertical="center" wrapText="1"/>
    </xf>
    <xf numFmtId="0" fontId="22" fillId="0" borderId="56" xfId="4" applyFont="1" applyBorder="1" applyAlignment="1">
      <alignment horizontal="center" vertical="center"/>
    </xf>
    <xf numFmtId="0" fontId="22" fillId="0" borderId="57" xfId="4" applyFont="1" applyBorder="1" applyAlignment="1">
      <alignment horizontal="center" vertical="center"/>
    </xf>
    <xf numFmtId="0" fontId="22" fillId="0" borderId="53" xfId="4" applyFont="1" applyBorder="1" applyAlignment="1">
      <alignment horizontal="center" vertical="center" wrapText="1"/>
    </xf>
    <xf numFmtId="0" fontId="22" fillId="0" borderId="12" xfId="4" applyFont="1" applyBorder="1" applyAlignment="1">
      <alignment horizontal="center" vertical="center" wrapText="1"/>
    </xf>
    <xf numFmtId="0" fontId="22" fillId="0" borderId="29" xfId="4" applyFont="1" applyBorder="1" applyAlignment="1">
      <alignment horizontal="center" vertical="center" wrapText="1"/>
    </xf>
    <xf numFmtId="0" fontId="22" fillId="0" borderId="0" xfId="4" applyFont="1" applyAlignment="1">
      <alignment horizontal="center" vertical="center" wrapText="1"/>
    </xf>
    <xf numFmtId="0" fontId="22" fillId="0" borderId="31" xfId="4" applyFont="1" applyBorder="1" applyAlignment="1">
      <alignment horizontal="left" vertical="center" wrapText="1"/>
    </xf>
    <xf numFmtId="0" fontId="22" fillId="0" borderId="28" xfId="4" applyFont="1" applyBorder="1" applyAlignment="1">
      <alignment horizontal="left" vertical="center"/>
    </xf>
    <xf numFmtId="0" fontId="22" fillId="0" borderId="29" xfId="4" applyFont="1" applyBorder="1" applyAlignment="1">
      <alignment horizontal="left" vertical="center"/>
    </xf>
    <xf numFmtId="0" fontId="22" fillId="0" borderId="12" xfId="4" applyFont="1" applyBorder="1" applyAlignment="1">
      <alignment horizontal="right" vertical="center" wrapText="1"/>
    </xf>
    <xf numFmtId="0" fontId="22" fillId="0" borderId="12" xfId="4" applyFont="1" applyBorder="1" applyAlignment="1">
      <alignment horizontal="right" vertical="center"/>
    </xf>
    <xf numFmtId="0" fontId="22" fillId="0" borderId="12" xfId="4" applyFont="1" applyBorder="1" applyAlignment="1">
      <alignment horizontal="left" vertical="center" wrapText="1"/>
    </xf>
    <xf numFmtId="0" fontId="26" fillId="0" borderId="12" xfId="4" applyFont="1" applyBorder="1" applyAlignment="1">
      <alignment horizontal="center" vertical="center"/>
    </xf>
    <xf numFmtId="0" fontId="26" fillId="0" borderId="31" xfId="4" applyFont="1" applyBorder="1" applyAlignment="1">
      <alignment horizontal="center" vertical="center"/>
    </xf>
    <xf numFmtId="38" fontId="22" fillId="0" borderId="28" xfId="5" applyFont="1" applyFill="1" applyBorder="1" applyAlignment="1">
      <alignment horizontal="center" vertical="center"/>
    </xf>
    <xf numFmtId="38" fontId="22" fillId="0" borderId="31" xfId="5" applyFont="1" applyFill="1" applyBorder="1" applyAlignment="1">
      <alignment horizontal="center" vertical="center" wrapText="1"/>
    </xf>
    <xf numFmtId="38" fontId="22" fillId="0" borderId="28" xfId="5" applyFont="1" applyFill="1" applyBorder="1" applyAlignment="1">
      <alignment horizontal="center" vertical="center" wrapText="1"/>
    </xf>
    <xf numFmtId="38" fontId="22" fillId="0" borderId="58" xfId="5" applyFont="1" applyFill="1" applyBorder="1" applyAlignment="1">
      <alignment horizontal="right" vertical="center"/>
    </xf>
    <xf numFmtId="0" fontId="22" fillId="0" borderId="31" xfId="4" applyFont="1" applyBorder="1" applyAlignment="1">
      <alignment horizontal="center" vertical="center"/>
    </xf>
    <xf numFmtId="0" fontId="14" fillId="0" borderId="0" xfId="4" applyFont="1" applyAlignment="1">
      <alignment horizontal="center" vertical="center"/>
    </xf>
    <xf numFmtId="0" fontId="14" fillId="0" borderId="5" xfId="4" applyFont="1" applyBorder="1" applyAlignment="1">
      <alignment horizontal="center" vertical="center"/>
    </xf>
    <xf numFmtId="0" fontId="14" fillId="0" borderId="4" xfId="4" applyFont="1" applyBorder="1" applyAlignment="1">
      <alignment horizontal="center" vertical="center"/>
    </xf>
    <xf numFmtId="0" fontId="14" fillId="0" borderId="3" xfId="4" applyFont="1" applyBorder="1" applyAlignment="1">
      <alignment horizontal="center" vertical="center"/>
    </xf>
    <xf numFmtId="0" fontId="14" fillId="0" borderId="0" xfId="4" applyFont="1" applyAlignment="1">
      <alignment horizontal="center" vertical="center" wrapText="1"/>
    </xf>
    <xf numFmtId="0" fontId="14" fillId="0" borderId="12" xfId="4" applyFont="1" applyBorder="1" applyAlignment="1">
      <alignment horizontal="center" vertical="center" wrapText="1"/>
    </xf>
    <xf numFmtId="0" fontId="14" fillId="0" borderId="12" xfId="4" applyFont="1" applyBorder="1" applyAlignment="1">
      <alignment horizontal="center" vertical="center"/>
    </xf>
    <xf numFmtId="0" fontId="14" fillId="0" borderId="31" xfId="4" applyFont="1" applyBorder="1" applyAlignment="1">
      <alignment horizontal="center" vertical="center"/>
    </xf>
    <xf numFmtId="0" fontId="14" fillId="0" borderId="28" xfId="4" applyFont="1" applyBorder="1" applyAlignment="1">
      <alignment horizontal="center" vertical="center"/>
    </xf>
    <xf numFmtId="0" fontId="14" fillId="0" borderId="29" xfId="4" applyFont="1" applyBorder="1" applyAlignment="1">
      <alignment horizontal="center" vertical="center"/>
    </xf>
    <xf numFmtId="38" fontId="14" fillId="0" borderId="12" xfId="5" applyFont="1" applyFill="1" applyBorder="1" applyAlignment="1">
      <alignment horizontal="center" vertical="center" wrapText="1"/>
    </xf>
    <xf numFmtId="0" fontId="14" fillId="0" borderId="35" xfId="4" applyFont="1" applyBorder="1" applyAlignment="1">
      <alignment horizontal="center" vertical="center" wrapText="1"/>
    </xf>
    <xf numFmtId="0" fontId="14" fillId="0" borderId="14" xfId="4" applyFont="1" applyBorder="1" applyAlignment="1">
      <alignment horizontal="center" vertical="center" wrapText="1"/>
    </xf>
    <xf numFmtId="0" fontId="14" fillId="0" borderId="25" xfId="4" applyFont="1" applyBorder="1" applyAlignment="1">
      <alignment horizontal="center" vertical="center" wrapText="1"/>
    </xf>
    <xf numFmtId="0" fontId="14" fillId="0" borderId="32" xfId="4" applyFont="1" applyBorder="1" applyAlignment="1">
      <alignment horizontal="center" vertical="center" wrapText="1"/>
    </xf>
    <xf numFmtId="0" fontId="14" fillId="0" borderId="20" xfId="4" applyFont="1" applyBorder="1" applyAlignment="1">
      <alignment horizontal="center" vertical="center" wrapText="1"/>
    </xf>
    <xf numFmtId="0" fontId="14" fillId="0" borderId="37" xfId="4" applyFont="1" applyBorder="1" applyAlignment="1">
      <alignment horizontal="center" vertical="center" wrapText="1"/>
    </xf>
    <xf numFmtId="0" fontId="14" fillId="0" borderId="38" xfId="4" applyFont="1" applyBorder="1" applyAlignment="1">
      <alignment horizontal="center" vertical="center" wrapText="1"/>
    </xf>
    <xf numFmtId="0" fontId="14" fillId="0" borderId="21" xfId="4" applyFont="1" applyBorder="1" applyAlignment="1">
      <alignment horizontal="center" vertical="center" wrapText="1"/>
    </xf>
    <xf numFmtId="0" fontId="22" fillId="0" borderId="28" xfId="4" applyFont="1" applyBorder="1" applyAlignment="1">
      <alignment horizontal="left" vertical="center" wrapText="1"/>
    </xf>
    <xf numFmtId="0" fontId="22" fillId="0" borderId="29" xfId="4" applyFont="1" applyBorder="1" applyAlignment="1">
      <alignment horizontal="left" vertical="center" wrapText="1"/>
    </xf>
    <xf numFmtId="0" fontId="22" fillId="0" borderId="12" xfId="4" applyFont="1" applyBorder="1" applyAlignment="1">
      <alignment horizontal="left" vertical="center"/>
    </xf>
    <xf numFmtId="0" fontId="5" fillId="0" borderId="31" xfId="4" applyFont="1" applyBorder="1" applyAlignment="1">
      <alignment horizontal="left" vertical="center" wrapText="1"/>
    </xf>
    <xf numFmtId="0" fontId="5" fillId="0" borderId="28" xfId="4" applyFont="1" applyBorder="1" applyAlignment="1">
      <alignment horizontal="left" vertical="center"/>
    </xf>
    <xf numFmtId="0" fontId="5" fillId="0" borderId="29" xfId="4" applyFont="1" applyBorder="1" applyAlignment="1">
      <alignment horizontal="left" vertical="center"/>
    </xf>
    <xf numFmtId="0" fontId="24" fillId="0" borderId="12" xfId="4" applyFont="1" applyBorder="1" applyAlignment="1">
      <alignment horizontal="left" vertical="center" wrapText="1"/>
    </xf>
    <xf numFmtId="0" fontId="22" fillId="0" borderId="53" xfId="4" applyFont="1" applyBorder="1" applyAlignment="1">
      <alignment horizontal="center" vertical="center"/>
    </xf>
    <xf numFmtId="0" fontId="22" fillId="0" borderId="34" xfId="4" applyFont="1" applyBorder="1" applyAlignment="1">
      <alignment horizontal="center" vertical="center"/>
    </xf>
    <xf numFmtId="0" fontId="23" fillId="0" borderId="28" xfId="4" applyFont="1" applyBorder="1" applyAlignment="1">
      <alignment horizontal="center" vertical="center"/>
    </xf>
    <xf numFmtId="0" fontId="23" fillId="0" borderId="29" xfId="4" applyFont="1" applyBorder="1" applyAlignment="1">
      <alignment horizontal="center" vertical="center"/>
    </xf>
    <xf numFmtId="0" fontId="22" fillId="0" borderId="27" xfId="4" applyFont="1" applyBorder="1" applyAlignment="1">
      <alignment horizontal="center" vertical="center"/>
    </xf>
    <xf numFmtId="0" fontId="22" fillId="0" borderId="45" xfId="4" applyFont="1" applyBorder="1" applyAlignment="1">
      <alignment horizontal="center" vertical="center"/>
    </xf>
    <xf numFmtId="0" fontId="22" fillId="0" borderId="30" xfId="4" applyFont="1" applyBorder="1" applyAlignment="1">
      <alignment horizontal="center" vertical="center"/>
    </xf>
    <xf numFmtId="0" fontId="22" fillId="0" borderId="39" xfId="4" applyFont="1" applyBorder="1" applyAlignment="1">
      <alignment horizontal="center" vertical="center"/>
    </xf>
    <xf numFmtId="0" fontId="22" fillId="0" borderId="46" xfId="4" applyFont="1" applyBorder="1" applyAlignment="1">
      <alignment horizontal="center" vertical="center"/>
    </xf>
    <xf numFmtId="0" fontId="22" fillId="0" borderId="47" xfId="4" applyFont="1" applyBorder="1" applyAlignment="1">
      <alignment horizontal="center" vertical="center"/>
    </xf>
    <xf numFmtId="0" fontId="20" fillId="0" borderId="0" xfId="4" applyFont="1" applyAlignment="1">
      <alignment horizontal="center" vertical="center"/>
    </xf>
    <xf numFmtId="0" fontId="5" fillId="0" borderId="31" xfId="4" applyFont="1" applyBorder="1" applyAlignment="1">
      <alignment horizontal="center" vertical="center"/>
    </xf>
    <xf numFmtId="0" fontId="5" fillId="0" borderId="28" xfId="4" applyFont="1" applyBorder="1" applyAlignment="1">
      <alignment horizontal="center" vertical="center"/>
    </xf>
    <xf numFmtId="0" fontId="5" fillId="0" borderId="29" xfId="4" applyFont="1" applyBorder="1" applyAlignment="1">
      <alignment horizontal="center" vertical="center"/>
    </xf>
    <xf numFmtId="0" fontId="5" fillId="0" borderId="0" xfId="4" applyFont="1" applyAlignment="1">
      <alignment horizontal="center" vertical="center"/>
    </xf>
    <xf numFmtId="0" fontId="22" fillId="0" borderId="26" xfId="4" applyFont="1" applyBorder="1" applyAlignment="1">
      <alignment horizontal="center" vertical="center"/>
    </xf>
    <xf numFmtId="0" fontId="22" fillId="0" borderId="4" xfId="4" applyFont="1" applyBorder="1" applyAlignment="1">
      <alignment horizontal="center" vertical="center"/>
    </xf>
    <xf numFmtId="0" fontId="22" fillId="0" borderId="3" xfId="4" applyFont="1" applyBorder="1" applyAlignment="1">
      <alignment horizontal="center" vertical="center"/>
    </xf>
    <xf numFmtId="0" fontId="22" fillId="0" borderId="20" xfId="4" applyFont="1" applyBorder="1" applyAlignment="1">
      <alignment horizontal="center" vertical="center"/>
    </xf>
    <xf numFmtId="0" fontId="6" fillId="0" borderId="2" xfId="7" applyBorder="1" applyAlignment="1" applyProtection="1">
      <alignment horizontal="center" vertical="center"/>
      <protection locked="0"/>
    </xf>
    <xf numFmtId="0" fontId="6" fillId="0" borderId="93" xfId="7" applyBorder="1" applyAlignment="1" applyProtection="1">
      <alignment horizontal="center" vertical="center"/>
      <protection locked="0"/>
    </xf>
    <xf numFmtId="0" fontId="6" fillId="0" borderId="3" xfId="7" applyBorder="1" applyAlignment="1" applyProtection="1">
      <alignment horizontal="center" vertical="center"/>
      <protection locked="0"/>
    </xf>
    <xf numFmtId="0" fontId="6" fillId="0" borderId="5" xfId="7" applyBorder="1" applyAlignment="1" applyProtection="1">
      <alignment horizontal="center" vertical="center"/>
      <protection locked="0"/>
    </xf>
    <xf numFmtId="0" fontId="6" fillId="0" borderId="4" xfId="7" applyBorder="1" applyAlignment="1" applyProtection="1">
      <alignment horizontal="center" vertical="center"/>
    </xf>
    <xf numFmtId="0" fontId="6" fillId="4" borderId="11" xfId="7" applyFill="1" applyBorder="1" applyAlignment="1" applyProtection="1">
      <alignment horizontal="center" vertical="center"/>
    </xf>
    <xf numFmtId="0" fontId="43" fillId="0" borderId="0" xfId="7" applyFont="1" applyAlignment="1" applyProtection="1">
      <alignment horizontal="left" vertical="center"/>
    </xf>
    <xf numFmtId="0" fontId="44" fillId="0" borderId="11" xfId="7" applyFont="1" applyBorder="1" applyAlignment="1" applyProtection="1">
      <alignment horizontal="center" vertical="center"/>
    </xf>
    <xf numFmtId="0" fontId="42" fillId="0" borderId="0" xfId="7" applyFont="1" applyAlignment="1" applyProtection="1">
      <alignment horizontal="center" vertical="center" shrinkToFit="1"/>
    </xf>
    <xf numFmtId="38" fontId="13" fillId="0" borderId="8" xfId="8" applyFont="1" applyBorder="1" applyAlignment="1" applyProtection="1">
      <alignment horizontal="left" vertical="center" shrinkToFit="1"/>
    </xf>
    <xf numFmtId="0" fontId="6" fillId="0" borderId="7" xfId="7" applyBorder="1" applyAlignment="1" applyProtection="1">
      <alignment horizontal="center" vertical="center"/>
      <protection locked="0"/>
    </xf>
    <xf numFmtId="0" fontId="6" fillId="0" borderId="9" xfId="7" applyBorder="1" applyAlignment="1" applyProtection="1">
      <alignment horizontal="center" vertical="center"/>
      <protection locked="0"/>
    </xf>
    <xf numFmtId="0" fontId="62" fillId="0" borderId="0" xfId="0" applyFont="1" applyAlignment="1">
      <alignment horizontal="left" vertical="center" wrapText="1"/>
    </xf>
    <xf numFmtId="0" fontId="65" fillId="0" borderId="0" xfId="0" applyFont="1" applyAlignment="1">
      <alignment horizontal="center" vertical="center"/>
    </xf>
    <xf numFmtId="49" fontId="65" fillId="0" borderId="0" xfId="0" applyNumberFormat="1" applyFont="1" applyFill="1" applyAlignment="1" applyProtection="1">
      <alignment horizontal="left" vertical="center" wrapText="1"/>
      <protection locked="0"/>
    </xf>
    <xf numFmtId="0" fontId="62" fillId="0" borderId="0" xfId="0" applyFont="1" applyAlignment="1">
      <alignment horizontal="left" vertical="center"/>
    </xf>
    <xf numFmtId="0" fontId="62" fillId="0" borderId="0" xfId="0" applyFont="1" applyAlignment="1">
      <alignment horizontal="center" vertical="center"/>
    </xf>
    <xf numFmtId="0" fontId="62" fillId="0" borderId="0" xfId="0" applyFont="1" applyAlignment="1">
      <alignment horizontal="justify" vertical="center" wrapText="1"/>
    </xf>
    <xf numFmtId="0" fontId="64" fillId="0" borderId="0" xfId="0" applyFont="1" applyAlignment="1">
      <alignment vertical="center"/>
    </xf>
    <xf numFmtId="0" fontId="62" fillId="0" borderId="0" xfId="0" applyFont="1" applyAlignment="1">
      <alignment horizontal="center" vertical="center" wrapText="1"/>
    </xf>
    <xf numFmtId="180" fontId="62" fillId="0" borderId="0" xfId="0" applyNumberFormat="1" applyFont="1" applyFill="1" applyAlignment="1" applyProtection="1">
      <alignment horizontal="right" vertical="center" wrapText="1"/>
      <protection locked="0"/>
    </xf>
    <xf numFmtId="184" fontId="65" fillId="0" borderId="0" xfId="0" applyNumberFormat="1" applyFont="1" applyFill="1" applyAlignment="1" applyProtection="1">
      <alignment horizontal="left" vertical="center" wrapText="1"/>
      <protection locked="0"/>
    </xf>
    <xf numFmtId="49" fontId="49" fillId="0" borderId="11" xfId="9" applyNumberFormat="1" applyFont="1" applyBorder="1" applyAlignment="1">
      <alignment horizontal="center" vertical="center"/>
    </xf>
    <xf numFmtId="49" fontId="49" fillId="0" borderId="10" xfId="9" applyNumberFormat="1" applyFont="1" applyBorder="1" applyAlignment="1">
      <alignment horizontal="center" vertical="center"/>
    </xf>
    <xf numFmtId="49" fontId="49" fillId="0" borderId="42" xfId="9" applyNumberFormat="1" applyFont="1" applyBorder="1" applyAlignment="1">
      <alignment horizontal="center" vertical="center"/>
    </xf>
    <xf numFmtId="49" fontId="49" fillId="0" borderId="43" xfId="9" applyNumberFormat="1" applyFont="1" applyBorder="1" applyAlignment="1">
      <alignment horizontal="center" vertical="center"/>
    </xf>
    <xf numFmtId="0" fontId="49" fillId="0" borderId="11" xfId="9" applyNumberFormat="1" applyFont="1" applyFill="1" applyBorder="1" applyAlignment="1">
      <alignment horizontal="left" vertical="center" wrapText="1"/>
    </xf>
    <xf numFmtId="49" fontId="49" fillId="0" borderId="0" xfId="9" applyNumberFormat="1" applyFont="1" applyBorder="1" applyAlignment="1">
      <alignment horizontal="center" vertical="center"/>
    </xf>
    <xf numFmtId="49" fontId="49" fillId="0" borderId="0" xfId="9" applyNumberFormat="1" applyFont="1" applyFill="1" applyBorder="1" applyAlignment="1">
      <alignment horizontal="center" vertical="center"/>
    </xf>
    <xf numFmtId="49" fontId="50" fillId="0" borderId="0" xfId="9" applyNumberFormat="1" applyFont="1" applyAlignment="1">
      <alignment horizontal="center" vertical="center"/>
    </xf>
    <xf numFmtId="49" fontId="53" fillId="0" borderId="83" xfId="9" applyNumberFormat="1" applyFont="1" applyBorder="1" applyAlignment="1">
      <alignment horizontal="center" vertical="center"/>
    </xf>
    <xf numFmtId="49" fontId="53" fillId="0" borderId="41" xfId="9" applyNumberFormat="1" applyFont="1" applyBorder="1" applyAlignment="1">
      <alignment horizontal="center" vertical="center"/>
    </xf>
    <xf numFmtId="3" fontId="49" fillId="0" borderId="7" xfId="10" applyNumberFormat="1" applyFont="1" applyFill="1" applyBorder="1" applyAlignment="1">
      <alignment vertical="center"/>
    </xf>
    <xf numFmtId="3" fontId="49" fillId="0" borderId="9" xfId="10" applyNumberFormat="1" applyFont="1" applyFill="1" applyBorder="1" applyAlignment="1">
      <alignment vertical="center"/>
    </xf>
    <xf numFmtId="3" fontId="49" fillId="0" borderId="74" xfId="10" applyNumberFormat="1" applyFont="1" applyFill="1" applyBorder="1" applyAlignment="1">
      <alignment vertical="center"/>
    </xf>
    <xf numFmtId="3" fontId="49" fillId="0" borderId="75" xfId="10" applyNumberFormat="1" applyFont="1" applyFill="1" applyBorder="1" applyAlignment="1">
      <alignment vertical="center"/>
    </xf>
    <xf numFmtId="49" fontId="53" fillId="0" borderId="84" xfId="9" applyNumberFormat="1" applyFont="1" applyBorder="1" applyAlignment="1">
      <alignment horizontal="center" vertical="center"/>
    </xf>
    <xf numFmtId="49" fontId="49" fillId="0" borderId="8" xfId="10" applyNumberFormat="1" applyFont="1" applyFill="1" applyBorder="1" applyAlignment="1" applyProtection="1">
      <alignment horizontal="center" vertical="center" wrapText="1"/>
      <protection locked="0"/>
    </xf>
    <xf numFmtId="49" fontId="49" fillId="0" borderId="9" xfId="10" applyNumberFormat="1" applyFont="1" applyFill="1" applyBorder="1" applyAlignment="1" applyProtection="1">
      <alignment horizontal="center" vertical="center" wrapText="1"/>
      <protection locked="0"/>
    </xf>
    <xf numFmtId="49" fontId="49" fillId="0" borderId="7" xfId="10" applyNumberFormat="1" applyFont="1" applyFill="1" applyBorder="1" applyAlignment="1" applyProtection="1">
      <alignment vertical="center" wrapText="1"/>
      <protection locked="0"/>
    </xf>
    <xf numFmtId="49" fontId="49" fillId="0" borderId="9" xfId="10" applyNumberFormat="1" applyFont="1" applyFill="1" applyBorder="1" applyAlignment="1" applyProtection="1">
      <alignment vertical="center" wrapText="1"/>
      <protection locked="0"/>
    </xf>
    <xf numFmtId="183" fontId="49" fillId="0" borderId="7" xfId="10" applyNumberFormat="1" applyFont="1" applyFill="1" applyBorder="1" applyAlignment="1">
      <alignment vertical="center"/>
    </xf>
    <xf numFmtId="183" fontId="49" fillId="0" borderId="9" xfId="10" applyNumberFormat="1" applyFont="1" applyFill="1" applyBorder="1" applyAlignment="1">
      <alignment vertical="center"/>
    </xf>
    <xf numFmtId="38" fontId="49" fillId="0" borderId="7" xfId="10" applyFont="1" applyFill="1" applyBorder="1" applyAlignment="1" applyProtection="1">
      <alignment vertical="center"/>
      <protection locked="0"/>
    </xf>
    <xf numFmtId="38" fontId="49" fillId="0" borderId="9" xfId="10" applyFont="1" applyFill="1" applyBorder="1" applyAlignment="1" applyProtection="1">
      <alignment vertical="center"/>
      <protection locked="0"/>
    </xf>
    <xf numFmtId="49" fontId="49" fillId="0" borderId="86" xfId="10" applyNumberFormat="1" applyFont="1" applyFill="1" applyBorder="1" applyAlignment="1" applyProtection="1">
      <alignment vertical="center" wrapText="1"/>
      <protection locked="0"/>
    </xf>
    <xf numFmtId="49" fontId="53" fillId="0" borderId="82" xfId="9" applyNumberFormat="1" applyFont="1" applyBorder="1" applyAlignment="1">
      <alignment horizontal="center" vertical="center"/>
    </xf>
    <xf numFmtId="49" fontId="53" fillId="0" borderId="83" xfId="9" applyNumberFormat="1" applyFont="1" applyBorder="1" applyAlignment="1">
      <alignment horizontal="center" vertical="center" wrapText="1"/>
    </xf>
    <xf numFmtId="49" fontId="53" fillId="0" borderId="41" xfId="9" applyNumberFormat="1" applyFont="1" applyBorder="1" applyAlignment="1">
      <alignment horizontal="center" vertical="center" wrapText="1"/>
    </xf>
    <xf numFmtId="49" fontId="49" fillId="0" borderId="10" xfId="10" applyNumberFormat="1" applyFont="1" applyFill="1" applyBorder="1" applyAlignment="1" applyProtection="1">
      <alignment vertical="center" wrapText="1"/>
      <protection locked="0"/>
    </xf>
    <xf numFmtId="49" fontId="49" fillId="0" borderId="87" xfId="10" applyNumberFormat="1" applyFont="1" applyFill="1" applyBorder="1" applyAlignment="1" applyProtection="1">
      <alignment vertical="center" wrapText="1"/>
      <protection locked="0"/>
    </xf>
    <xf numFmtId="49" fontId="49" fillId="0" borderId="42" xfId="10" applyNumberFormat="1" applyFont="1" applyFill="1" applyBorder="1" applyAlignment="1" applyProtection="1">
      <alignment horizontal="center" vertical="center" wrapText="1"/>
      <protection locked="0"/>
    </xf>
    <xf numFmtId="49" fontId="49" fillId="0" borderId="43" xfId="10" applyNumberFormat="1" applyFont="1" applyFill="1" applyBorder="1" applyAlignment="1" applyProtection="1">
      <alignment horizontal="center" vertical="center" wrapText="1"/>
      <protection locked="0"/>
    </xf>
    <xf numFmtId="49" fontId="49" fillId="0" borderId="10" xfId="10" applyNumberFormat="1" applyFont="1" applyFill="1" applyBorder="1" applyAlignment="1" applyProtection="1">
      <alignment horizontal="left" vertical="center" wrapText="1"/>
      <protection locked="0"/>
    </xf>
    <xf numFmtId="49" fontId="49" fillId="0" borderId="43" xfId="10" applyNumberFormat="1" applyFont="1" applyFill="1" applyBorder="1" applyAlignment="1" applyProtection="1">
      <alignment horizontal="left" vertical="center" wrapText="1"/>
      <protection locked="0"/>
    </xf>
    <xf numFmtId="49" fontId="49" fillId="0" borderId="43" xfId="10" applyNumberFormat="1" applyFont="1" applyFill="1" applyBorder="1" applyAlignment="1" applyProtection="1">
      <alignment vertical="center" wrapText="1"/>
      <protection locked="0"/>
    </xf>
    <xf numFmtId="182" fontId="49" fillId="0" borderId="7" xfId="10" applyNumberFormat="1" applyFont="1" applyFill="1" applyBorder="1" applyAlignment="1" applyProtection="1">
      <alignment vertical="center"/>
      <protection locked="0"/>
    </xf>
    <xf numFmtId="182" fontId="49" fillId="0" borderId="9" xfId="10" applyNumberFormat="1" applyFont="1" applyFill="1" applyBorder="1" applyAlignment="1" applyProtection="1">
      <alignment vertical="center"/>
      <protection locked="0"/>
    </xf>
    <xf numFmtId="49" fontId="49" fillId="0" borderId="77" xfId="10" applyNumberFormat="1" applyFont="1" applyFill="1" applyBorder="1" applyAlignment="1" applyProtection="1">
      <alignment horizontal="center" vertical="center" wrapText="1"/>
      <protection locked="0"/>
    </xf>
    <xf numFmtId="49" fontId="49" fillId="0" borderId="75" xfId="10" applyNumberFormat="1" applyFont="1" applyFill="1" applyBorder="1" applyAlignment="1" applyProtection="1">
      <alignment horizontal="center" vertical="center" wrapText="1"/>
      <protection locked="0"/>
    </xf>
    <xf numFmtId="49" fontId="49" fillId="0" borderId="74" xfId="10" applyNumberFormat="1" applyFont="1" applyFill="1" applyBorder="1" applyAlignment="1" applyProtection="1">
      <alignment vertical="center" wrapText="1"/>
      <protection locked="0"/>
    </xf>
    <xf numFmtId="49" fontId="49" fillId="0" borderId="75" xfId="10" applyNumberFormat="1" applyFont="1" applyFill="1" applyBorder="1" applyAlignment="1" applyProtection="1">
      <alignment vertical="center" wrapText="1"/>
      <protection locked="0"/>
    </xf>
    <xf numFmtId="183" fontId="49" fillId="0" borderId="74" xfId="10" applyNumberFormat="1" applyFont="1" applyFill="1" applyBorder="1" applyAlignment="1">
      <alignment vertical="center"/>
    </xf>
    <xf numFmtId="183" fontId="49" fillId="0" borderId="75" xfId="10" applyNumberFormat="1" applyFont="1" applyFill="1" applyBorder="1" applyAlignment="1">
      <alignment vertical="center"/>
    </xf>
    <xf numFmtId="49" fontId="49" fillId="0" borderId="88" xfId="10" applyNumberFormat="1" applyFont="1" applyFill="1" applyBorder="1" applyAlignment="1" applyProtection="1">
      <alignment vertical="center" wrapText="1"/>
      <protection locked="0"/>
    </xf>
    <xf numFmtId="38" fontId="53" fillId="0" borderId="40" xfId="10" applyFont="1" applyFill="1" applyBorder="1" applyAlignment="1">
      <alignment horizontal="center" vertical="center"/>
    </xf>
    <xf numFmtId="38" fontId="53" fillId="0" borderId="39" xfId="10" applyFont="1" applyFill="1" applyBorder="1" applyAlignment="1">
      <alignment horizontal="center" vertical="center"/>
    </xf>
    <xf numFmtId="38" fontId="49" fillId="0" borderId="40" xfId="10" applyFont="1" applyFill="1" applyBorder="1" applyAlignment="1">
      <alignment horizontal="right" vertical="center"/>
    </xf>
    <xf numFmtId="38" fontId="49" fillId="0" borderId="39" xfId="10" applyFont="1" applyFill="1" applyBorder="1" applyAlignment="1">
      <alignment horizontal="right" vertical="center"/>
    </xf>
    <xf numFmtId="38" fontId="49" fillId="0" borderId="94" xfId="10" applyFont="1" applyFill="1" applyBorder="1" applyAlignment="1">
      <alignment horizontal="right" vertical="center"/>
    </xf>
    <xf numFmtId="38" fontId="49" fillId="0" borderId="92" xfId="10" applyFont="1" applyFill="1" applyBorder="1" applyAlignment="1">
      <alignment horizontal="right" vertical="center"/>
    </xf>
    <xf numFmtId="38" fontId="49" fillId="0" borderId="40" xfId="10" applyFont="1" applyFill="1" applyBorder="1" applyAlignment="1" applyProtection="1">
      <alignment horizontal="right" vertical="center"/>
      <protection locked="0"/>
    </xf>
    <xf numFmtId="38" fontId="49" fillId="0" borderId="21" xfId="10" applyFont="1" applyFill="1" applyBorder="1" applyAlignment="1" applyProtection="1">
      <alignment horizontal="right" vertical="center"/>
      <protection locked="0"/>
    </xf>
    <xf numFmtId="182" fontId="49" fillId="0" borderId="74" xfId="10" applyNumberFormat="1" applyFont="1" applyFill="1" applyBorder="1" applyAlignment="1" applyProtection="1">
      <alignment vertical="center"/>
      <protection locked="0"/>
    </xf>
    <xf numFmtId="182" fontId="49" fillId="0" borderId="75" xfId="10" applyNumberFormat="1" applyFont="1" applyFill="1" applyBorder="1" applyAlignment="1" applyProtection="1">
      <alignment vertical="center"/>
      <protection locked="0"/>
    </xf>
    <xf numFmtId="38" fontId="49" fillId="0" borderId="74" xfId="10" applyFont="1" applyFill="1" applyBorder="1" applyAlignment="1" applyProtection="1">
      <alignment vertical="center"/>
      <protection locked="0"/>
    </xf>
    <xf numFmtId="38" fontId="49" fillId="0" borderId="75" xfId="10" applyFont="1" applyFill="1" applyBorder="1" applyAlignment="1" applyProtection="1">
      <alignment vertical="center"/>
      <protection locked="0"/>
    </xf>
    <xf numFmtId="38" fontId="49" fillId="0" borderId="90" xfId="10" applyFont="1" applyFill="1" applyBorder="1" applyAlignment="1">
      <alignment horizontal="center" vertical="center"/>
    </xf>
    <xf numFmtId="38" fontId="49" fillId="0" borderId="91" xfId="10" applyFont="1" applyFill="1" applyBorder="1" applyAlignment="1">
      <alignment horizontal="center" vertical="center"/>
    </xf>
    <xf numFmtId="38" fontId="49" fillId="0" borderId="92" xfId="10" applyFont="1" applyFill="1" applyBorder="1" applyAlignment="1">
      <alignment horizontal="center" vertical="center"/>
    </xf>
    <xf numFmtId="0" fontId="52" fillId="0" borderId="40" xfId="10" applyNumberFormat="1" applyFont="1" applyFill="1" applyBorder="1" applyAlignment="1">
      <alignment horizontal="center" vertical="center" wrapText="1"/>
    </xf>
    <xf numFmtId="0" fontId="52" fillId="0" borderId="39" xfId="10" applyNumberFormat="1" applyFont="1" applyFill="1" applyBorder="1" applyAlignment="1">
      <alignment horizontal="center" vertical="center" wrapText="1"/>
    </xf>
    <xf numFmtId="49" fontId="49" fillId="0" borderId="11" xfId="9" applyNumberFormat="1" applyFont="1" applyFill="1" applyBorder="1" applyAlignment="1" applyProtection="1">
      <alignment vertical="top" wrapText="1"/>
      <protection locked="0"/>
    </xf>
    <xf numFmtId="182" fontId="49" fillId="0" borderId="10" xfId="10" applyNumberFormat="1" applyFont="1" applyFill="1" applyBorder="1" applyAlignment="1" applyProtection="1">
      <alignment vertical="center"/>
      <protection locked="0"/>
    </xf>
    <xf numFmtId="182" fontId="49" fillId="0" borderId="43" xfId="10" applyNumberFormat="1" applyFont="1" applyFill="1" applyBorder="1" applyAlignment="1" applyProtection="1">
      <alignment vertical="center"/>
      <protection locked="0"/>
    </xf>
    <xf numFmtId="182" fontId="49" fillId="0" borderId="7" xfId="10" applyNumberFormat="1" applyFont="1" applyFill="1" applyBorder="1" applyAlignment="1">
      <alignment vertical="center"/>
    </xf>
    <xf numFmtId="182" fontId="49" fillId="0" borderId="9" xfId="10" applyNumberFormat="1" applyFont="1" applyFill="1" applyBorder="1" applyAlignment="1">
      <alignment vertical="center"/>
    </xf>
    <xf numFmtId="38" fontId="49" fillId="0" borderId="10" xfId="10" applyFont="1" applyFill="1" applyBorder="1" applyAlignment="1" applyProtection="1">
      <alignment vertical="center"/>
      <protection locked="0"/>
    </xf>
    <xf numFmtId="38" fontId="49" fillId="0" borderId="43" xfId="10" applyFont="1" applyFill="1" applyBorder="1" applyAlignment="1" applyProtection="1">
      <alignment vertical="center"/>
      <protection locked="0"/>
    </xf>
    <xf numFmtId="182" fontId="49" fillId="0" borderId="74" xfId="10" applyNumberFormat="1" applyFont="1" applyFill="1" applyBorder="1" applyAlignment="1">
      <alignment vertical="center"/>
    </xf>
    <xf numFmtId="182" fontId="49" fillId="0" borderId="75" xfId="10" applyNumberFormat="1" applyFont="1" applyFill="1" applyBorder="1" applyAlignment="1">
      <alignment vertical="center"/>
    </xf>
    <xf numFmtId="0" fontId="52" fillId="0" borderId="94" xfId="10" applyNumberFormat="1" applyFont="1" applyFill="1" applyBorder="1" applyAlignment="1">
      <alignment horizontal="center" vertical="center" wrapText="1"/>
    </xf>
    <xf numFmtId="0" fontId="52" fillId="0" borderId="92" xfId="10" applyNumberFormat="1" applyFont="1" applyFill="1" applyBorder="1" applyAlignment="1">
      <alignment horizontal="center" vertical="center" wrapText="1"/>
    </xf>
    <xf numFmtId="3" fontId="49" fillId="0" borderId="78" xfId="10" applyNumberFormat="1" applyFont="1" applyFill="1" applyBorder="1" applyAlignment="1">
      <alignment vertical="center"/>
    </xf>
    <xf numFmtId="3" fontId="49" fillId="0" borderId="79" xfId="10" applyNumberFormat="1" applyFont="1" applyFill="1" applyBorder="1" applyAlignment="1">
      <alignment vertical="center"/>
    </xf>
    <xf numFmtId="3" fontId="49" fillId="0" borderId="80" xfId="10" applyNumberFormat="1" applyFont="1" applyFill="1" applyBorder="1" applyAlignment="1">
      <alignment vertical="center"/>
    </xf>
    <xf numFmtId="3" fontId="49" fillId="0" borderId="81" xfId="10" applyNumberFormat="1" applyFont="1" applyFill="1" applyBorder="1" applyAlignment="1">
      <alignment vertical="center"/>
    </xf>
    <xf numFmtId="3" fontId="49" fillId="0" borderId="3" xfId="10" applyNumberFormat="1" applyFont="1" applyFill="1" applyBorder="1" applyAlignment="1">
      <alignment vertical="center"/>
    </xf>
    <xf numFmtId="3" fontId="49" fillId="0" borderId="5" xfId="10" applyNumberFormat="1" applyFont="1" applyFill="1" applyBorder="1" applyAlignment="1">
      <alignment vertical="center"/>
    </xf>
    <xf numFmtId="49" fontId="49" fillId="0" borderId="42" xfId="10" applyNumberFormat="1" applyFont="1" applyFill="1" applyBorder="1" applyAlignment="1">
      <alignment horizontal="center" vertical="center" wrapText="1"/>
    </xf>
    <xf numFmtId="49" fontId="49" fillId="0" borderId="43" xfId="10" applyNumberFormat="1" applyFont="1" applyFill="1" applyBorder="1" applyAlignment="1">
      <alignment horizontal="center" vertical="center" wrapText="1"/>
    </xf>
    <xf numFmtId="49" fontId="49" fillId="0" borderId="10" xfId="10" applyNumberFormat="1" applyFont="1" applyFill="1" applyBorder="1" applyAlignment="1">
      <alignment vertical="center" wrapText="1"/>
    </xf>
    <xf numFmtId="49" fontId="49" fillId="0" borderId="43" xfId="10" applyNumberFormat="1" applyFont="1" applyFill="1" applyBorder="1" applyAlignment="1">
      <alignment vertical="center" wrapText="1"/>
    </xf>
    <xf numFmtId="182" fontId="49" fillId="0" borderId="10" xfId="10" applyNumberFormat="1" applyFont="1" applyFill="1" applyBorder="1" applyAlignment="1">
      <alignment vertical="center"/>
    </xf>
    <xf numFmtId="182" fontId="49" fillId="0" borderId="43" xfId="10" applyNumberFormat="1" applyFont="1" applyFill="1" applyBorder="1" applyAlignment="1">
      <alignment vertical="center"/>
    </xf>
    <xf numFmtId="38" fontId="49" fillId="0" borderId="10" xfId="10" applyFont="1" applyFill="1" applyBorder="1" applyAlignment="1">
      <alignment vertical="center"/>
    </xf>
    <xf numFmtId="38" fontId="49" fillId="0" borderId="43" xfId="10" applyFont="1" applyFill="1" applyBorder="1" applyAlignment="1">
      <alignment vertical="center"/>
    </xf>
    <xf numFmtId="49" fontId="49" fillId="0" borderId="8" xfId="10" applyNumberFormat="1" applyFont="1" applyFill="1" applyBorder="1" applyAlignment="1">
      <alignment horizontal="center" vertical="center" wrapText="1"/>
    </xf>
    <xf numFmtId="49" fontId="49" fillId="0" borderId="9" xfId="10" applyNumberFormat="1" applyFont="1" applyFill="1" applyBorder="1" applyAlignment="1">
      <alignment horizontal="center" vertical="center" wrapText="1"/>
    </xf>
    <xf numFmtId="49" fontId="49" fillId="0" borderId="7" xfId="10" applyNumberFormat="1" applyFont="1" applyFill="1" applyBorder="1" applyAlignment="1">
      <alignment vertical="center" wrapText="1"/>
    </xf>
    <xf numFmtId="49" fontId="49" fillId="0" borderId="9" xfId="10" applyNumberFormat="1" applyFont="1" applyFill="1" applyBorder="1" applyAlignment="1">
      <alignment vertical="center" wrapText="1"/>
    </xf>
    <xf numFmtId="38" fontId="49" fillId="0" borderId="7" xfId="10" applyFont="1" applyFill="1" applyBorder="1" applyAlignment="1">
      <alignment vertical="center"/>
    </xf>
    <xf numFmtId="38" fontId="49" fillId="0" borderId="9" xfId="10" applyFont="1" applyFill="1" applyBorder="1" applyAlignment="1">
      <alignment vertical="center"/>
    </xf>
    <xf numFmtId="49" fontId="49" fillId="0" borderId="77" xfId="10" applyNumberFormat="1" applyFont="1" applyFill="1" applyBorder="1" applyAlignment="1">
      <alignment horizontal="center" vertical="center" wrapText="1"/>
    </xf>
    <xf numFmtId="49" fontId="49" fillId="0" borderId="75" xfId="10" applyNumberFormat="1" applyFont="1" applyFill="1" applyBorder="1" applyAlignment="1">
      <alignment horizontal="center" vertical="center" wrapText="1"/>
    </xf>
    <xf numFmtId="49" fontId="49" fillId="0" borderId="74" xfId="10" applyNumberFormat="1" applyFont="1" applyFill="1" applyBorder="1" applyAlignment="1">
      <alignment vertical="center" wrapText="1"/>
    </xf>
    <xf numFmtId="49" fontId="49" fillId="0" borderId="75" xfId="10" applyNumberFormat="1" applyFont="1" applyFill="1" applyBorder="1" applyAlignment="1">
      <alignment vertical="center" wrapText="1"/>
    </xf>
    <xf numFmtId="38" fontId="49" fillId="0" borderId="74" xfId="10" applyFont="1" applyFill="1" applyBorder="1" applyAlignment="1">
      <alignment vertical="center"/>
    </xf>
    <xf numFmtId="38" fontId="49" fillId="0" borderId="75" xfId="10" applyFont="1" applyFill="1" applyBorder="1" applyAlignment="1">
      <alignment vertical="center"/>
    </xf>
    <xf numFmtId="0" fontId="0" fillId="8" borderId="10" xfId="0" applyFill="1" applyBorder="1" applyAlignment="1">
      <alignment horizontal="center"/>
    </xf>
    <xf numFmtId="0" fontId="0" fillId="8" borderId="42" xfId="0" applyFill="1" applyBorder="1" applyAlignment="1">
      <alignment horizontal="center"/>
    </xf>
    <xf numFmtId="0" fontId="0" fillId="7" borderId="10" xfId="0" applyFill="1" applyBorder="1" applyAlignment="1">
      <alignment horizontal="center"/>
    </xf>
    <xf numFmtId="0" fontId="0" fillId="7" borderId="42" xfId="0" applyFill="1" applyBorder="1" applyAlignment="1">
      <alignment horizontal="center"/>
    </xf>
    <xf numFmtId="0" fontId="0" fillId="8" borderId="43" xfId="0" applyFill="1" applyBorder="1" applyAlignment="1">
      <alignment horizontal="center"/>
    </xf>
    <xf numFmtId="0" fontId="0" fillId="7" borderId="43" xfId="0" applyFill="1" applyBorder="1" applyAlignment="1">
      <alignment horizontal="center"/>
    </xf>
    <xf numFmtId="0" fontId="0" fillId="8" borderId="11" xfId="0" applyFill="1" applyBorder="1" applyAlignment="1">
      <alignment horizontal="center"/>
    </xf>
    <xf numFmtId="0" fontId="0" fillId="7" borderId="11" xfId="0" applyFill="1" applyBorder="1" applyAlignment="1">
      <alignment horizontal="center"/>
    </xf>
    <xf numFmtId="0" fontId="0" fillId="8" borderId="7" xfId="0" applyFill="1" applyBorder="1" applyAlignment="1">
      <alignment horizontal="center"/>
    </xf>
    <xf numFmtId="0" fontId="0" fillId="8" borderId="8" xfId="0" applyFill="1" applyBorder="1" applyAlignment="1">
      <alignment horizontal="center"/>
    </xf>
    <xf numFmtId="0" fontId="0" fillId="7" borderId="7" xfId="0" applyFill="1" applyBorder="1" applyAlignment="1">
      <alignment horizontal="center"/>
    </xf>
    <xf numFmtId="0" fontId="0" fillId="7" borderId="8" xfId="0" applyFill="1" applyBorder="1" applyAlignment="1">
      <alignment horizontal="center"/>
    </xf>
  </cellXfs>
  <cellStyles count="12">
    <cellStyle name="ハイパーリンク" xfId="11" builtinId="8"/>
    <cellStyle name="桁区切り" xfId="1" builtinId="6"/>
    <cellStyle name="桁区切り 2" xfId="5" xr:uid="{00000000-0005-0000-0000-000001000000}"/>
    <cellStyle name="桁区切り 3" xfId="6" xr:uid="{00000000-0005-0000-0000-000002000000}"/>
    <cellStyle name="桁区切り 4" xfId="8" xr:uid="{1EB446DF-F353-4A2D-A947-083C62EB44C6}"/>
    <cellStyle name="桁区切り 5" xfId="10" xr:uid="{A59E7DFF-60A5-4C20-A466-AE5E75299134}"/>
    <cellStyle name="標準" xfId="0" builtinId="0"/>
    <cellStyle name="標準 2" xfId="2" xr:uid="{00000000-0005-0000-0000-000004000000}"/>
    <cellStyle name="標準 3" xfId="3" xr:uid="{00000000-0005-0000-0000-000005000000}"/>
    <cellStyle name="標準 4" xfId="4" xr:uid="{00000000-0005-0000-0000-000006000000}"/>
    <cellStyle name="標準 5" xfId="9" xr:uid="{836EF24B-BCA9-44DC-820B-2FB20D4153F9}"/>
    <cellStyle name="標準 6" xfId="7" xr:uid="{BD667A6F-F504-4317-8C6D-352B915094DB}"/>
  </cellStyles>
  <dxfs count="30">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patternType="none">
          <bgColor auto="1"/>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12</xdr:row>
      <xdr:rowOff>9525</xdr:rowOff>
    </xdr:from>
    <xdr:to>
      <xdr:col>16</xdr:col>
      <xdr:colOff>91169</xdr:colOff>
      <xdr:row>36</xdr:row>
      <xdr:rowOff>31296</xdr:rowOff>
    </xdr:to>
    <xdr:pic>
      <xdr:nvPicPr>
        <xdr:cNvPr id="32" name="図 31">
          <a:extLst>
            <a:ext uri="{FF2B5EF4-FFF2-40B4-BE49-F238E27FC236}">
              <a16:creationId xmlns:a16="http://schemas.microsoft.com/office/drawing/2014/main" id="{5CD445E6-0E32-4A84-81F0-AF4A65AE62EF}"/>
            </a:ext>
          </a:extLst>
        </xdr:cNvPr>
        <xdr:cNvPicPr>
          <a:picLocks noChangeAspect="1"/>
        </xdr:cNvPicPr>
      </xdr:nvPicPr>
      <xdr:blipFill rotWithShape="1">
        <a:blip xmlns:r="http://schemas.openxmlformats.org/officeDocument/2006/relationships" r:embed="rId1"/>
        <a:srcRect l="42828" t="20240" r="20387" b="39543"/>
        <a:stretch/>
      </xdr:blipFill>
      <xdr:spPr>
        <a:xfrm>
          <a:off x="19050" y="2257425"/>
          <a:ext cx="11511644" cy="4136571"/>
        </a:xfrm>
        <a:prstGeom prst="rect">
          <a:avLst/>
        </a:prstGeom>
      </xdr:spPr>
    </xdr:pic>
    <xdr:clientData/>
  </xdr:twoCellAnchor>
  <xdr:twoCellAnchor editAs="oneCell">
    <xdr:from>
      <xdr:col>0</xdr:col>
      <xdr:colOff>0</xdr:colOff>
      <xdr:row>34</xdr:row>
      <xdr:rowOff>152400</xdr:rowOff>
    </xdr:from>
    <xdr:to>
      <xdr:col>11</xdr:col>
      <xdr:colOff>581024</xdr:colOff>
      <xdr:row>61</xdr:row>
      <xdr:rowOff>123826</xdr:rowOff>
    </xdr:to>
    <xdr:pic>
      <xdr:nvPicPr>
        <xdr:cNvPr id="31" name="図 30">
          <a:extLst>
            <a:ext uri="{FF2B5EF4-FFF2-40B4-BE49-F238E27FC236}">
              <a16:creationId xmlns:a16="http://schemas.microsoft.com/office/drawing/2014/main" id="{1D98FCBD-6BC7-458B-A6BA-5CA3ED0B1A3F}"/>
            </a:ext>
          </a:extLst>
        </xdr:cNvPr>
        <xdr:cNvPicPr>
          <a:picLocks noChangeAspect="1"/>
        </xdr:cNvPicPr>
      </xdr:nvPicPr>
      <xdr:blipFill rotWithShape="1">
        <a:blip xmlns:r="http://schemas.openxmlformats.org/officeDocument/2006/relationships" r:embed="rId2"/>
        <a:srcRect l="2490" t="22214" r="53262" b="32127"/>
        <a:stretch/>
      </xdr:blipFill>
      <xdr:spPr>
        <a:xfrm>
          <a:off x="0" y="6172200"/>
          <a:ext cx="8124824" cy="4600576"/>
        </a:xfrm>
        <a:prstGeom prst="rect">
          <a:avLst/>
        </a:prstGeom>
      </xdr:spPr>
    </xdr:pic>
    <xdr:clientData/>
  </xdr:twoCellAnchor>
  <xdr:twoCellAnchor>
    <xdr:from>
      <xdr:col>0</xdr:col>
      <xdr:colOff>142875</xdr:colOff>
      <xdr:row>33</xdr:row>
      <xdr:rowOff>114300</xdr:rowOff>
    </xdr:from>
    <xdr:to>
      <xdr:col>1</xdr:col>
      <xdr:colOff>552450</xdr:colOff>
      <xdr:row>35</xdr:row>
      <xdr:rowOff>104775</xdr:rowOff>
    </xdr:to>
    <xdr:sp macro="" textlink="">
      <xdr:nvSpPr>
        <xdr:cNvPr id="11" name="正方形/長方形 10">
          <a:extLst>
            <a:ext uri="{FF2B5EF4-FFF2-40B4-BE49-F238E27FC236}">
              <a16:creationId xmlns:a16="http://schemas.microsoft.com/office/drawing/2014/main" id="{0B1A409B-8864-4DB7-9182-1FB1EB88E100}"/>
            </a:ext>
          </a:extLst>
        </xdr:cNvPr>
        <xdr:cNvSpPr/>
      </xdr:nvSpPr>
      <xdr:spPr>
        <a:xfrm>
          <a:off x="142875" y="5962650"/>
          <a:ext cx="1095375" cy="3333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114301</xdr:colOff>
      <xdr:row>38</xdr:row>
      <xdr:rowOff>142875</xdr:rowOff>
    </xdr:from>
    <xdr:to>
      <xdr:col>1</xdr:col>
      <xdr:colOff>514351</xdr:colOff>
      <xdr:row>47</xdr:row>
      <xdr:rowOff>19050</xdr:rowOff>
    </xdr:to>
    <xdr:sp macro="" textlink="">
      <xdr:nvSpPr>
        <xdr:cNvPr id="13" name="正方形/長方形 12">
          <a:extLst>
            <a:ext uri="{FF2B5EF4-FFF2-40B4-BE49-F238E27FC236}">
              <a16:creationId xmlns:a16="http://schemas.microsoft.com/office/drawing/2014/main" id="{BFCDA23E-FECB-4555-9D8F-FE0C55CF750A}"/>
            </a:ext>
          </a:extLst>
        </xdr:cNvPr>
        <xdr:cNvSpPr/>
      </xdr:nvSpPr>
      <xdr:spPr>
        <a:xfrm>
          <a:off x="114301" y="6848475"/>
          <a:ext cx="1085850" cy="141922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238125</xdr:colOff>
      <xdr:row>32</xdr:row>
      <xdr:rowOff>0</xdr:rowOff>
    </xdr:from>
    <xdr:to>
      <xdr:col>6</xdr:col>
      <xdr:colOff>381000</xdr:colOff>
      <xdr:row>36</xdr:row>
      <xdr:rowOff>114300</xdr:rowOff>
    </xdr:to>
    <xdr:sp macro="" textlink="">
      <xdr:nvSpPr>
        <xdr:cNvPr id="14" name="四角形: 角を丸くする 13">
          <a:extLst>
            <a:ext uri="{FF2B5EF4-FFF2-40B4-BE49-F238E27FC236}">
              <a16:creationId xmlns:a16="http://schemas.microsoft.com/office/drawing/2014/main" id="{72FE24C1-2552-4A0F-8356-D7460BA56459}"/>
            </a:ext>
          </a:extLst>
        </xdr:cNvPr>
        <xdr:cNvSpPr/>
      </xdr:nvSpPr>
      <xdr:spPr>
        <a:xfrm>
          <a:off x="2295525" y="5676900"/>
          <a:ext cx="2200275" cy="800100"/>
        </a:xfrm>
        <a:prstGeom prst="roundRect">
          <a:avLst/>
        </a:prstGeom>
        <a:solidFill>
          <a:sysClr val="window" lastClr="FFFFFF"/>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「病床確保」か「発熱外来」を</a:t>
          </a:r>
          <a:endParaRPr kumimoji="1" lang="en-US" altLang="ja-JP" sz="1100" b="1">
            <a:solidFill>
              <a:sysClr val="windowText" lastClr="000000"/>
            </a:solidFill>
          </a:endParaRPr>
        </a:p>
        <a:p>
          <a:pPr algn="l"/>
          <a:r>
            <a:rPr kumimoji="1" lang="ja-JP" altLang="en-US" sz="1100" b="1">
              <a:solidFill>
                <a:sysClr val="windowText" lastClr="000000"/>
              </a:solidFill>
            </a:rPr>
            <a:t>選択してください。</a:t>
          </a:r>
          <a:endParaRPr kumimoji="1" lang="en-US" altLang="ja-JP" sz="1100" b="1">
            <a:solidFill>
              <a:sysClr val="windowText" lastClr="000000"/>
            </a:solidFill>
          </a:endParaRPr>
        </a:p>
      </xdr:txBody>
    </xdr:sp>
    <xdr:clientData/>
  </xdr:twoCellAnchor>
  <xdr:twoCellAnchor>
    <xdr:from>
      <xdr:col>1</xdr:col>
      <xdr:colOff>600075</xdr:colOff>
      <xdr:row>33</xdr:row>
      <xdr:rowOff>95251</xdr:rowOff>
    </xdr:from>
    <xdr:to>
      <xdr:col>3</xdr:col>
      <xdr:colOff>238125</xdr:colOff>
      <xdr:row>34</xdr:row>
      <xdr:rowOff>19050</xdr:rowOff>
    </xdr:to>
    <xdr:cxnSp macro="">
      <xdr:nvCxnSpPr>
        <xdr:cNvPr id="16" name="直線矢印コネクタ 15">
          <a:extLst>
            <a:ext uri="{FF2B5EF4-FFF2-40B4-BE49-F238E27FC236}">
              <a16:creationId xmlns:a16="http://schemas.microsoft.com/office/drawing/2014/main" id="{999CF9A4-CB5B-4334-BC2E-4BBB8C34249F}"/>
            </a:ext>
          </a:extLst>
        </xdr:cNvPr>
        <xdr:cNvCxnSpPr/>
      </xdr:nvCxnSpPr>
      <xdr:spPr>
        <a:xfrm flipH="1">
          <a:off x="1285875" y="5943601"/>
          <a:ext cx="1009650" cy="95249"/>
        </a:xfrm>
        <a:prstGeom prst="straightConnector1">
          <a:avLst/>
        </a:prstGeom>
        <a:ln>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628651</xdr:colOff>
      <xdr:row>36</xdr:row>
      <xdr:rowOff>47625</xdr:rowOff>
    </xdr:from>
    <xdr:to>
      <xdr:col>3</xdr:col>
      <xdr:colOff>276225</xdr:colOff>
      <xdr:row>39</xdr:row>
      <xdr:rowOff>19050</xdr:rowOff>
    </xdr:to>
    <xdr:cxnSp macro="">
      <xdr:nvCxnSpPr>
        <xdr:cNvPr id="17" name="直線矢印コネクタ 16">
          <a:extLst>
            <a:ext uri="{FF2B5EF4-FFF2-40B4-BE49-F238E27FC236}">
              <a16:creationId xmlns:a16="http://schemas.microsoft.com/office/drawing/2014/main" id="{EEABE3E5-D5AF-4FB2-A55F-E1559C17C32A}"/>
            </a:ext>
          </a:extLst>
        </xdr:cNvPr>
        <xdr:cNvCxnSpPr/>
      </xdr:nvCxnSpPr>
      <xdr:spPr>
        <a:xfrm flipH="1">
          <a:off x="1314451" y="6410325"/>
          <a:ext cx="1019174" cy="4857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238126</xdr:colOff>
      <xdr:row>21</xdr:row>
      <xdr:rowOff>142875</xdr:rowOff>
    </xdr:from>
    <xdr:to>
      <xdr:col>7</xdr:col>
      <xdr:colOff>276226</xdr:colOff>
      <xdr:row>23</xdr:row>
      <xdr:rowOff>104775</xdr:rowOff>
    </xdr:to>
    <xdr:sp macro="" textlink="">
      <xdr:nvSpPr>
        <xdr:cNvPr id="20" name="正方形/長方形 19">
          <a:extLst>
            <a:ext uri="{FF2B5EF4-FFF2-40B4-BE49-F238E27FC236}">
              <a16:creationId xmlns:a16="http://schemas.microsoft.com/office/drawing/2014/main" id="{44B39CCE-BD03-4E78-A557-EA395F1DAC00}"/>
            </a:ext>
          </a:extLst>
        </xdr:cNvPr>
        <xdr:cNvSpPr/>
      </xdr:nvSpPr>
      <xdr:spPr>
        <a:xfrm>
          <a:off x="4352926" y="3933825"/>
          <a:ext cx="723900" cy="3048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あ</a:t>
          </a:r>
        </a:p>
      </xdr:txBody>
    </xdr:sp>
    <xdr:clientData/>
  </xdr:twoCellAnchor>
  <xdr:twoCellAnchor>
    <xdr:from>
      <xdr:col>8</xdr:col>
      <xdr:colOff>590550</xdr:colOff>
      <xdr:row>20</xdr:row>
      <xdr:rowOff>142875</xdr:rowOff>
    </xdr:from>
    <xdr:to>
      <xdr:col>12</xdr:col>
      <xdr:colOff>47625</xdr:colOff>
      <xdr:row>25</xdr:row>
      <xdr:rowOff>85725</xdr:rowOff>
    </xdr:to>
    <xdr:sp macro="" textlink="">
      <xdr:nvSpPr>
        <xdr:cNvPr id="21" name="四角形: 角を丸くする 20">
          <a:extLst>
            <a:ext uri="{FF2B5EF4-FFF2-40B4-BE49-F238E27FC236}">
              <a16:creationId xmlns:a16="http://schemas.microsoft.com/office/drawing/2014/main" id="{5837718A-10BF-4239-919B-B63D3264DED1}"/>
            </a:ext>
          </a:extLst>
        </xdr:cNvPr>
        <xdr:cNvSpPr/>
      </xdr:nvSpPr>
      <xdr:spPr>
        <a:xfrm>
          <a:off x="6076950" y="3762375"/>
          <a:ext cx="2200275" cy="800100"/>
        </a:xfrm>
        <a:prstGeom prst="roundRect">
          <a:avLst/>
        </a:prstGeom>
        <a:solidFill>
          <a:sysClr val="window" lastClr="FFFFFF"/>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「台数」と「金額」を入力をすると</a:t>
          </a:r>
          <a:endParaRPr kumimoji="1" lang="en-US" altLang="ja-JP" sz="1100" b="1">
            <a:solidFill>
              <a:sysClr val="windowText" lastClr="000000"/>
            </a:solidFill>
          </a:endParaRPr>
        </a:p>
        <a:p>
          <a:pPr algn="l"/>
          <a:r>
            <a:rPr kumimoji="1" lang="en-US" altLang="ja-JP" sz="1100" b="1">
              <a:solidFill>
                <a:sysClr val="windowText" lastClr="000000"/>
              </a:solidFill>
            </a:rPr>
            <a:t>1</a:t>
          </a:r>
          <a:r>
            <a:rPr kumimoji="1" lang="ja-JP" altLang="en-US" sz="1100" b="1">
              <a:solidFill>
                <a:sysClr val="windowText" lastClr="000000"/>
              </a:solidFill>
            </a:rPr>
            <a:t>台当たりの単価が表示されます。</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他の種目も同様</a:t>
          </a:r>
          <a:endParaRPr kumimoji="1" lang="en-US" altLang="ja-JP" sz="1100" b="1">
            <a:solidFill>
              <a:sysClr val="windowText" lastClr="000000"/>
            </a:solidFill>
          </a:endParaRPr>
        </a:p>
      </xdr:txBody>
    </xdr:sp>
    <xdr:clientData/>
  </xdr:twoCellAnchor>
  <xdr:twoCellAnchor>
    <xdr:from>
      <xdr:col>7</xdr:col>
      <xdr:colOff>447675</xdr:colOff>
      <xdr:row>23</xdr:row>
      <xdr:rowOff>9525</xdr:rowOff>
    </xdr:from>
    <xdr:to>
      <xdr:col>8</xdr:col>
      <xdr:colOff>533401</xdr:colOff>
      <xdr:row>23</xdr:row>
      <xdr:rowOff>19051</xdr:rowOff>
    </xdr:to>
    <xdr:cxnSp macro="">
      <xdr:nvCxnSpPr>
        <xdr:cNvPr id="22" name="直線矢印コネクタ 21">
          <a:extLst>
            <a:ext uri="{FF2B5EF4-FFF2-40B4-BE49-F238E27FC236}">
              <a16:creationId xmlns:a16="http://schemas.microsoft.com/office/drawing/2014/main" id="{91E6F466-E284-4880-AF4C-8D0C9D71BCF1}"/>
            </a:ext>
          </a:extLst>
        </xdr:cNvPr>
        <xdr:cNvCxnSpPr/>
      </xdr:nvCxnSpPr>
      <xdr:spPr>
        <a:xfrm flipH="1" flipV="1">
          <a:off x="5248275" y="4143375"/>
          <a:ext cx="771526" cy="952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561975</xdr:colOff>
      <xdr:row>29</xdr:row>
      <xdr:rowOff>133349</xdr:rowOff>
    </xdr:from>
    <xdr:to>
      <xdr:col>11</xdr:col>
      <xdr:colOff>561975</xdr:colOff>
      <xdr:row>31</xdr:row>
      <xdr:rowOff>123825</xdr:rowOff>
    </xdr:to>
    <xdr:sp macro="" textlink="">
      <xdr:nvSpPr>
        <xdr:cNvPr id="24" name="正方形/長方形 23">
          <a:extLst>
            <a:ext uri="{FF2B5EF4-FFF2-40B4-BE49-F238E27FC236}">
              <a16:creationId xmlns:a16="http://schemas.microsoft.com/office/drawing/2014/main" id="{A6B3DB42-DA5D-46B5-AE6B-7F5D4A1AAB4E}"/>
            </a:ext>
          </a:extLst>
        </xdr:cNvPr>
        <xdr:cNvSpPr/>
      </xdr:nvSpPr>
      <xdr:spPr>
        <a:xfrm flipV="1">
          <a:off x="7419975" y="5295899"/>
          <a:ext cx="685800" cy="333376"/>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209550</xdr:colOff>
      <xdr:row>26</xdr:row>
      <xdr:rowOff>19049</xdr:rowOff>
    </xdr:from>
    <xdr:to>
      <xdr:col>19</xdr:col>
      <xdr:colOff>352425</xdr:colOff>
      <xdr:row>34</xdr:row>
      <xdr:rowOff>142874</xdr:rowOff>
    </xdr:to>
    <xdr:sp macro="" textlink="">
      <xdr:nvSpPr>
        <xdr:cNvPr id="25" name="四角形: 角を丸くする 24">
          <a:extLst>
            <a:ext uri="{FF2B5EF4-FFF2-40B4-BE49-F238E27FC236}">
              <a16:creationId xmlns:a16="http://schemas.microsoft.com/office/drawing/2014/main" id="{024AA1A0-C7EF-4535-A001-CB617F822FF4}"/>
            </a:ext>
          </a:extLst>
        </xdr:cNvPr>
        <xdr:cNvSpPr/>
      </xdr:nvSpPr>
      <xdr:spPr>
        <a:xfrm>
          <a:off x="10277475" y="4667249"/>
          <a:ext cx="3571875" cy="1495425"/>
        </a:xfrm>
        <a:prstGeom prst="roundRect">
          <a:avLst/>
        </a:prstGeom>
        <a:solidFill>
          <a:sysClr val="window" lastClr="FFFFFF"/>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「寄付金その他の収入」</a:t>
          </a:r>
          <a:r>
            <a:rPr kumimoji="1" lang="ja-JP" altLang="en-US" sz="1100" b="1">
              <a:solidFill>
                <a:sysClr val="windowText" lastClr="000000"/>
              </a:solidFill>
            </a:rPr>
            <a:t>を忘れずに入力するようにお願いいたします。</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未入力の場合、シート名</a:t>
          </a:r>
          <a:r>
            <a:rPr kumimoji="1" lang="ja-JP" altLang="en-US" sz="1100" b="1">
              <a:solidFill>
                <a:srgbClr val="FF0000"/>
              </a:solidFill>
            </a:rPr>
            <a:t>「所要額調書」</a:t>
          </a:r>
          <a:r>
            <a:rPr kumimoji="1" lang="ja-JP" altLang="en-US" sz="1100" b="1">
              <a:solidFill>
                <a:sysClr val="windowText" lastClr="000000"/>
              </a:solidFill>
            </a:rPr>
            <a:t>に数字が表記されない部分があります。</a:t>
          </a:r>
          <a:endParaRPr kumimoji="1" lang="en-US" altLang="ja-JP" sz="1100" b="1">
            <a:solidFill>
              <a:sysClr val="windowText" lastClr="000000"/>
            </a:solidFill>
          </a:endParaRPr>
        </a:p>
      </xdr:txBody>
    </xdr:sp>
    <xdr:clientData/>
  </xdr:twoCellAnchor>
  <xdr:twoCellAnchor>
    <xdr:from>
      <xdr:col>11</xdr:col>
      <xdr:colOff>561975</xdr:colOff>
      <xdr:row>29</xdr:row>
      <xdr:rowOff>123825</xdr:rowOff>
    </xdr:from>
    <xdr:to>
      <xdr:col>14</xdr:col>
      <xdr:colOff>123825</xdr:colOff>
      <xdr:row>30</xdr:row>
      <xdr:rowOff>128587</xdr:rowOff>
    </xdr:to>
    <xdr:cxnSp macro="">
      <xdr:nvCxnSpPr>
        <xdr:cNvPr id="26" name="直線矢印コネクタ 25">
          <a:extLst>
            <a:ext uri="{FF2B5EF4-FFF2-40B4-BE49-F238E27FC236}">
              <a16:creationId xmlns:a16="http://schemas.microsoft.com/office/drawing/2014/main" id="{08CF8420-16C7-4416-98F7-60E16B1016B9}"/>
            </a:ext>
          </a:extLst>
        </xdr:cNvPr>
        <xdr:cNvCxnSpPr>
          <a:endCxn id="24" idx="3"/>
        </xdr:cNvCxnSpPr>
      </xdr:nvCxnSpPr>
      <xdr:spPr>
        <a:xfrm flipH="1">
          <a:off x="8105775" y="5286375"/>
          <a:ext cx="2085975" cy="1762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476250</xdr:colOff>
      <xdr:row>20</xdr:row>
      <xdr:rowOff>19050</xdr:rowOff>
    </xdr:from>
    <xdr:to>
      <xdr:col>5</xdr:col>
      <xdr:colOff>314326</xdr:colOff>
      <xdr:row>23</xdr:row>
      <xdr:rowOff>133351</xdr:rowOff>
    </xdr:to>
    <xdr:sp macro="" textlink="">
      <xdr:nvSpPr>
        <xdr:cNvPr id="19" name="正方形/長方形 18">
          <a:extLst>
            <a:ext uri="{FF2B5EF4-FFF2-40B4-BE49-F238E27FC236}">
              <a16:creationId xmlns:a16="http://schemas.microsoft.com/office/drawing/2014/main" id="{B4C05D02-3C8C-41AB-B1E1-C1C8E6CF561D}"/>
            </a:ext>
          </a:extLst>
        </xdr:cNvPr>
        <xdr:cNvSpPr/>
      </xdr:nvSpPr>
      <xdr:spPr>
        <a:xfrm>
          <a:off x="1162050" y="3638550"/>
          <a:ext cx="2581276" cy="628651"/>
        </a:xfrm>
        <a:prstGeom prst="rect">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561975</xdr:colOff>
      <xdr:row>3</xdr:row>
      <xdr:rowOff>152400</xdr:rowOff>
    </xdr:from>
    <xdr:to>
      <xdr:col>12</xdr:col>
      <xdr:colOff>323850</xdr:colOff>
      <xdr:row>11</xdr:row>
      <xdr:rowOff>161925</xdr:rowOff>
    </xdr:to>
    <xdr:sp macro="" textlink="">
      <xdr:nvSpPr>
        <xdr:cNvPr id="6" name="四角形: 角を丸くする 5">
          <a:extLst>
            <a:ext uri="{FF2B5EF4-FFF2-40B4-BE49-F238E27FC236}">
              <a16:creationId xmlns:a16="http://schemas.microsoft.com/office/drawing/2014/main" id="{9952AD6B-E028-405C-A23B-FA9F1CAF38AB}"/>
            </a:ext>
          </a:extLst>
        </xdr:cNvPr>
        <xdr:cNvSpPr/>
      </xdr:nvSpPr>
      <xdr:spPr>
        <a:xfrm>
          <a:off x="5362575" y="857250"/>
          <a:ext cx="3190875" cy="13811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ysClr val="windowText" lastClr="000000"/>
              </a:solidFill>
            </a:rPr>
            <a:t>「品名」・・・購入した</a:t>
          </a:r>
          <a:r>
            <a:rPr kumimoji="1" lang="ja-JP" altLang="en-US" sz="1100" b="1">
              <a:solidFill>
                <a:srgbClr val="FF0000"/>
              </a:solidFill>
            </a:rPr>
            <a:t>種目名</a:t>
          </a:r>
          <a:r>
            <a:rPr kumimoji="1" lang="ja-JP" altLang="en-US" sz="1100" b="1">
              <a:solidFill>
                <a:sysClr val="windowText" lastClr="000000"/>
              </a:solidFill>
            </a:rPr>
            <a:t>を記入してください</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例　空気清浄機　</a:t>
          </a:r>
          <a:r>
            <a:rPr kumimoji="1" lang="en-US" altLang="ja-JP" sz="1100" b="1">
              <a:solidFill>
                <a:sysClr val="windowText" lastClr="000000"/>
              </a:solidFill>
            </a:rPr>
            <a:t>PCR</a:t>
          </a:r>
          <a:r>
            <a:rPr kumimoji="1" lang="ja-JP" altLang="en-US" sz="1100" b="1">
              <a:solidFill>
                <a:sysClr val="windowText" lastClr="000000"/>
              </a:solidFill>
            </a:rPr>
            <a:t>検査装置　等）</a:t>
          </a:r>
          <a:endParaRPr kumimoji="1" lang="en-US" altLang="ja-JP" sz="1100" b="1">
            <a:solidFill>
              <a:sysClr val="windowText" lastClr="000000"/>
            </a:solidFill>
          </a:endParaRPr>
        </a:p>
        <a:p>
          <a:pPr algn="l"/>
          <a:r>
            <a:rPr kumimoji="1" lang="ja-JP" altLang="en-US" sz="1100" b="1">
              <a:solidFill>
                <a:sysClr val="windowText" lastClr="000000"/>
              </a:solidFill>
            </a:rPr>
            <a:t>「銘柄」・・・購入した</a:t>
          </a:r>
          <a:r>
            <a:rPr kumimoji="1" lang="ja-JP" altLang="en-US" sz="1100" b="1">
              <a:solidFill>
                <a:srgbClr val="FF0000"/>
              </a:solidFill>
            </a:rPr>
            <a:t>商品名</a:t>
          </a:r>
          <a:r>
            <a:rPr kumimoji="1" lang="ja-JP" altLang="en-US" sz="1100" b="1">
              <a:solidFill>
                <a:sysClr val="windowText" lastClr="000000"/>
              </a:solidFill>
            </a:rPr>
            <a:t>を記入してください。</a:t>
          </a:r>
          <a:endParaRPr kumimoji="1" lang="en-US" altLang="ja-JP" sz="1100" b="1">
            <a:solidFill>
              <a:sysClr val="windowText" lastClr="000000"/>
            </a:solidFill>
          </a:endParaRPr>
        </a:p>
        <a:p>
          <a:pPr algn="l"/>
          <a:r>
            <a:rPr kumimoji="1" lang="ja-JP" altLang="en-US" sz="1100" b="1">
              <a:solidFill>
                <a:sysClr val="windowText" lastClr="000000"/>
              </a:solidFill>
            </a:rPr>
            <a:t>（例　　全自動遺伝子解析装置▲▲）</a:t>
          </a:r>
          <a:endParaRPr kumimoji="1" lang="en-US" altLang="ja-JP" sz="1100" b="1">
            <a:solidFill>
              <a:sysClr val="windowText" lastClr="000000"/>
            </a:solidFill>
          </a:endParaRPr>
        </a:p>
        <a:p>
          <a:pPr algn="l"/>
          <a:r>
            <a:rPr kumimoji="1" lang="ja-JP" altLang="en-US" sz="1100" b="1">
              <a:solidFill>
                <a:sysClr val="windowText" lastClr="000000"/>
              </a:solidFill>
            </a:rPr>
            <a:t>「規格」・・・商品の</a:t>
          </a:r>
          <a:r>
            <a:rPr kumimoji="1" lang="ja-JP" altLang="en-US" sz="1100" b="1">
              <a:solidFill>
                <a:srgbClr val="FF0000"/>
              </a:solidFill>
            </a:rPr>
            <a:t>製品番号</a:t>
          </a:r>
          <a:r>
            <a:rPr kumimoji="1" lang="ja-JP" altLang="en-US" sz="1100" b="1">
              <a:solidFill>
                <a:sysClr val="windowText" lastClr="000000"/>
              </a:solidFill>
            </a:rPr>
            <a:t>を記入してください。</a:t>
          </a:r>
          <a:endParaRPr kumimoji="1" lang="en-US" altLang="ja-JP" sz="1100" b="1">
            <a:solidFill>
              <a:sysClr val="windowText" lastClr="000000"/>
            </a:solidFill>
          </a:endParaRPr>
        </a:p>
        <a:p>
          <a:pPr algn="l"/>
          <a:r>
            <a:rPr kumimoji="1" lang="ja-JP" altLang="en-US" sz="1100" b="1">
              <a:solidFill>
                <a:sysClr val="windowText" lastClr="000000"/>
              </a:solidFill>
            </a:rPr>
            <a:t>（例　　</a:t>
          </a:r>
          <a:r>
            <a:rPr kumimoji="1" lang="en-US" altLang="ja-JP" sz="1100" b="1">
              <a:solidFill>
                <a:sysClr val="windowText" lastClr="000000"/>
              </a:solidFill>
            </a:rPr>
            <a:t>ABC-123</a:t>
          </a:r>
          <a:r>
            <a:rPr kumimoji="1" lang="ja-JP" altLang="en-US" sz="1100" b="1">
              <a:solidFill>
                <a:sysClr val="windowText" lastClr="000000"/>
              </a:solidFill>
            </a:rPr>
            <a:t>）</a:t>
          </a:r>
        </a:p>
      </xdr:txBody>
    </xdr:sp>
    <xdr:clientData/>
  </xdr:twoCellAnchor>
  <xdr:twoCellAnchor>
    <xdr:from>
      <xdr:col>6</xdr:col>
      <xdr:colOff>95250</xdr:colOff>
      <xdr:row>11</xdr:row>
      <xdr:rowOff>114300</xdr:rowOff>
    </xdr:from>
    <xdr:to>
      <xdr:col>7</xdr:col>
      <xdr:colOff>638175</xdr:colOff>
      <xdr:row>17</xdr:row>
      <xdr:rowOff>109537</xdr:rowOff>
    </xdr:to>
    <xdr:cxnSp macro="">
      <xdr:nvCxnSpPr>
        <xdr:cNvPr id="27" name="直線矢印コネクタ 26">
          <a:extLst>
            <a:ext uri="{FF2B5EF4-FFF2-40B4-BE49-F238E27FC236}">
              <a16:creationId xmlns:a16="http://schemas.microsoft.com/office/drawing/2014/main" id="{236A104C-CDE5-4A88-AA63-659B3EF08B57}"/>
            </a:ext>
          </a:extLst>
        </xdr:cNvPr>
        <xdr:cNvCxnSpPr/>
      </xdr:nvCxnSpPr>
      <xdr:spPr>
        <a:xfrm flipH="1">
          <a:off x="4210050" y="2190750"/>
          <a:ext cx="1228725" cy="102393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119064</xdr:colOff>
      <xdr:row>0</xdr:row>
      <xdr:rowOff>79374</xdr:rowOff>
    </xdr:from>
    <xdr:to>
      <xdr:col>12</xdr:col>
      <xdr:colOff>111127</xdr:colOff>
      <xdr:row>28</xdr:row>
      <xdr:rowOff>85725</xdr:rowOff>
    </xdr:to>
    <xdr:sp macro="" textlink="">
      <xdr:nvSpPr>
        <xdr:cNvPr id="2" name="テキスト ボックス 1">
          <a:extLst>
            <a:ext uri="{FF2B5EF4-FFF2-40B4-BE49-F238E27FC236}">
              <a16:creationId xmlns:a16="http://schemas.microsoft.com/office/drawing/2014/main" id="{7A9A6960-2480-4576-ABED-E638C67A6197}"/>
            </a:ext>
          </a:extLst>
        </xdr:cNvPr>
        <xdr:cNvSpPr txBox="1"/>
      </xdr:nvSpPr>
      <xdr:spPr>
        <a:xfrm>
          <a:off x="5872164" y="79374"/>
          <a:ext cx="6164263" cy="671195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記入要領（</a:t>
          </a:r>
          <a:r>
            <a:rPr kumimoji="1" lang="ja-JP" altLang="en-US" sz="1200" b="1">
              <a:solidFill>
                <a:srgbClr val="FF0000"/>
              </a:solidFill>
              <a:latin typeface="+mn-ea"/>
              <a:ea typeface="+mn-ea"/>
            </a:rPr>
            <a:t>必ずお読みください</a:t>
          </a:r>
          <a:r>
            <a:rPr kumimoji="1" lang="ja-JP" altLang="en-US" sz="1200" b="1">
              <a:latin typeface="+mn-ea"/>
              <a:ea typeface="+mn-ea"/>
            </a:rPr>
            <a:t>）</a:t>
          </a:r>
          <a:endParaRPr kumimoji="1" lang="en-US" altLang="ja-JP" sz="1200" b="1">
            <a:latin typeface="+mn-ea"/>
            <a:ea typeface="+mn-ea"/>
          </a:endParaRPr>
        </a:p>
        <a:p>
          <a:endParaRPr kumimoji="1" lang="en-US" altLang="ja-JP" sz="1100" b="1">
            <a:latin typeface="+mn-ea"/>
            <a:ea typeface="+mn-ea"/>
          </a:endParaRPr>
        </a:p>
        <a:p>
          <a:r>
            <a:rPr kumimoji="1" lang="ja-JP" altLang="en-US" sz="1100" b="1">
              <a:latin typeface="+mn-ea"/>
              <a:ea typeface="+mn-ea"/>
            </a:rPr>
            <a:t>「提出日」・・・提出日を入力してください。</a:t>
          </a:r>
          <a:endParaRPr kumimoji="1" lang="en-US" altLang="ja-JP" sz="1100" b="1">
            <a:latin typeface="+mn-ea"/>
            <a:ea typeface="+mn-ea"/>
          </a:endParaRPr>
        </a:p>
        <a:p>
          <a:endParaRPr kumimoji="1" lang="en-US" altLang="ja-JP" sz="1100" b="1">
            <a:latin typeface="+mn-ea"/>
            <a:ea typeface="+mn-ea"/>
          </a:endParaRPr>
        </a:p>
        <a:p>
          <a:r>
            <a:rPr kumimoji="1" lang="ja-JP" altLang="en-US" sz="1100" b="1">
              <a:latin typeface="+mn-ea"/>
              <a:ea typeface="+mn-ea"/>
            </a:rPr>
            <a:t>「今回提出区分」・・・プルダウンから「交付申請」「変更交付申請」「実績報告」のうち、該当するものを</a:t>
          </a:r>
          <a:endParaRPr kumimoji="1" lang="en-US" altLang="ja-JP" sz="1100" b="1">
            <a:latin typeface="+mn-ea"/>
            <a:ea typeface="+mn-ea"/>
          </a:endParaRPr>
        </a:p>
        <a:p>
          <a:r>
            <a:rPr kumimoji="1" lang="ja-JP" altLang="en-US" sz="1100" b="1">
              <a:latin typeface="+mn-ea"/>
              <a:ea typeface="+mn-ea"/>
            </a:rPr>
            <a:t>　　　　　　　　　　　　選択してください。</a:t>
          </a:r>
          <a:endParaRPr kumimoji="1" lang="en-US" altLang="ja-JP" sz="1100" b="1">
            <a:latin typeface="+mn-ea"/>
            <a:ea typeface="+mn-ea"/>
          </a:endParaRPr>
        </a:p>
        <a:p>
          <a:endParaRPr kumimoji="1" lang="en-US" altLang="ja-JP" sz="1100" b="1">
            <a:latin typeface="+mn-ea"/>
            <a:ea typeface="+mn-ea"/>
          </a:endParaRPr>
        </a:p>
        <a:p>
          <a:r>
            <a:rPr kumimoji="1" lang="ja-JP" altLang="en-US" sz="1100" b="1">
              <a:latin typeface="+mn-ea"/>
              <a:ea typeface="+mn-ea"/>
            </a:rPr>
            <a:t>「郵便番号」・・・</a:t>
          </a:r>
          <a:r>
            <a:rPr kumimoji="1" lang="en-US" altLang="ja-JP" sz="1100" b="1">
              <a:latin typeface="+mn-ea"/>
              <a:ea typeface="+mn-ea"/>
            </a:rPr>
            <a:t>7</a:t>
          </a:r>
          <a:r>
            <a:rPr kumimoji="1" lang="ja-JP" altLang="en-US" sz="1100" b="1">
              <a:latin typeface="+mn-ea"/>
              <a:ea typeface="+mn-ea"/>
            </a:rPr>
            <a:t>桁で入力してください。（例：</a:t>
          </a:r>
          <a:r>
            <a:rPr kumimoji="1" lang="en-US" altLang="ja-JP" sz="1100" b="1">
              <a:latin typeface="+mn-ea"/>
              <a:ea typeface="+mn-ea"/>
            </a:rPr>
            <a:t>330-9301</a:t>
          </a:r>
          <a:r>
            <a:rPr kumimoji="1" lang="ja-JP" altLang="en-US" sz="1100" b="1">
              <a:latin typeface="+mn-ea"/>
              <a:ea typeface="+mn-ea"/>
            </a:rPr>
            <a:t>）</a:t>
          </a:r>
          <a:endParaRPr kumimoji="1" lang="en-US" altLang="ja-JP" sz="1100" b="1">
            <a:latin typeface="+mn-ea"/>
            <a:ea typeface="+mn-ea"/>
          </a:endParaRPr>
        </a:p>
        <a:p>
          <a:endParaRPr kumimoji="1" lang="en-US" altLang="ja-JP" sz="1100" b="1">
            <a:latin typeface="+mn-ea"/>
            <a:ea typeface="+mn-ea"/>
          </a:endParaRPr>
        </a:p>
        <a:p>
          <a:r>
            <a:rPr kumimoji="1" lang="ja-JP" altLang="en-US" sz="1100" b="1">
              <a:latin typeface="+mn-ea"/>
              <a:ea typeface="+mn-ea"/>
            </a:rPr>
            <a:t>「所在地」・・・医療機関の所在地を入力してください。</a:t>
          </a:r>
          <a:endParaRPr kumimoji="1" lang="en-US" altLang="ja-JP" sz="1100" b="1">
            <a:latin typeface="+mn-ea"/>
            <a:ea typeface="+mn-ea"/>
          </a:endParaRPr>
        </a:p>
        <a:p>
          <a:endParaRPr kumimoji="1" lang="en-US" altLang="ja-JP" sz="1100" b="1">
            <a:latin typeface="+mn-ea"/>
            <a:ea typeface="+mn-ea"/>
          </a:endParaRPr>
        </a:p>
        <a:p>
          <a:r>
            <a:rPr kumimoji="1" lang="ja-JP" altLang="en-US" sz="1100" b="1">
              <a:latin typeface="+mn-ea"/>
              <a:ea typeface="+mn-ea"/>
            </a:rPr>
            <a:t>「開設者」・・・法人名又は個人事業名を入力してください。（例：医療法人埼玉会 又は</a:t>
          </a:r>
          <a:r>
            <a:rPr kumimoji="1" lang="ja-JP" altLang="en-US" sz="1100" b="1" baseline="0">
              <a:latin typeface="+mn-ea"/>
              <a:ea typeface="+mn-ea"/>
            </a:rPr>
            <a:t> </a:t>
          </a:r>
          <a:r>
            <a:rPr kumimoji="1" lang="ja-JP" altLang="en-US" sz="1100" b="1">
              <a:latin typeface="+mn-ea"/>
              <a:ea typeface="+mn-ea"/>
            </a:rPr>
            <a:t>埼玉　太郎）</a:t>
          </a:r>
          <a:endParaRPr kumimoji="1" lang="en-US" altLang="ja-JP" sz="1100" b="1">
            <a:latin typeface="+mn-ea"/>
            <a:ea typeface="+mn-ea"/>
          </a:endParaRPr>
        </a:p>
        <a:p>
          <a:endParaRPr kumimoji="1" lang="en-US" altLang="ja-JP" sz="1100" b="1">
            <a:latin typeface="+mn-ea"/>
            <a:ea typeface="+mn-ea"/>
          </a:endParaRPr>
        </a:p>
        <a:p>
          <a:r>
            <a:rPr kumimoji="1" lang="ja-JP" altLang="en-US" sz="1100" b="1">
              <a:latin typeface="+mn-ea"/>
              <a:ea typeface="+mn-ea"/>
            </a:rPr>
            <a:t>「代表者職・氏名」・・・代表者の職・氏名を入力してください。（例：理事長　埼玉　花子）</a:t>
          </a:r>
          <a:endParaRPr kumimoji="1" lang="en-US" altLang="ja-JP" sz="1100" b="1">
            <a:latin typeface="+mn-ea"/>
            <a:ea typeface="+mn-ea"/>
          </a:endParaRPr>
        </a:p>
        <a:p>
          <a:endParaRPr kumimoji="1" lang="en-US" altLang="ja-JP" sz="1100" b="1">
            <a:latin typeface="+mn-ea"/>
            <a:ea typeface="+mn-ea"/>
          </a:endParaRPr>
        </a:p>
        <a:p>
          <a:r>
            <a:rPr kumimoji="1" lang="ja-JP" altLang="en-US" sz="1100" b="1">
              <a:latin typeface="+mn-ea"/>
              <a:ea typeface="+mn-ea"/>
            </a:rPr>
            <a:t>「医療機関名」・・・医療機関名を入力してください。（例：彩の国埼玉病院）</a:t>
          </a:r>
          <a:endParaRPr kumimoji="1" lang="en-US" altLang="ja-JP" sz="1100" b="1">
            <a:latin typeface="+mn-ea"/>
            <a:ea typeface="+mn-ea"/>
          </a:endParaRPr>
        </a:p>
        <a:p>
          <a:endParaRPr kumimoji="1" lang="en-US" altLang="ja-JP" sz="1100" b="1">
            <a:latin typeface="+mn-ea"/>
            <a:ea typeface="+mn-ea"/>
          </a:endParaRPr>
        </a:p>
        <a:p>
          <a:r>
            <a:rPr kumimoji="1" lang="ja-JP" altLang="en-US" sz="1100" b="1">
              <a:latin typeface="+mn-ea"/>
              <a:ea typeface="+mn-ea"/>
            </a:rPr>
            <a:t>「医療機関コード」・・・「</a:t>
          </a:r>
          <a:r>
            <a:rPr kumimoji="1" lang="en-US" altLang="ja-JP" sz="1100" b="1">
              <a:latin typeface="+mn-ea"/>
              <a:ea typeface="+mn-ea"/>
            </a:rPr>
            <a:t>111</a:t>
          </a:r>
          <a:r>
            <a:rPr kumimoji="1" lang="ja-JP" altLang="en-US" sz="1100" b="1">
              <a:latin typeface="+mn-ea"/>
              <a:ea typeface="+mn-ea"/>
            </a:rPr>
            <a:t>」から始まる</a:t>
          </a:r>
          <a:r>
            <a:rPr kumimoji="1" lang="en-US" altLang="ja-JP" sz="1100" b="1">
              <a:latin typeface="+mn-ea"/>
              <a:ea typeface="+mn-ea"/>
            </a:rPr>
            <a:t>10</a:t>
          </a:r>
          <a:r>
            <a:rPr kumimoji="1" lang="ja-JP" altLang="en-US" sz="1100" b="1">
              <a:latin typeface="+mn-ea"/>
              <a:ea typeface="+mn-ea"/>
            </a:rPr>
            <a:t>桁で入力してください。（例：</a:t>
          </a:r>
          <a:r>
            <a:rPr kumimoji="1" lang="en-US" altLang="ja-JP" sz="1100" b="1">
              <a:latin typeface="+mn-ea"/>
              <a:ea typeface="+mn-ea"/>
            </a:rPr>
            <a:t>1119999999</a:t>
          </a:r>
          <a:r>
            <a:rPr kumimoji="1" lang="ja-JP" altLang="en-US" sz="1100" b="1">
              <a:latin typeface="+mn-ea"/>
              <a:ea typeface="+mn-ea"/>
            </a:rPr>
            <a:t>）</a:t>
          </a:r>
          <a:endParaRPr kumimoji="1" lang="en-US" altLang="ja-JP" sz="1100" b="1">
            <a:latin typeface="+mn-ea"/>
            <a:ea typeface="+mn-ea"/>
          </a:endParaRPr>
        </a:p>
        <a:p>
          <a:endParaRPr kumimoji="1" lang="en-US" altLang="ja-JP" sz="1100" b="1">
            <a:latin typeface="+mn-ea"/>
            <a:ea typeface="+mn-ea"/>
          </a:endParaRPr>
        </a:p>
        <a:p>
          <a:r>
            <a:rPr kumimoji="1" lang="ja-JP" altLang="en-US" sz="1100" b="1">
              <a:latin typeface="+mn-ea"/>
              <a:ea typeface="+mn-ea"/>
            </a:rPr>
            <a:t>「申請事務担当者・所属」・・・申請事務を担当する方の所属を記入してください。（例：総務課）</a:t>
          </a:r>
          <a:endParaRPr kumimoji="1" lang="en-US" altLang="ja-JP" sz="1100" b="1">
            <a:latin typeface="+mn-ea"/>
            <a:ea typeface="+mn-ea"/>
          </a:endParaRPr>
        </a:p>
        <a:p>
          <a:endParaRPr kumimoji="1" lang="en-US" altLang="ja-JP" sz="1100" b="1">
            <a:latin typeface="+mn-ea"/>
            <a:ea typeface="+mn-ea"/>
          </a:endParaRPr>
        </a:p>
        <a:p>
          <a:r>
            <a:rPr kumimoji="1" lang="ja-JP" altLang="en-US" sz="1100" b="1">
              <a:latin typeface="+mn-ea"/>
              <a:ea typeface="+mn-ea"/>
            </a:rPr>
            <a:t>「申請事務担当者・氏名」・・・申請事務</a:t>
          </a:r>
          <a:r>
            <a:rPr kumimoji="1" lang="ja-JP" altLang="ja-JP" sz="1100" b="1">
              <a:solidFill>
                <a:schemeClr val="dk1"/>
              </a:solidFill>
              <a:effectLst/>
              <a:latin typeface="+mn-ea"/>
              <a:ea typeface="+mn-ea"/>
              <a:cs typeface="+mn-cs"/>
            </a:rPr>
            <a:t>を担当する方</a:t>
          </a:r>
          <a:r>
            <a:rPr kumimoji="1" lang="ja-JP" altLang="en-US" sz="1100" b="1">
              <a:latin typeface="+mn-ea"/>
              <a:ea typeface="+mn-ea"/>
            </a:rPr>
            <a:t>の氏名を記入してください。（例：浦和　太郎）</a:t>
          </a:r>
          <a:endParaRPr kumimoji="1" lang="en-US" altLang="ja-JP" sz="1100" b="1">
            <a:latin typeface="+mn-ea"/>
            <a:ea typeface="+mn-ea"/>
          </a:endParaRPr>
        </a:p>
        <a:p>
          <a:endParaRPr kumimoji="1" lang="en-US" altLang="ja-JP" sz="1100" b="1">
            <a:latin typeface="+mn-ea"/>
            <a:ea typeface="+mn-ea"/>
          </a:endParaRPr>
        </a:p>
        <a:p>
          <a:r>
            <a:rPr kumimoji="1" lang="ja-JP" altLang="en-US" sz="1100" b="1">
              <a:latin typeface="+mn-ea"/>
              <a:ea typeface="+mn-ea"/>
            </a:rPr>
            <a:t>「電話番号」・・・</a:t>
          </a:r>
          <a:r>
            <a:rPr kumimoji="1" lang="ja-JP" altLang="ja-JP" sz="1100" b="1">
              <a:solidFill>
                <a:schemeClr val="dk1"/>
              </a:solidFill>
              <a:effectLst/>
              <a:latin typeface="+mn-ea"/>
              <a:ea typeface="+mn-ea"/>
              <a:cs typeface="+mn-cs"/>
            </a:rPr>
            <a:t>申請事務を担当する方</a:t>
          </a:r>
          <a:r>
            <a:rPr kumimoji="1" lang="ja-JP" altLang="en-US" sz="1100" b="1">
              <a:solidFill>
                <a:schemeClr val="dk1"/>
              </a:solidFill>
              <a:effectLst/>
              <a:latin typeface="+mn-ea"/>
              <a:ea typeface="+mn-ea"/>
              <a:cs typeface="+mn-cs"/>
            </a:rPr>
            <a:t>に繋がる番号を入力してください。申請内容等に関すること</a:t>
          </a:r>
          <a:endParaRPr kumimoji="1" lang="en-US" altLang="ja-JP" sz="1100" b="1">
            <a:solidFill>
              <a:schemeClr val="dk1"/>
            </a:solidFill>
            <a:effectLst/>
            <a:latin typeface="+mn-ea"/>
            <a:ea typeface="+mn-ea"/>
            <a:cs typeface="+mn-cs"/>
          </a:endParaRPr>
        </a:p>
        <a:p>
          <a:r>
            <a:rPr kumimoji="1" lang="ja-JP" altLang="en-US" sz="1100" b="1">
              <a:solidFill>
                <a:schemeClr val="dk1"/>
              </a:solidFill>
              <a:effectLst/>
              <a:latin typeface="+mn-ea"/>
              <a:ea typeface="+mn-ea"/>
              <a:cs typeface="+mn-cs"/>
            </a:rPr>
            <a:t>　　　　　　　　　　で連絡することがありますので、なるべく平日（休診日等を除く）</a:t>
          </a:r>
          <a:r>
            <a:rPr kumimoji="1" lang="en-US" altLang="ja-JP" sz="1100" b="1">
              <a:solidFill>
                <a:schemeClr val="dk1"/>
              </a:solidFill>
              <a:effectLst/>
              <a:latin typeface="+mn-ea"/>
              <a:ea typeface="+mn-ea"/>
              <a:cs typeface="+mn-cs"/>
            </a:rPr>
            <a:t>8</a:t>
          </a:r>
          <a:r>
            <a:rPr kumimoji="1" lang="ja-JP" altLang="en-US" sz="1100" b="1">
              <a:solidFill>
                <a:schemeClr val="dk1"/>
              </a:solidFill>
              <a:effectLst/>
              <a:latin typeface="+mn-ea"/>
              <a:ea typeface="+mn-ea"/>
              <a:cs typeface="+mn-cs"/>
            </a:rPr>
            <a:t>：</a:t>
          </a:r>
          <a:r>
            <a:rPr kumimoji="1" lang="en-US" altLang="ja-JP" sz="1100" b="1">
              <a:solidFill>
                <a:schemeClr val="dk1"/>
              </a:solidFill>
              <a:effectLst/>
              <a:latin typeface="+mn-ea"/>
              <a:ea typeface="+mn-ea"/>
              <a:cs typeface="+mn-cs"/>
            </a:rPr>
            <a:t>30</a:t>
          </a:r>
          <a:r>
            <a:rPr kumimoji="1" lang="ja-JP" altLang="en-US" sz="1100" b="1">
              <a:solidFill>
                <a:schemeClr val="dk1"/>
              </a:solidFill>
              <a:effectLst/>
              <a:latin typeface="+mn-ea"/>
              <a:ea typeface="+mn-ea"/>
              <a:cs typeface="+mn-cs"/>
            </a:rPr>
            <a:t>～</a:t>
          </a:r>
          <a:r>
            <a:rPr kumimoji="1" lang="en-US" altLang="ja-JP" sz="1100" b="1">
              <a:solidFill>
                <a:schemeClr val="dk1"/>
              </a:solidFill>
              <a:effectLst/>
              <a:latin typeface="+mn-ea"/>
              <a:ea typeface="+mn-ea"/>
              <a:cs typeface="+mn-cs"/>
            </a:rPr>
            <a:t>17</a:t>
          </a:r>
          <a:r>
            <a:rPr kumimoji="1" lang="ja-JP" altLang="en-US" sz="1100" b="1">
              <a:solidFill>
                <a:schemeClr val="dk1"/>
              </a:solidFill>
              <a:effectLst/>
              <a:latin typeface="+mn-ea"/>
              <a:ea typeface="+mn-ea"/>
              <a:cs typeface="+mn-cs"/>
            </a:rPr>
            <a:t>：</a:t>
          </a:r>
          <a:r>
            <a:rPr kumimoji="1" lang="en-US" altLang="ja-JP" sz="1100" b="1">
              <a:solidFill>
                <a:schemeClr val="dk1"/>
              </a:solidFill>
              <a:effectLst/>
              <a:latin typeface="+mn-ea"/>
              <a:ea typeface="+mn-ea"/>
              <a:cs typeface="+mn-cs"/>
            </a:rPr>
            <a:t>15</a:t>
          </a:r>
          <a:r>
            <a:rPr kumimoji="1" lang="ja-JP" altLang="en-US" sz="1100" b="1">
              <a:solidFill>
                <a:schemeClr val="dk1"/>
              </a:solidFill>
              <a:effectLst/>
              <a:latin typeface="+mn-ea"/>
              <a:ea typeface="+mn-ea"/>
              <a:cs typeface="+mn-cs"/>
            </a:rPr>
            <a:t>に</a:t>
          </a:r>
          <a:endParaRPr kumimoji="1" lang="en-US" altLang="ja-JP" sz="1100" b="1">
            <a:solidFill>
              <a:schemeClr val="dk1"/>
            </a:solidFill>
            <a:effectLst/>
            <a:latin typeface="+mn-ea"/>
            <a:ea typeface="+mn-ea"/>
            <a:cs typeface="+mn-cs"/>
          </a:endParaRPr>
        </a:p>
        <a:p>
          <a:r>
            <a:rPr kumimoji="1" lang="ja-JP" altLang="en-US" sz="1100" b="1">
              <a:solidFill>
                <a:schemeClr val="dk1"/>
              </a:solidFill>
              <a:effectLst/>
              <a:latin typeface="+mn-ea"/>
              <a:ea typeface="+mn-ea"/>
              <a:cs typeface="+mn-cs"/>
            </a:rPr>
            <a:t>　　　　　　　　　　繋がる番号としてください。</a:t>
          </a:r>
          <a:endParaRPr kumimoji="1" lang="en-US" altLang="ja-JP" sz="1100" b="1">
            <a:latin typeface="+mn-ea"/>
            <a:ea typeface="+mn-ea"/>
          </a:endParaRPr>
        </a:p>
        <a:p>
          <a:endParaRPr kumimoji="1" lang="en-US" altLang="ja-JP" sz="1100" b="1">
            <a:latin typeface="+mn-ea"/>
            <a:ea typeface="+mn-ea"/>
          </a:endParaRPr>
        </a:p>
        <a:p>
          <a:r>
            <a:rPr kumimoji="1" lang="ja-JP" altLang="en-US" sz="1100" b="1">
              <a:latin typeface="+mn-ea"/>
              <a:ea typeface="+mn-ea"/>
            </a:rPr>
            <a:t>「メールアドレス」・・・申請書等を県とやり取りするメールアドレスを入力してください。</a:t>
          </a:r>
          <a:endParaRPr kumimoji="1" lang="en-US" altLang="ja-JP" sz="1100" b="1">
            <a:latin typeface="+mn-ea"/>
            <a:ea typeface="+mn-ea"/>
          </a:endParaRPr>
        </a:p>
        <a:p>
          <a:endParaRPr kumimoji="1" lang="en-US" altLang="ja-JP" sz="1100" b="1">
            <a:latin typeface="+mn-ea"/>
            <a:ea typeface="+mn-ea"/>
          </a:endParaRPr>
        </a:p>
        <a:p>
          <a:r>
            <a:rPr kumimoji="1" lang="ja-JP" altLang="en-US" sz="1100" b="1">
              <a:latin typeface="+mn-ea"/>
              <a:ea typeface="+mn-ea"/>
            </a:rPr>
            <a:t>「補助金の交付方法」・・・交付申請時のみ、精算払いか概算払いを選択をしてください。</a:t>
          </a:r>
          <a:endParaRPr kumimoji="1" lang="en-US" altLang="ja-JP" sz="1100" b="1">
            <a:latin typeface="+mn-ea"/>
            <a:ea typeface="+mn-ea"/>
          </a:endParaRPr>
        </a:p>
        <a:p>
          <a:r>
            <a:rPr kumimoji="1" lang="ja-JP" altLang="en-US" sz="1100" b="1">
              <a:latin typeface="+mn-ea"/>
              <a:ea typeface="+mn-ea"/>
            </a:rPr>
            <a:t>　　　　　　　　　　　　　　</a:t>
          </a:r>
          <a:r>
            <a:rPr kumimoji="1" lang="en-US" altLang="ja-JP" sz="1100" b="1">
              <a:latin typeface="+mn-ea"/>
              <a:ea typeface="+mn-ea"/>
            </a:rPr>
            <a:t>※</a:t>
          </a:r>
          <a:r>
            <a:rPr kumimoji="1" lang="ja-JP" altLang="en-US" sz="1100" b="0">
              <a:latin typeface="+mn-ea"/>
              <a:ea typeface="+mn-ea"/>
            </a:rPr>
            <a:t>「精算払」は、事業の費用が確定した後、確定額に基づき補助金を</a:t>
          </a:r>
          <a:endParaRPr kumimoji="1" lang="en-US" altLang="ja-JP" sz="1100" b="0">
            <a:latin typeface="+mn-ea"/>
            <a:ea typeface="+mn-ea"/>
          </a:endParaRPr>
        </a:p>
        <a:p>
          <a:r>
            <a:rPr kumimoji="1" lang="ja-JP" altLang="en-US" sz="1100" b="0">
              <a:latin typeface="+mn-ea"/>
              <a:ea typeface="+mn-ea"/>
            </a:rPr>
            <a:t>　　　　　　　　　　　　　　　　支払います。</a:t>
          </a:r>
          <a:br>
            <a:rPr kumimoji="1" lang="ja-JP" altLang="en-US" sz="1100" b="0">
              <a:latin typeface="+mn-ea"/>
              <a:ea typeface="+mn-ea"/>
            </a:rPr>
          </a:br>
          <a:r>
            <a:rPr kumimoji="1" lang="ja-JP" altLang="en-US" sz="1100" b="0">
              <a:latin typeface="+mn-ea"/>
              <a:ea typeface="+mn-ea"/>
            </a:rPr>
            <a:t>　　　　　　　　　　　　　　　　「概算払」は、事業の費用が確定する前に概算額により補助金を支払い、</a:t>
          </a:r>
          <a:endParaRPr kumimoji="1" lang="en-US" altLang="ja-JP" sz="1100" b="0">
            <a:latin typeface="+mn-ea"/>
            <a:ea typeface="+mn-ea"/>
          </a:endParaRPr>
        </a:p>
        <a:p>
          <a:r>
            <a:rPr kumimoji="1" lang="ja-JP" altLang="en-US" sz="1100" b="0">
              <a:latin typeface="+mn-ea"/>
              <a:ea typeface="+mn-ea"/>
            </a:rPr>
            <a:t>　　　　　　　　　　　　　　　　費用が確定した後に精算を行います。</a:t>
          </a:r>
          <a:endParaRPr kumimoji="1" lang="en-US" altLang="ja-JP" sz="1100" b="0">
            <a:latin typeface="+mn-ea"/>
            <a:ea typeface="+mn-ea"/>
          </a:endParaRPr>
        </a:p>
        <a:p>
          <a:endParaRPr kumimoji="1" lang="en-US" altLang="ja-JP" sz="1100" b="1">
            <a:latin typeface="+mn-ea"/>
            <a:ea typeface="+mn-ea"/>
          </a:endParaRPr>
        </a:p>
        <a:p>
          <a:endParaRPr kumimoji="1" lang="en-US" altLang="ja-JP" sz="1100" b="1">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73025</xdr:colOff>
      <xdr:row>1</xdr:row>
      <xdr:rowOff>152399</xdr:rowOff>
    </xdr:from>
    <xdr:to>
      <xdr:col>11</xdr:col>
      <xdr:colOff>552450</xdr:colOff>
      <xdr:row>7</xdr:row>
      <xdr:rowOff>180974</xdr:rowOff>
    </xdr:to>
    <xdr:sp macro="" textlink="">
      <xdr:nvSpPr>
        <xdr:cNvPr id="2" name="正方形/長方形 1">
          <a:extLst>
            <a:ext uri="{FF2B5EF4-FFF2-40B4-BE49-F238E27FC236}">
              <a16:creationId xmlns:a16="http://schemas.microsoft.com/office/drawing/2014/main" id="{E2C878A9-B5A4-4B28-8A3D-BB54FEB10B8E}"/>
            </a:ext>
          </a:extLst>
        </xdr:cNvPr>
        <xdr:cNvSpPr/>
      </xdr:nvSpPr>
      <xdr:spPr>
        <a:xfrm>
          <a:off x="6635750" y="380999"/>
          <a:ext cx="1851025" cy="1114425"/>
        </a:xfrm>
        <a:prstGeom prst="rect">
          <a:avLst/>
        </a:prstGeom>
        <a:solidFill>
          <a:schemeClr val="accent6">
            <a:lumMod val="40000"/>
            <a:lumOff val="6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rPr>
            <a:t>オレンジセルのみ</a:t>
          </a:r>
          <a:endParaRPr kumimoji="1" lang="en-US" altLang="ja-JP" sz="1600" b="1">
            <a:solidFill>
              <a:schemeClr val="tx1"/>
            </a:solidFill>
          </a:endParaRPr>
        </a:p>
        <a:p>
          <a:pPr algn="l"/>
          <a:r>
            <a:rPr kumimoji="1" lang="ja-JP" altLang="en-US" sz="1600" b="1">
              <a:solidFill>
                <a:schemeClr val="tx1"/>
              </a:solidFill>
            </a:rPr>
            <a:t>必要に応じて入力</a:t>
          </a:r>
          <a:endParaRPr kumimoji="1" lang="en-US" altLang="ja-JP" sz="1600" b="1">
            <a:solidFill>
              <a:schemeClr val="tx1"/>
            </a:solidFill>
          </a:endParaRPr>
        </a:p>
        <a:p>
          <a:pPr algn="l"/>
          <a:r>
            <a:rPr kumimoji="1" lang="ja-JP" altLang="en-US" sz="1600" b="1">
              <a:solidFill>
                <a:schemeClr val="tx1"/>
              </a:solidFill>
            </a:rPr>
            <a:t>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333375</xdr:colOff>
      <xdr:row>2</xdr:row>
      <xdr:rowOff>133350</xdr:rowOff>
    </xdr:from>
    <xdr:to>
      <xdr:col>12</xdr:col>
      <xdr:colOff>127000</xdr:colOff>
      <xdr:row>8</xdr:row>
      <xdr:rowOff>161925</xdr:rowOff>
    </xdr:to>
    <xdr:sp macro="" textlink="">
      <xdr:nvSpPr>
        <xdr:cNvPr id="4" name="正方形/長方形 3">
          <a:extLst>
            <a:ext uri="{FF2B5EF4-FFF2-40B4-BE49-F238E27FC236}">
              <a16:creationId xmlns:a16="http://schemas.microsoft.com/office/drawing/2014/main" id="{5770E82B-F480-46B0-A510-86EDB33D672C}"/>
            </a:ext>
          </a:extLst>
        </xdr:cNvPr>
        <xdr:cNvSpPr/>
      </xdr:nvSpPr>
      <xdr:spPr>
        <a:xfrm>
          <a:off x="6943725" y="542925"/>
          <a:ext cx="1851025" cy="1114425"/>
        </a:xfrm>
        <a:prstGeom prst="rect">
          <a:avLst/>
        </a:prstGeom>
        <a:solidFill>
          <a:schemeClr val="accent6">
            <a:lumMod val="40000"/>
            <a:lumOff val="6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rPr>
            <a:t>オレンジセルのみ</a:t>
          </a:r>
          <a:endParaRPr kumimoji="1" lang="en-US" altLang="ja-JP" sz="1600" b="1">
            <a:solidFill>
              <a:schemeClr val="tx1"/>
            </a:solidFill>
          </a:endParaRPr>
        </a:p>
        <a:p>
          <a:pPr algn="l"/>
          <a:r>
            <a:rPr kumimoji="1" lang="ja-JP" altLang="en-US" sz="1600" b="1">
              <a:solidFill>
                <a:schemeClr val="tx1"/>
              </a:solidFill>
            </a:rPr>
            <a:t>必要に応じて入力</a:t>
          </a:r>
          <a:endParaRPr kumimoji="1" lang="en-US" altLang="ja-JP" sz="1600" b="1">
            <a:solidFill>
              <a:schemeClr val="tx1"/>
            </a:solidFill>
          </a:endParaRPr>
        </a:p>
        <a:p>
          <a:pPr algn="l"/>
          <a:r>
            <a:rPr kumimoji="1" lang="ja-JP" altLang="en-US" sz="1600" b="1">
              <a:solidFill>
                <a:schemeClr val="tx1"/>
              </a:solidFill>
            </a:rPr>
            <a:t>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469900</xdr:colOff>
      <xdr:row>6</xdr:row>
      <xdr:rowOff>180976</xdr:rowOff>
    </xdr:from>
    <xdr:to>
      <xdr:col>9</xdr:col>
      <xdr:colOff>209550</xdr:colOff>
      <xdr:row>10</xdr:row>
      <xdr:rowOff>104776</xdr:rowOff>
    </xdr:to>
    <xdr:sp macro="" textlink="">
      <xdr:nvSpPr>
        <xdr:cNvPr id="2" name="正方形/長方形 1">
          <a:extLst>
            <a:ext uri="{FF2B5EF4-FFF2-40B4-BE49-F238E27FC236}">
              <a16:creationId xmlns:a16="http://schemas.microsoft.com/office/drawing/2014/main" id="{4A04BC41-BB96-48DB-8790-F446B95AAD60}"/>
            </a:ext>
          </a:extLst>
        </xdr:cNvPr>
        <xdr:cNvSpPr/>
      </xdr:nvSpPr>
      <xdr:spPr>
        <a:xfrm>
          <a:off x="6280150" y="2009776"/>
          <a:ext cx="2482850" cy="1143000"/>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chemeClr val="tx1"/>
              </a:solidFill>
            </a:rPr>
            <a:t>オレンジセルのみ入力してください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640230</xdr:colOff>
      <xdr:row>0</xdr:row>
      <xdr:rowOff>94875</xdr:rowOff>
    </xdr:from>
    <xdr:to>
      <xdr:col>16</xdr:col>
      <xdr:colOff>678329</xdr:colOff>
      <xdr:row>10</xdr:row>
      <xdr:rowOff>120277</xdr:rowOff>
    </xdr:to>
    <xdr:sp macro="" textlink="">
      <xdr:nvSpPr>
        <xdr:cNvPr id="5" name="テキスト ボックス 4">
          <a:extLst>
            <a:ext uri="{FF2B5EF4-FFF2-40B4-BE49-F238E27FC236}">
              <a16:creationId xmlns:a16="http://schemas.microsoft.com/office/drawing/2014/main" id="{952DE82C-4A10-4E4F-8D0B-7F61891302BB}"/>
            </a:ext>
          </a:extLst>
        </xdr:cNvPr>
        <xdr:cNvSpPr txBox="1"/>
      </xdr:nvSpPr>
      <xdr:spPr>
        <a:xfrm>
          <a:off x="8159377" y="94875"/>
          <a:ext cx="3455893" cy="1795931"/>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t>内容確認の上、</a:t>
          </a:r>
          <a:endParaRPr kumimoji="1" lang="en-US" altLang="ja-JP" sz="2800" b="1"/>
        </a:p>
        <a:p>
          <a:r>
            <a:rPr kumimoji="1" lang="ja-JP" altLang="en-US" sz="2800" b="1"/>
            <a:t>オレンジセルに入力を行ってください。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332014</xdr:colOff>
      <xdr:row>16</xdr:row>
      <xdr:rowOff>88447</xdr:rowOff>
    </xdr:from>
    <xdr:to>
      <xdr:col>5</xdr:col>
      <xdr:colOff>843643</xdr:colOff>
      <xdr:row>26</xdr:row>
      <xdr:rowOff>43543</xdr:rowOff>
    </xdr:to>
    <xdr:sp macro="" textlink="">
      <xdr:nvSpPr>
        <xdr:cNvPr id="2" name="正方形/長方形 1">
          <a:extLst>
            <a:ext uri="{FF2B5EF4-FFF2-40B4-BE49-F238E27FC236}">
              <a16:creationId xmlns:a16="http://schemas.microsoft.com/office/drawing/2014/main" id="{B77BF65B-BAB3-44D7-A5D9-54FE5A2705E8}"/>
            </a:ext>
          </a:extLst>
        </xdr:cNvPr>
        <xdr:cNvSpPr/>
      </xdr:nvSpPr>
      <xdr:spPr>
        <a:xfrm>
          <a:off x="332014" y="5163911"/>
          <a:ext cx="2892879" cy="1451882"/>
        </a:xfrm>
        <a:prstGeom prst="rect">
          <a:avLst/>
        </a:prstGeom>
        <a:solidFill>
          <a:schemeClr val="accent6">
            <a:lumMod val="40000"/>
            <a:lumOff val="6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tx1"/>
              </a:solidFill>
            </a:rPr>
            <a:t>オレンジセルのみ入力してください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22</xdr:col>
      <xdr:colOff>226918</xdr:colOff>
      <xdr:row>6</xdr:row>
      <xdr:rowOff>319367</xdr:rowOff>
    </xdr:from>
    <xdr:to>
      <xdr:col>29</xdr:col>
      <xdr:colOff>122225</xdr:colOff>
      <xdr:row>10</xdr:row>
      <xdr:rowOff>312616</xdr:rowOff>
    </xdr:to>
    <xdr:sp macro="" textlink="">
      <xdr:nvSpPr>
        <xdr:cNvPr id="2" name="正方形/長方形 1">
          <a:extLst>
            <a:ext uri="{FF2B5EF4-FFF2-40B4-BE49-F238E27FC236}">
              <a16:creationId xmlns:a16="http://schemas.microsoft.com/office/drawing/2014/main" id="{65DE78AF-88DB-479B-9533-48ABF363350C}"/>
            </a:ext>
          </a:extLst>
        </xdr:cNvPr>
        <xdr:cNvSpPr/>
      </xdr:nvSpPr>
      <xdr:spPr>
        <a:xfrm>
          <a:off x="9583830" y="1720102"/>
          <a:ext cx="2876071" cy="1450014"/>
        </a:xfrm>
        <a:prstGeom prst="rect">
          <a:avLst/>
        </a:prstGeom>
        <a:solidFill>
          <a:schemeClr val="accent6">
            <a:lumMod val="40000"/>
            <a:lumOff val="6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tx1"/>
              </a:solidFill>
            </a:rPr>
            <a:t>オレンジセルのみ入力してください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209550</xdr:colOff>
      <xdr:row>2</xdr:row>
      <xdr:rowOff>38100</xdr:rowOff>
    </xdr:from>
    <xdr:to>
      <xdr:col>12</xdr:col>
      <xdr:colOff>3175</xdr:colOff>
      <xdr:row>8</xdr:row>
      <xdr:rowOff>66675</xdr:rowOff>
    </xdr:to>
    <xdr:sp macro="" textlink="">
      <xdr:nvSpPr>
        <xdr:cNvPr id="3" name="正方形/長方形 2">
          <a:extLst>
            <a:ext uri="{FF2B5EF4-FFF2-40B4-BE49-F238E27FC236}">
              <a16:creationId xmlns:a16="http://schemas.microsoft.com/office/drawing/2014/main" id="{3AAF136E-B71E-4DAC-9964-D288550E22CB}"/>
            </a:ext>
          </a:extLst>
        </xdr:cNvPr>
        <xdr:cNvSpPr/>
      </xdr:nvSpPr>
      <xdr:spPr>
        <a:xfrm>
          <a:off x="6657975" y="447675"/>
          <a:ext cx="1851025" cy="1114425"/>
        </a:xfrm>
        <a:prstGeom prst="rect">
          <a:avLst/>
        </a:prstGeom>
        <a:solidFill>
          <a:schemeClr val="accent6">
            <a:lumMod val="40000"/>
            <a:lumOff val="6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rPr>
            <a:t>オレンジセルのみ</a:t>
          </a:r>
          <a:endParaRPr kumimoji="1" lang="en-US" altLang="ja-JP" sz="1600" b="1">
            <a:solidFill>
              <a:schemeClr val="tx1"/>
            </a:solidFill>
          </a:endParaRPr>
        </a:p>
        <a:p>
          <a:pPr algn="l"/>
          <a:r>
            <a:rPr kumimoji="1" lang="ja-JP" altLang="en-US" sz="1600" b="1">
              <a:solidFill>
                <a:schemeClr val="tx1"/>
              </a:solidFill>
            </a:rPr>
            <a:t>必要に応じて入力</a:t>
          </a:r>
          <a:endParaRPr kumimoji="1" lang="en-US" altLang="ja-JP" sz="1600" b="1">
            <a:solidFill>
              <a:schemeClr val="tx1"/>
            </a:solidFill>
          </a:endParaRPr>
        </a:p>
        <a:p>
          <a:pPr algn="l"/>
          <a:r>
            <a:rPr kumimoji="1" lang="ja-JP" altLang="en-US" sz="1600" b="1">
              <a:solidFill>
                <a:schemeClr val="tx1"/>
              </a:solidFill>
            </a:rPr>
            <a:t>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447676</xdr:colOff>
      <xdr:row>7</xdr:row>
      <xdr:rowOff>28575</xdr:rowOff>
    </xdr:from>
    <xdr:to>
      <xdr:col>9</xdr:col>
      <xdr:colOff>142875</xdr:colOff>
      <xdr:row>10</xdr:row>
      <xdr:rowOff>76200</xdr:rowOff>
    </xdr:to>
    <xdr:sp macro="" textlink="">
      <xdr:nvSpPr>
        <xdr:cNvPr id="2" name="正方形/長方形 1">
          <a:extLst>
            <a:ext uri="{FF2B5EF4-FFF2-40B4-BE49-F238E27FC236}">
              <a16:creationId xmlns:a16="http://schemas.microsoft.com/office/drawing/2014/main" id="{1630DEA1-7B3F-4CD7-91BB-29B5BD52C2C6}"/>
            </a:ext>
          </a:extLst>
        </xdr:cNvPr>
        <xdr:cNvSpPr/>
      </xdr:nvSpPr>
      <xdr:spPr>
        <a:xfrm>
          <a:off x="6257926" y="2162175"/>
          <a:ext cx="2438399" cy="962025"/>
        </a:xfrm>
        <a:prstGeom prst="rect">
          <a:avLst/>
        </a:prstGeom>
        <a:solidFill>
          <a:schemeClr val="accent6">
            <a:lumMod val="40000"/>
            <a:lumOff val="6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solidFill>
                <a:schemeClr val="tx1"/>
              </a:solidFill>
            </a:rPr>
            <a:t>オレンジセルのみ</a:t>
          </a:r>
          <a:endParaRPr kumimoji="1" lang="en-US" altLang="ja-JP" sz="1800" b="1">
            <a:solidFill>
              <a:schemeClr val="tx1"/>
            </a:solidFill>
          </a:endParaRPr>
        </a:p>
        <a:p>
          <a:pPr algn="l"/>
          <a:r>
            <a:rPr kumimoji="1" lang="ja-JP" altLang="en-US" sz="1800" b="1">
              <a:solidFill>
                <a:schemeClr val="tx1"/>
              </a:solidFill>
            </a:rPr>
            <a:t>入力してください。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228600</xdr:colOff>
      <xdr:row>18</xdr:row>
      <xdr:rowOff>95250</xdr:rowOff>
    </xdr:from>
    <xdr:to>
      <xdr:col>11</xdr:col>
      <xdr:colOff>540204</xdr:colOff>
      <xdr:row>28</xdr:row>
      <xdr:rowOff>23132</xdr:rowOff>
    </xdr:to>
    <xdr:sp macro="" textlink="">
      <xdr:nvSpPr>
        <xdr:cNvPr id="2" name="正方形/長方形 1">
          <a:extLst>
            <a:ext uri="{FF2B5EF4-FFF2-40B4-BE49-F238E27FC236}">
              <a16:creationId xmlns:a16="http://schemas.microsoft.com/office/drawing/2014/main" id="{EA154EFA-C698-4277-AE7D-FE814DB84A22}"/>
            </a:ext>
          </a:extLst>
        </xdr:cNvPr>
        <xdr:cNvSpPr/>
      </xdr:nvSpPr>
      <xdr:spPr>
        <a:xfrm>
          <a:off x="5762625" y="5467350"/>
          <a:ext cx="2892879" cy="1451882"/>
        </a:xfrm>
        <a:prstGeom prst="rect">
          <a:avLst/>
        </a:prstGeom>
        <a:solidFill>
          <a:schemeClr val="accent6">
            <a:lumMod val="40000"/>
            <a:lumOff val="6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chemeClr val="tx1"/>
              </a:solidFill>
            </a:rPr>
            <a:t>オレンジセルのみ</a:t>
          </a:r>
          <a:endParaRPr kumimoji="1" lang="en-US" altLang="ja-JP" sz="2400" b="1">
            <a:solidFill>
              <a:schemeClr val="tx1"/>
            </a:solidFill>
          </a:endParaRPr>
        </a:p>
        <a:p>
          <a:pPr algn="l"/>
          <a:r>
            <a:rPr kumimoji="1" lang="ja-JP" altLang="en-US" sz="2400" b="1">
              <a:solidFill>
                <a:schemeClr val="tx1"/>
              </a:solidFill>
            </a:rPr>
            <a:t>入力してください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22</xdr:col>
      <xdr:colOff>409576</xdr:colOff>
      <xdr:row>6</xdr:row>
      <xdr:rowOff>209550</xdr:rowOff>
    </xdr:from>
    <xdr:to>
      <xdr:col>29</xdr:col>
      <xdr:colOff>19051</xdr:colOff>
      <xdr:row>10</xdr:row>
      <xdr:rowOff>213632</xdr:rowOff>
    </xdr:to>
    <xdr:sp macro="" textlink="">
      <xdr:nvSpPr>
        <xdr:cNvPr id="2" name="正方形/長方形 1">
          <a:extLst>
            <a:ext uri="{FF2B5EF4-FFF2-40B4-BE49-F238E27FC236}">
              <a16:creationId xmlns:a16="http://schemas.microsoft.com/office/drawing/2014/main" id="{65C4B456-22AF-4F3C-A746-DB1B2E6DABC3}"/>
            </a:ext>
          </a:extLst>
        </xdr:cNvPr>
        <xdr:cNvSpPr/>
      </xdr:nvSpPr>
      <xdr:spPr>
        <a:xfrm>
          <a:off x="9820276" y="1600200"/>
          <a:ext cx="2609850" cy="1451882"/>
        </a:xfrm>
        <a:prstGeom prst="rect">
          <a:avLst/>
        </a:prstGeom>
        <a:solidFill>
          <a:schemeClr val="accent6">
            <a:lumMod val="40000"/>
            <a:lumOff val="6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chemeClr val="tx1"/>
              </a:solidFill>
            </a:rPr>
            <a:t>オレンジセルのみ</a:t>
          </a:r>
          <a:endParaRPr kumimoji="1" lang="en-US" altLang="ja-JP" sz="2400" b="1">
            <a:solidFill>
              <a:schemeClr val="tx1"/>
            </a:solidFill>
          </a:endParaRPr>
        </a:p>
        <a:p>
          <a:pPr algn="l"/>
          <a:r>
            <a:rPr kumimoji="1" lang="ja-JP" altLang="en-US" sz="2400" b="1">
              <a:solidFill>
                <a:schemeClr val="tx1"/>
              </a:solidFill>
            </a:rPr>
            <a:t>入力してください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13201/Box/&#12304;02_&#35506;&#25152;&#20849;&#26377;&#12305;07_02_&#24863;&#26579;&#30151;&#23550;&#31574;&#35506;/R06&#24180;&#24230;/001&#32207;&#21209;&#35036;&#21161;&#37329;&#25285;&#24403;/08_&#35036;&#21161;&#37329;/08_02_&#26032;&#33288;&#24863;&#26579;&#30151;&#26045;&#35373;&#25972;&#20633;&#20107;&#26989;/08_02_020_&#12507;&#12540;&#12512;&#12506;&#12540;&#12472;/R06.04.10%20&#21332;&#23450;&#35036;&#21161;&#37329;HP/R6jigyoukeikaku_setsub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入力シート"/>
      <sheetName val="鑑"/>
      <sheetName val="様式１-２１"/>
      <sheetName val="整理"/>
      <sheetName val="Sheet1"/>
      <sheetName val="R6jigyoukeikaku_setsubi"/>
    </sheetNames>
    <sheetDataSet>
      <sheetData sheetId="0"/>
      <sheetData sheetId="1" refreshError="1"/>
      <sheetData sheetId="2"/>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4EA77-813C-4269-AD77-7AFBA42AA191}">
  <sheetPr>
    <tabColor theme="5" tint="0.39997558519241921"/>
    <pageSetUpPr fitToPage="1"/>
  </sheetPr>
  <dimension ref="A2:L3"/>
  <sheetViews>
    <sheetView tabSelected="1" workbookViewId="0">
      <selection activeCell="N3" sqref="N3"/>
    </sheetView>
  </sheetViews>
  <sheetFormatPr defaultRowHeight="13.5"/>
  <cols>
    <col min="14" max="14" width="15.125" customWidth="1"/>
  </cols>
  <sheetData>
    <row r="2" spans="1:12" ht="21">
      <c r="A2" s="278" t="s">
        <v>460</v>
      </c>
      <c r="B2" s="278"/>
      <c r="C2" s="278"/>
      <c r="D2" s="278"/>
      <c r="E2" s="278"/>
      <c r="F2" s="278"/>
      <c r="G2" s="278"/>
      <c r="H2" s="279"/>
      <c r="I2" s="279"/>
      <c r="J2" s="279"/>
      <c r="K2" s="279"/>
      <c r="L2" s="279"/>
    </row>
    <row r="3" spans="1:12" ht="21">
      <c r="A3" s="278" t="s">
        <v>459</v>
      </c>
      <c r="B3" s="278"/>
      <c r="C3" s="278"/>
      <c r="D3" s="278"/>
      <c r="E3" s="278"/>
      <c r="F3" s="278"/>
      <c r="G3" s="278"/>
      <c r="H3" s="279"/>
      <c r="I3" s="279"/>
      <c r="J3" s="279"/>
      <c r="K3" s="279"/>
      <c r="L3" s="279"/>
    </row>
  </sheetData>
  <sheetProtection sheet="1" objects="1" scenarios="1"/>
  <phoneticPr fontId="4"/>
  <pageMargins left="0.23622047244094491" right="0.23622047244094491" top="0.74803149606299213" bottom="0.74803149606299213" header="0.31496062992125984" footer="0.31496062992125984"/>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44BBD-D5E7-4BDB-8FE9-443888216003}">
  <sheetPr>
    <tabColor rgb="FFFFFF00"/>
    <pageSetUpPr fitToPage="1"/>
  </sheetPr>
  <dimension ref="B1:C15"/>
  <sheetViews>
    <sheetView workbookViewId="0">
      <selection activeCell="C21" sqref="C21"/>
    </sheetView>
  </sheetViews>
  <sheetFormatPr defaultRowHeight="13.5"/>
  <cols>
    <col min="2" max="2" width="23.125" customWidth="1"/>
    <col min="3" max="3" width="43.375" style="88" customWidth="1"/>
  </cols>
  <sheetData>
    <row r="1" spans="2:3">
      <c r="B1" t="s">
        <v>530</v>
      </c>
    </row>
    <row r="2" spans="2:3" ht="20.25" customHeight="1">
      <c r="B2" s="181" t="s">
        <v>427</v>
      </c>
    </row>
    <row r="3" spans="2:3" ht="20.25" customHeight="1">
      <c r="B3" s="104" t="s">
        <v>299</v>
      </c>
      <c r="C3" s="182"/>
    </row>
    <row r="4" spans="2:3" ht="20.25" customHeight="1">
      <c r="B4" s="104" t="s">
        <v>323</v>
      </c>
      <c r="C4" s="182"/>
    </row>
    <row r="5" spans="2:3" ht="24.95" customHeight="1">
      <c r="B5" s="104" t="s">
        <v>300</v>
      </c>
      <c r="C5" s="183"/>
    </row>
    <row r="6" spans="2:3" ht="24.95" customHeight="1">
      <c r="B6" s="104" t="s">
        <v>301</v>
      </c>
      <c r="C6" s="183"/>
    </row>
    <row r="7" spans="2:3" ht="24.95" customHeight="1">
      <c r="B7" s="104" t="s">
        <v>302</v>
      </c>
      <c r="C7" s="183"/>
    </row>
    <row r="8" spans="2:3" ht="24.95" customHeight="1">
      <c r="B8" s="104" t="s">
        <v>303</v>
      </c>
      <c r="C8" s="183"/>
    </row>
    <row r="9" spans="2:3" ht="24.95" customHeight="1">
      <c r="B9" s="104" t="s">
        <v>304</v>
      </c>
      <c r="C9" s="183"/>
    </row>
    <row r="10" spans="2:3" ht="24.95" customHeight="1">
      <c r="B10" s="104" t="s">
        <v>305</v>
      </c>
      <c r="C10" s="183"/>
    </row>
    <row r="11" spans="2:3" ht="24.95" customHeight="1">
      <c r="B11" s="104" t="s">
        <v>306</v>
      </c>
      <c r="C11" s="183"/>
    </row>
    <row r="12" spans="2:3" ht="24.95" customHeight="1">
      <c r="B12" s="104" t="s">
        <v>307</v>
      </c>
      <c r="C12" s="183"/>
    </row>
    <row r="13" spans="2:3" ht="24.95" customHeight="1">
      <c r="B13" s="104" t="s">
        <v>308</v>
      </c>
      <c r="C13" s="183"/>
    </row>
    <row r="14" spans="2:3" ht="24.95" customHeight="1">
      <c r="B14" s="104" t="s">
        <v>309</v>
      </c>
      <c r="C14" s="277"/>
    </row>
    <row r="15" spans="2:3" ht="30.75" customHeight="1">
      <c r="B15" s="300" t="s">
        <v>502</v>
      </c>
      <c r="C15" s="183"/>
    </row>
  </sheetData>
  <phoneticPr fontId="4"/>
  <conditionalFormatting sqref="C3:C14">
    <cfRule type="containsBlanks" dxfId="29" priority="3">
      <formula>LEN(TRIM(C3))=0</formula>
    </cfRule>
  </conditionalFormatting>
  <conditionalFormatting sqref="C15">
    <cfRule type="containsBlanks" dxfId="28" priority="1">
      <formula>LEN(TRIM(C15))=0</formula>
    </cfRule>
  </conditionalFormatting>
  <dataValidations count="5">
    <dataValidation type="textLength" imeMode="halfAlpha" operator="equal" allowBlank="1" showInputMessage="1" showErrorMessage="1" sqref="C10" xr:uid="{AA23261F-0D4D-4027-8019-FE37C243E7F0}">
      <formula1>10</formula1>
    </dataValidation>
    <dataValidation imeMode="hiragana" allowBlank="1" showInputMessage="1" showErrorMessage="1" sqref="C6:C9 C11:C12" xr:uid="{5AA6ED8D-5FBC-4C1D-BE20-52D4E4F26CCD}"/>
    <dataValidation imeMode="halfAlpha" allowBlank="1" showInputMessage="1" showErrorMessage="1" sqref="C5 C13:C14" xr:uid="{BDBF746A-85A5-415C-80A2-5C732977DE1B}"/>
    <dataValidation type="list" allowBlank="1" showInputMessage="1" showErrorMessage="1" sqref="C4" xr:uid="{E79F99E8-1E18-4C56-BE29-29F43C76F686}">
      <formula1>"交付申請,変更交付申請,実績報告"</formula1>
    </dataValidation>
    <dataValidation type="list" imeMode="halfAlpha" allowBlank="1" showInputMessage="1" showErrorMessage="1" sqref="C15" xr:uid="{833E670F-5A1A-4C09-93AC-D141FF6EA4F7}">
      <formula1>"概算払,精算払"</formula1>
    </dataValidation>
  </dataValidations>
  <pageMargins left="0.7" right="0.7" top="0.75" bottom="0.75" header="0.3" footer="0.3"/>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D129B-6852-4F8D-8D96-AD66F48E9D21}">
  <sheetPr>
    <tabColor theme="6" tint="0.39997558519241921"/>
    <pageSetUpPr fitToPage="1"/>
  </sheetPr>
  <dimension ref="A1:I38"/>
  <sheetViews>
    <sheetView workbookViewId="0">
      <selection activeCell="T13" sqref="T13"/>
    </sheetView>
  </sheetViews>
  <sheetFormatPr defaultColWidth="9" defaultRowHeight="13.5"/>
  <cols>
    <col min="1" max="1" width="9" style="184"/>
    <col min="2" max="2" width="4.125" style="184" customWidth="1"/>
    <col min="3" max="3" width="20" style="184" customWidth="1"/>
    <col min="4" max="4" width="9" style="184"/>
    <col min="5" max="5" width="13.875" style="184" bestFit="1" customWidth="1"/>
    <col min="6" max="6" width="9.5" style="184" customWidth="1"/>
    <col min="7" max="7" width="14.125" style="184" customWidth="1"/>
    <col min="8" max="8" width="3.5" style="184" customWidth="1"/>
    <col min="9" max="9" width="3" style="184" customWidth="1"/>
    <col min="10" max="16384" width="9" style="184"/>
  </cols>
  <sheetData>
    <row r="1" spans="1:8" ht="18" customHeight="1">
      <c r="A1" s="184" t="s">
        <v>428</v>
      </c>
    </row>
    <row r="2" spans="1:8" ht="14.25">
      <c r="A2" s="185"/>
      <c r="B2" s="186"/>
      <c r="C2" s="186"/>
      <c r="D2" s="186"/>
      <c r="E2" s="186"/>
      <c r="F2" s="186"/>
      <c r="G2" s="186"/>
      <c r="H2" s="186"/>
    </row>
    <row r="3" spans="1:8" ht="14.25">
      <c r="A3" s="186"/>
      <c r="B3" s="186"/>
      <c r="C3" s="186"/>
      <c r="D3" s="186"/>
      <c r="E3" s="186"/>
      <c r="F3" s="186"/>
      <c r="G3" s="186"/>
      <c r="H3" s="186"/>
    </row>
    <row r="4" spans="1:8" ht="14.25">
      <c r="A4" s="187" t="s">
        <v>424</v>
      </c>
      <c r="B4" s="188"/>
      <c r="C4" s="188"/>
      <c r="D4" s="188"/>
      <c r="E4" s="188"/>
      <c r="F4" s="188"/>
      <c r="G4" s="188"/>
      <c r="H4" s="188"/>
    </row>
    <row r="5" spans="1:8" ht="14.25">
      <c r="A5" s="187"/>
      <c r="B5" s="187"/>
      <c r="C5" s="189"/>
      <c r="D5" s="188"/>
      <c r="E5" s="188"/>
      <c r="F5" s="188"/>
      <c r="G5" s="188"/>
      <c r="H5" s="188"/>
    </row>
    <row r="6" spans="1:8" ht="14.25">
      <c r="A6" s="186"/>
      <c r="B6" s="186"/>
      <c r="C6" s="186"/>
      <c r="D6" s="186"/>
      <c r="E6" s="186"/>
      <c r="F6" s="186"/>
      <c r="G6" s="186"/>
      <c r="H6" s="186"/>
    </row>
    <row r="7" spans="1:8" ht="14.25">
      <c r="A7" s="186"/>
      <c r="B7" s="186"/>
      <c r="C7" s="186"/>
      <c r="D7" s="186"/>
      <c r="E7" s="186"/>
      <c r="F7" s="314" t="s">
        <v>310</v>
      </c>
      <c r="G7" s="314"/>
      <c r="H7" s="294" t="s">
        <v>311</v>
      </c>
    </row>
    <row r="8" spans="1:8" ht="14.25">
      <c r="A8" s="186"/>
      <c r="B8" s="186"/>
      <c r="C8" s="186"/>
      <c r="D8" s="186"/>
      <c r="E8" s="186"/>
      <c r="F8" s="315" t="str">
        <f>IF(AND(基本情報入力シート!C4="交付申請",基本情報入力シート!C3&lt;&gt;""),基本情報入力シート!C3,"")</f>
        <v/>
      </c>
      <c r="G8" s="315"/>
      <c r="H8" s="315"/>
    </row>
    <row r="9" spans="1:8" ht="14.25">
      <c r="A9" s="186"/>
      <c r="B9" s="186"/>
      <c r="C9" s="186"/>
      <c r="D9" s="186"/>
      <c r="E9" s="186"/>
      <c r="F9" s="186"/>
      <c r="G9" s="186"/>
      <c r="H9" s="186"/>
    </row>
    <row r="10" spans="1:8" ht="14.25">
      <c r="A10" s="186"/>
      <c r="B10" s="186"/>
      <c r="C10" s="186"/>
      <c r="D10" s="186"/>
      <c r="E10" s="186"/>
      <c r="F10" s="186"/>
      <c r="G10" s="186"/>
      <c r="H10" s="186"/>
    </row>
    <row r="11" spans="1:8" ht="14.25">
      <c r="A11" s="185" t="s">
        <v>312</v>
      </c>
      <c r="B11" s="186"/>
      <c r="C11" s="186"/>
      <c r="D11" s="186"/>
      <c r="E11" s="186"/>
      <c r="F11" s="186"/>
      <c r="G11" s="186"/>
      <c r="H11" s="186"/>
    </row>
    <row r="12" spans="1:8" ht="14.25">
      <c r="A12" s="185" t="s">
        <v>313</v>
      </c>
      <c r="B12" s="191"/>
      <c r="C12" s="186"/>
      <c r="D12" s="186"/>
      <c r="E12" s="186"/>
      <c r="F12" s="186"/>
      <c r="G12" s="186"/>
      <c r="H12" s="186"/>
    </row>
    <row r="13" spans="1:8" ht="14.25">
      <c r="A13" s="186"/>
      <c r="B13" s="186"/>
      <c r="C13" s="186"/>
      <c r="D13" s="186"/>
      <c r="E13" s="186"/>
      <c r="F13" s="186"/>
      <c r="G13" s="186"/>
      <c r="H13" s="186"/>
    </row>
    <row r="14" spans="1:8" ht="14.25">
      <c r="A14" s="186"/>
      <c r="B14" s="186"/>
      <c r="C14" s="186"/>
      <c r="D14" s="186"/>
      <c r="E14" s="186"/>
      <c r="F14" s="186"/>
      <c r="G14" s="186"/>
      <c r="H14" s="186"/>
    </row>
    <row r="15" spans="1:8" ht="14.25">
      <c r="A15" s="186"/>
      <c r="B15" s="186"/>
      <c r="C15" s="186"/>
      <c r="D15" s="186"/>
      <c r="E15" s="185" t="s">
        <v>314</v>
      </c>
      <c r="F15" s="185"/>
      <c r="G15" s="185"/>
      <c r="H15" s="185"/>
    </row>
    <row r="16" spans="1:8" ht="14.25">
      <c r="A16" s="186"/>
      <c r="B16" s="186"/>
      <c r="C16" s="186"/>
      <c r="D16" s="186"/>
      <c r="E16" s="192" t="s">
        <v>315</v>
      </c>
      <c r="F16" s="316" t="str">
        <f>IF(基本情報入力シート!C6="","",基本情報入力シート!C6)</f>
        <v/>
      </c>
      <c r="G16" s="316"/>
      <c r="H16" s="316"/>
    </row>
    <row r="17" spans="1:9" ht="14.25">
      <c r="A17" s="186"/>
      <c r="B17" s="186"/>
      <c r="C17" s="186"/>
      <c r="D17" s="186"/>
      <c r="E17" s="193"/>
      <c r="F17" s="317"/>
      <c r="G17" s="317"/>
      <c r="H17" s="317"/>
    </row>
    <row r="18" spans="1:9" ht="14.25">
      <c r="A18" s="186"/>
      <c r="B18" s="186"/>
      <c r="C18" s="186"/>
      <c r="D18" s="186"/>
      <c r="E18" s="194" t="s">
        <v>316</v>
      </c>
      <c r="F18" s="313" t="str">
        <f>IF(基本情報入力シート!C7="","",基本情報入力シート!C7)</f>
        <v/>
      </c>
      <c r="G18" s="313"/>
      <c r="H18" s="313"/>
    </row>
    <row r="19" spans="1:9" ht="14.25">
      <c r="A19" s="186"/>
      <c r="B19" s="186"/>
      <c r="C19" s="186"/>
      <c r="D19" s="186"/>
      <c r="E19" s="194" t="s">
        <v>317</v>
      </c>
      <c r="F19" s="313" t="str">
        <f>IF(基本情報入力シート!C8="","",基本情報入力シート!C8)</f>
        <v/>
      </c>
      <c r="G19" s="313"/>
      <c r="H19" s="313"/>
    </row>
    <row r="20" spans="1:9" ht="14.25">
      <c r="A20" s="186"/>
      <c r="B20" s="186"/>
      <c r="C20" s="186"/>
      <c r="D20" s="186"/>
      <c r="E20" s="194" t="s">
        <v>318</v>
      </c>
      <c r="F20" s="313" t="str">
        <f>IF(基本情報入力シート!C9="","",基本情報入力シート!C9)</f>
        <v/>
      </c>
      <c r="G20" s="313"/>
      <c r="H20" s="313"/>
    </row>
    <row r="21" spans="1:9" ht="14.25">
      <c r="A21" s="186"/>
      <c r="B21" s="186"/>
      <c r="C21" s="186"/>
      <c r="D21" s="186"/>
      <c r="E21" s="186"/>
      <c r="F21" s="186"/>
      <c r="G21" s="186"/>
      <c r="H21" s="186"/>
    </row>
    <row r="22" spans="1:9" ht="14.25">
      <c r="A22" s="186"/>
      <c r="B22" s="186"/>
      <c r="C22" s="186"/>
      <c r="D22" s="186"/>
      <c r="E22" s="186"/>
      <c r="F22" s="186"/>
      <c r="G22" s="186"/>
      <c r="H22" s="186"/>
    </row>
    <row r="23" spans="1:9" ht="14.25">
      <c r="A23" s="185" t="s">
        <v>484</v>
      </c>
      <c r="B23" s="185"/>
      <c r="C23" s="185"/>
      <c r="D23" s="185"/>
      <c r="E23" s="185"/>
      <c r="F23" s="185"/>
      <c r="G23" s="185"/>
      <c r="H23" s="185"/>
      <c r="I23" s="185"/>
    </row>
    <row r="24" spans="1:9" ht="14.25">
      <c r="A24" s="185" t="s">
        <v>324</v>
      </c>
      <c r="B24" s="186"/>
      <c r="C24" s="186"/>
      <c r="D24" s="186"/>
      <c r="E24" s="186"/>
      <c r="F24" s="186"/>
      <c r="G24" s="186"/>
      <c r="H24" s="186"/>
    </row>
    <row r="25" spans="1:9" ht="14.25">
      <c r="A25" s="185"/>
      <c r="B25" s="186"/>
      <c r="C25" s="186"/>
      <c r="D25" s="186"/>
      <c r="E25" s="186"/>
      <c r="F25" s="186"/>
      <c r="G25" s="186"/>
      <c r="H25" s="186"/>
    </row>
    <row r="26" spans="1:9" ht="14.25">
      <c r="A26" s="188" t="s">
        <v>319</v>
      </c>
      <c r="B26" s="188"/>
      <c r="C26" s="188"/>
      <c r="D26" s="188"/>
      <c r="E26" s="188"/>
      <c r="F26" s="188"/>
      <c r="G26" s="188"/>
      <c r="H26" s="188"/>
    </row>
    <row r="27" spans="1:9" ht="14.25">
      <c r="A27" s="187"/>
      <c r="B27" s="188"/>
      <c r="C27" s="188"/>
      <c r="D27" s="188"/>
      <c r="E27" s="188"/>
      <c r="F27" s="188"/>
      <c r="G27" s="188"/>
      <c r="H27" s="188"/>
    </row>
    <row r="28" spans="1:9" ht="14.25">
      <c r="A28" s="195" t="s">
        <v>329</v>
      </c>
      <c r="B28" s="186"/>
      <c r="C28" s="196" t="s">
        <v>359</v>
      </c>
      <c r="D28" s="196"/>
      <c r="E28" s="197" t="str">
        <f>IF(基本情報入力シート!C4="交付申請",【申請】所要調書!O11,"")</f>
        <v/>
      </c>
      <c r="F28" s="186" t="s">
        <v>331</v>
      </c>
      <c r="G28" s="186"/>
      <c r="H28" s="186"/>
    </row>
    <row r="29" spans="1:9" ht="14.25">
      <c r="A29" s="195" t="s">
        <v>325</v>
      </c>
      <c r="B29" s="185"/>
      <c r="C29" s="185"/>
      <c r="D29" s="190"/>
      <c r="E29" s="198"/>
      <c r="F29" s="198"/>
      <c r="G29" s="185"/>
      <c r="H29" s="186"/>
    </row>
    <row r="30" spans="1:9" ht="14.25">
      <c r="A30" s="195" t="s">
        <v>326</v>
      </c>
      <c r="B30" s="185"/>
      <c r="C30" s="185"/>
      <c r="D30" s="190"/>
      <c r="E30" s="198"/>
      <c r="F30" s="198"/>
      <c r="G30" s="185"/>
      <c r="H30" s="186"/>
    </row>
    <row r="31" spans="1:9" ht="14.25">
      <c r="A31" s="195" t="s">
        <v>327</v>
      </c>
      <c r="B31" s="185"/>
      <c r="C31" s="185"/>
      <c r="D31" s="190"/>
      <c r="E31" s="198"/>
      <c r="F31" s="198"/>
      <c r="G31" s="185"/>
      <c r="H31" s="186"/>
    </row>
    <row r="32" spans="1:9" ht="14.25">
      <c r="A32" s="195" t="s">
        <v>328</v>
      </c>
      <c r="B32" s="185"/>
      <c r="C32" s="185"/>
      <c r="D32" s="190"/>
      <c r="E32" s="198"/>
      <c r="F32" s="198"/>
      <c r="G32" s="185"/>
      <c r="H32" s="186"/>
    </row>
    <row r="33" spans="1:8" ht="14.25">
      <c r="A33" s="195" t="s">
        <v>429</v>
      </c>
      <c r="B33" s="185"/>
      <c r="C33" s="185"/>
      <c r="D33" s="185"/>
      <c r="E33" s="185"/>
      <c r="F33" s="185"/>
      <c r="G33" s="185"/>
      <c r="H33" s="186"/>
    </row>
    <row r="34" spans="1:8" ht="14.25">
      <c r="A34" s="185"/>
      <c r="B34" s="185"/>
      <c r="C34" s="185"/>
      <c r="D34" s="185"/>
      <c r="E34" s="185"/>
      <c r="F34" s="185"/>
      <c r="G34" s="185"/>
      <c r="H34" s="186"/>
    </row>
    <row r="35" spans="1:8" ht="14.25">
      <c r="A35" s="185"/>
      <c r="B35" s="185"/>
      <c r="C35" s="185"/>
      <c r="D35" s="185"/>
      <c r="E35" s="185"/>
      <c r="F35" s="185"/>
      <c r="G35" s="185"/>
      <c r="H35" s="186"/>
    </row>
    <row r="36" spans="1:8" ht="14.25">
      <c r="A36" s="185"/>
      <c r="B36" s="185"/>
      <c r="C36" s="185"/>
      <c r="D36" s="185"/>
      <c r="E36" s="185"/>
      <c r="F36" s="185"/>
      <c r="G36" s="185"/>
      <c r="H36" s="186"/>
    </row>
    <row r="37" spans="1:8" ht="14.25">
      <c r="A37" s="185"/>
      <c r="B37" s="185"/>
      <c r="C37" s="185"/>
      <c r="D37" s="185"/>
      <c r="E37" s="185"/>
      <c r="F37" s="185"/>
      <c r="G37" s="185"/>
      <c r="H37" s="186"/>
    </row>
    <row r="38" spans="1:8" ht="14.25">
      <c r="A38" s="185"/>
      <c r="B38" s="185"/>
      <c r="C38" s="185"/>
      <c r="D38" s="185"/>
      <c r="E38" s="185"/>
      <c r="F38" s="185"/>
      <c r="G38" s="185"/>
      <c r="H38" s="186"/>
    </row>
  </sheetData>
  <sheetProtection sheet="1" objects="1" scenarios="1"/>
  <mergeCells count="6">
    <mergeCell ref="F20:H20"/>
    <mergeCell ref="F7:G7"/>
    <mergeCell ref="F8:H8"/>
    <mergeCell ref="F16:H17"/>
    <mergeCell ref="F18:H18"/>
    <mergeCell ref="F19:H19"/>
  </mergeCells>
  <phoneticPr fontId="4"/>
  <pageMargins left="0.7" right="0.7" top="0.75" bottom="0.75" header="0.3" footer="0.3"/>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49DD8-A69B-4DC3-9C11-13A15E88B38A}">
  <sheetPr>
    <tabColor theme="6" tint="0.39997558519241921"/>
    <pageSetUpPr fitToPage="1"/>
  </sheetPr>
  <dimension ref="A1:I40"/>
  <sheetViews>
    <sheetView workbookViewId="0">
      <selection activeCell="F13" sqref="F13"/>
    </sheetView>
  </sheetViews>
  <sheetFormatPr defaultColWidth="9" defaultRowHeight="13.5"/>
  <cols>
    <col min="1" max="1" width="9" style="184"/>
    <col min="2" max="2" width="9" style="184" customWidth="1"/>
    <col min="3" max="3" width="15.75" style="184" customWidth="1"/>
    <col min="4" max="4" width="9" style="184"/>
    <col min="5" max="5" width="13.875" style="184" bestFit="1" customWidth="1"/>
    <col min="6" max="6" width="9.5" style="184" customWidth="1"/>
    <col min="7" max="7" width="14.125" style="184" customWidth="1"/>
    <col min="8" max="8" width="3.5" style="184" customWidth="1"/>
    <col min="9" max="9" width="3" style="184" customWidth="1"/>
    <col min="10" max="16384" width="9" style="184"/>
  </cols>
  <sheetData>
    <row r="1" spans="1:8" ht="18" customHeight="1">
      <c r="A1" s="184" t="s">
        <v>434</v>
      </c>
    </row>
    <row r="2" spans="1:8" ht="14.25">
      <c r="A2" s="185"/>
      <c r="B2" s="186"/>
      <c r="C2" s="186"/>
      <c r="D2" s="186"/>
      <c r="E2" s="186"/>
      <c r="F2" s="186"/>
      <c r="G2" s="186"/>
      <c r="H2" s="186"/>
    </row>
    <row r="3" spans="1:8" ht="14.25">
      <c r="A3" s="186"/>
      <c r="B3" s="186"/>
      <c r="C3" s="186"/>
      <c r="D3" s="186"/>
      <c r="E3" s="186"/>
      <c r="F3" s="186"/>
      <c r="G3" s="186"/>
      <c r="H3" s="186"/>
    </row>
    <row r="4" spans="1:8" ht="14.25">
      <c r="A4" s="187" t="s">
        <v>426</v>
      </c>
      <c r="B4" s="188"/>
      <c r="C4" s="188"/>
      <c r="D4" s="188"/>
      <c r="E4" s="188"/>
      <c r="F4" s="188"/>
      <c r="G4" s="188"/>
      <c r="H4" s="188"/>
    </row>
    <row r="5" spans="1:8" ht="14.25">
      <c r="A5" s="187"/>
      <c r="B5" s="187"/>
      <c r="C5" s="189"/>
      <c r="D5" s="188"/>
      <c r="E5" s="188"/>
      <c r="F5" s="188"/>
      <c r="G5" s="188"/>
      <c r="H5" s="188"/>
    </row>
    <row r="6" spans="1:8" ht="14.25">
      <c r="A6" s="186"/>
      <c r="B6" s="186"/>
      <c r="C6" s="186"/>
      <c r="D6" s="186"/>
      <c r="E6" s="186"/>
      <c r="F6" s="186"/>
      <c r="G6" s="186"/>
      <c r="H6" s="186"/>
    </row>
    <row r="7" spans="1:8" ht="14.25">
      <c r="A7" s="186"/>
      <c r="B7" s="186"/>
      <c r="C7" s="186"/>
      <c r="D7" s="186"/>
      <c r="E7" s="186"/>
      <c r="F7" s="314" t="s">
        <v>310</v>
      </c>
      <c r="G7" s="314"/>
      <c r="H7" s="293" t="s">
        <v>311</v>
      </c>
    </row>
    <row r="8" spans="1:8" ht="14.25">
      <c r="A8" s="186"/>
      <c r="B8" s="186"/>
      <c r="C8" s="186"/>
      <c r="D8" s="186"/>
      <c r="E8" s="186"/>
      <c r="F8" s="315" t="str">
        <f>IF(AND(基本情報入力シート!C4="変更交付申請",基本情報入力シート!C3&lt;&gt;""),基本情報入力シート!C3,"")</f>
        <v/>
      </c>
      <c r="G8" s="315"/>
      <c r="H8" s="315"/>
    </row>
    <row r="9" spans="1:8" ht="14.25">
      <c r="A9" s="186"/>
      <c r="B9" s="186"/>
      <c r="C9" s="186"/>
      <c r="D9" s="186"/>
      <c r="E9" s="186"/>
      <c r="F9" s="186"/>
      <c r="G9" s="186"/>
      <c r="H9" s="186"/>
    </row>
    <row r="10" spans="1:8" ht="14.25">
      <c r="A10" s="186"/>
      <c r="B10" s="186"/>
      <c r="C10" s="186"/>
      <c r="D10" s="186"/>
      <c r="E10" s="186"/>
      <c r="F10" s="186"/>
      <c r="G10" s="186"/>
      <c r="H10" s="186"/>
    </row>
    <row r="11" spans="1:8" ht="14.25">
      <c r="A11" s="185" t="s">
        <v>312</v>
      </c>
      <c r="B11" s="186"/>
      <c r="C11" s="186"/>
      <c r="D11" s="186"/>
      <c r="E11" s="186"/>
      <c r="F11" s="186"/>
      <c r="G11" s="186"/>
      <c r="H11" s="186"/>
    </row>
    <row r="12" spans="1:8" ht="14.25">
      <c r="A12" s="185" t="s">
        <v>313</v>
      </c>
      <c r="B12" s="191"/>
      <c r="C12" s="186"/>
      <c r="D12" s="186"/>
      <c r="E12" s="186"/>
      <c r="F12" s="186"/>
      <c r="G12" s="186"/>
      <c r="H12" s="186"/>
    </row>
    <row r="13" spans="1:8" ht="14.25">
      <c r="A13" s="186"/>
      <c r="B13" s="186"/>
      <c r="C13" s="186"/>
      <c r="D13" s="186"/>
      <c r="E13" s="186"/>
      <c r="F13" s="186"/>
      <c r="G13" s="186"/>
      <c r="H13" s="186"/>
    </row>
    <row r="14" spans="1:8" ht="14.25">
      <c r="A14" s="186"/>
      <c r="B14" s="186"/>
      <c r="C14" s="186"/>
      <c r="D14" s="186"/>
      <c r="E14" s="186"/>
      <c r="F14" s="186"/>
      <c r="G14" s="186"/>
      <c r="H14" s="186"/>
    </row>
    <row r="15" spans="1:8" ht="14.25">
      <c r="A15" s="186"/>
      <c r="B15" s="186"/>
      <c r="C15" s="186"/>
      <c r="D15" s="186"/>
      <c r="E15" s="185" t="s">
        <v>314</v>
      </c>
      <c r="F15" s="185"/>
      <c r="G15" s="185"/>
      <c r="H15" s="185"/>
    </row>
    <row r="16" spans="1:8" ht="14.25">
      <c r="A16" s="186"/>
      <c r="B16" s="186"/>
      <c r="C16" s="186"/>
      <c r="D16" s="186"/>
      <c r="E16" s="192" t="s">
        <v>315</v>
      </c>
      <c r="F16" s="316" t="str">
        <f>IF(基本情報入力シート!C6="","",基本情報入力シート!C6)</f>
        <v/>
      </c>
      <c r="G16" s="316"/>
      <c r="H16" s="316"/>
    </row>
    <row r="17" spans="1:9" ht="14.25">
      <c r="A17" s="186"/>
      <c r="B17" s="186"/>
      <c r="C17" s="186"/>
      <c r="D17" s="186"/>
      <c r="E17" s="193"/>
      <c r="F17" s="317"/>
      <c r="G17" s="317"/>
      <c r="H17" s="317"/>
    </row>
    <row r="18" spans="1:9" ht="14.25">
      <c r="A18" s="186"/>
      <c r="B18" s="186"/>
      <c r="C18" s="186"/>
      <c r="D18" s="186"/>
      <c r="E18" s="194" t="s">
        <v>316</v>
      </c>
      <c r="F18" s="313" t="str">
        <f>IF(基本情報入力シート!C7="","",基本情報入力シート!C7)</f>
        <v/>
      </c>
      <c r="G18" s="313"/>
      <c r="H18" s="313"/>
    </row>
    <row r="19" spans="1:9" ht="14.25">
      <c r="A19" s="186"/>
      <c r="B19" s="186"/>
      <c r="C19" s="186"/>
      <c r="D19" s="186"/>
      <c r="E19" s="194" t="s">
        <v>317</v>
      </c>
      <c r="F19" s="313" t="str">
        <f>IF(基本情報入力シート!C8="","",基本情報入力シート!C8)</f>
        <v/>
      </c>
      <c r="G19" s="313"/>
      <c r="H19" s="313"/>
    </row>
    <row r="20" spans="1:9" ht="14.25">
      <c r="A20" s="186"/>
      <c r="B20" s="186"/>
      <c r="C20" s="186"/>
      <c r="D20" s="186"/>
      <c r="E20" s="194" t="s">
        <v>318</v>
      </c>
      <c r="F20" s="313" t="str">
        <f>IF(基本情報入力シート!C9="","",基本情報入力シート!C9)</f>
        <v/>
      </c>
      <c r="G20" s="313"/>
      <c r="H20" s="313"/>
    </row>
    <row r="21" spans="1:9" ht="14.25">
      <c r="A21" s="186"/>
      <c r="B21" s="186"/>
      <c r="C21" s="186"/>
      <c r="D21" s="186"/>
      <c r="E21" s="186"/>
      <c r="F21" s="186"/>
      <c r="G21" s="186"/>
      <c r="H21" s="186"/>
    </row>
    <row r="22" spans="1:9" ht="14.25">
      <c r="A22" s="186"/>
      <c r="B22" s="186"/>
      <c r="C22" s="186"/>
      <c r="D22" s="186"/>
      <c r="E22" s="186"/>
      <c r="F22" s="186"/>
      <c r="G22" s="186"/>
      <c r="H22" s="186"/>
    </row>
    <row r="23" spans="1:9" ht="14.25">
      <c r="A23" s="318" t="s">
        <v>332</v>
      </c>
      <c r="B23" s="318"/>
      <c r="C23" s="318"/>
      <c r="D23" s="185" t="s">
        <v>333</v>
      </c>
      <c r="E23" s="185"/>
      <c r="F23" s="185"/>
      <c r="G23" s="185"/>
      <c r="H23" s="185"/>
      <c r="I23" s="185"/>
    </row>
    <row r="24" spans="1:9" ht="14.25">
      <c r="A24" s="185" t="s">
        <v>430</v>
      </c>
      <c r="B24" s="186"/>
      <c r="C24" s="186"/>
      <c r="D24" s="186"/>
      <c r="E24" s="186"/>
      <c r="F24" s="186"/>
      <c r="G24" s="186"/>
      <c r="H24" s="186"/>
    </row>
    <row r="25" spans="1:9" ht="14.25">
      <c r="A25" s="185" t="s">
        <v>334</v>
      </c>
      <c r="B25" s="186"/>
      <c r="C25" s="186"/>
      <c r="D25" s="186"/>
      <c r="E25" s="186"/>
      <c r="F25" s="186"/>
      <c r="G25" s="186"/>
      <c r="H25" s="186"/>
    </row>
    <row r="26" spans="1:9" ht="14.25">
      <c r="A26" s="185"/>
      <c r="B26" s="186"/>
      <c r="C26" s="186"/>
      <c r="D26" s="186"/>
      <c r="E26" s="186"/>
      <c r="F26" s="186"/>
      <c r="G26" s="186"/>
      <c r="H26" s="186"/>
    </row>
    <row r="27" spans="1:9" ht="14.25">
      <c r="A27" s="188" t="s">
        <v>319</v>
      </c>
      <c r="B27" s="188"/>
      <c r="C27" s="188"/>
      <c r="D27" s="188"/>
      <c r="E27" s="188"/>
      <c r="F27" s="188"/>
      <c r="G27" s="188"/>
      <c r="H27" s="188"/>
    </row>
    <row r="28" spans="1:9" ht="14.25">
      <c r="A28" s="187"/>
      <c r="B28" s="188"/>
      <c r="C28" s="188"/>
      <c r="D28" s="188"/>
      <c r="E28" s="188"/>
      <c r="F28" s="188"/>
      <c r="G28" s="188"/>
      <c r="H28" s="188"/>
    </row>
    <row r="29" spans="1:9" ht="14.25">
      <c r="A29" s="195" t="s">
        <v>329</v>
      </c>
      <c r="B29" s="186"/>
      <c r="C29" s="196" t="s">
        <v>330</v>
      </c>
      <c r="D29" s="196"/>
      <c r="E29" s="199" t="str">
        <f>IF(基本情報入力シート!C4="変更交付申請",【申請】所要調書!O11,"")</f>
        <v/>
      </c>
      <c r="F29" s="186" t="s">
        <v>331</v>
      </c>
      <c r="G29" s="186"/>
      <c r="H29" s="186"/>
    </row>
    <row r="30" spans="1:9" ht="14.25">
      <c r="A30" s="195" t="s">
        <v>335</v>
      </c>
      <c r="B30" s="186"/>
      <c r="C30" s="196" t="s">
        <v>336</v>
      </c>
      <c r="D30" s="196"/>
      <c r="E30" s="200"/>
      <c r="F30" s="186" t="s">
        <v>337</v>
      </c>
      <c r="G30" s="186"/>
      <c r="H30" s="186"/>
    </row>
    <row r="31" spans="1:9" ht="14.25">
      <c r="A31" s="195" t="s">
        <v>325</v>
      </c>
      <c r="B31" s="185"/>
      <c r="C31" s="185"/>
      <c r="D31" s="190"/>
      <c r="E31" s="198"/>
      <c r="F31" s="198"/>
      <c r="G31" s="185"/>
      <c r="H31" s="186"/>
    </row>
    <row r="32" spans="1:9" ht="14.25">
      <c r="A32" s="195" t="s">
        <v>326</v>
      </c>
      <c r="B32" s="185"/>
      <c r="C32" s="185"/>
      <c r="D32" s="190"/>
      <c r="E32" s="198"/>
      <c r="F32" s="198"/>
      <c r="G32" s="185"/>
      <c r="H32" s="186"/>
    </row>
    <row r="33" spans="1:8" ht="14.25">
      <c r="A33" s="195" t="s">
        <v>327</v>
      </c>
      <c r="B33" s="185"/>
      <c r="C33" s="185"/>
      <c r="D33" s="190"/>
      <c r="E33" s="198"/>
      <c r="F33" s="198"/>
      <c r="G33" s="185"/>
      <c r="H33" s="186"/>
    </row>
    <row r="34" spans="1:8" ht="14.25">
      <c r="A34" s="195" t="s">
        <v>328</v>
      </c>
      <c r="B34" s="185"/>
      <c r="C34" s="185"/>
      <c r="D34" s="190"/>
      <c r="E34" s="198"/>
      <c r="F34" s="198"/>
      <c r="G34" s="185"/>
      <c r="H34" s="186"/>
    </row>
    <row r="35" spans="1:8" ht="14.25">
      <c r="A35" s="195" t="s">
        <v>429</v>
      </c>
      <c r="B35" s="185"/>
      <c r="C35" s="185"/>
      <c r="D35" s="185"/>
      <c r="E35" s="185"/>
      <c r="F35" s="185"/>
      <c r="G35" s="185"/>
      <c r="H35" s="186"/>
    </row>
    <row r="36" spans="1:8" ht="14.25">
      <c r="A36" s="185"/>
      <c r="B36" s="185"/>
      <c r="C36" s="185"/>
      <c r="D36" s="185"/>
      <c r="E36" s="185"/>
      <c r="F36" s="185"/>
      <c r="G36" s="185"/>
      <c r="H36" s="186"/>
    </row>
    <row r="37" spans="1:8" ht="14.25">
      <c r="A37" s="185"/>
      <c r="B37" s="185"/>
      <c r="C37" s="185"/>
      <c r="D37" s="185"/>
      <c r="E37" s="185"/>
      <c r="F37" s="185"/>
      <c r="G37" s="185"/>
      <c r="H37" s="186"/>
    </row>
    <row r="38" spans="1:8" ht="14.25">
      <c r="A38" s="185"/>
      <c r="B38" s="185"/>
      <c r="C38" s="185"/>
      <c r="D38" s="185"/>
      <c r="E38" s="185"/>
      <c r="F38" s="185"/>
      <c r="G38" s="185"/>
      <c r="H38" s="186"/>
    </row>
    <row r="39" spans="1:8" ht="14.25">
      <c r="A39" s="185"/>
      <c r="B39" s="185"/>
      <c r="C39" s="185"/>
      <c r="D39" s="185"/>
      <c r="E39" s="185"/>
      <c r="F39" s="185"/>
      <c r="G39" s="185"/>
      <c r="H39" s="186"/>
    </row>
    <row r="40" spans="1:8" ht="14.25">
      <c r="A40" s="185"/>
      <c r="B40" s="185"/>
      <c r="C40" s="185"/>
      <c r="D40" s="185"/>
      <c r="E40" s="185"/>
      <c r="F40" s="185"/>
      <c r="G40" s="185"/>
      <c r="H40" s="186"/>
    </row>
  </sheetData>
  <sheetProtection sheet="1" objects="1" scenarios="1"/>
  <mergeCells count="7">
    <mergeCell ref="A23:C23"/>
    <mergeCell ref="F7:G7"/>
    <mergeCell ref="F8:H8"/>
    <mergeCell ref="F16:H17"/>
    <mergeCell ref="F18:H18"/>
    <mergeCell ref="F19:H19"/>
    <mergeCell ref="F20:H20"/>
  </mergeCells>
  <phoneticPr fontId="4"/>
  <conditionalFormatting sqref="E30">
    <cfRule type="containsBlanks" dxfId="27" priority="1">
      <formula>LEN(TRIM(E30))=0</formula>
    </cfRule>
  </conditionalFormatting>
  <pageMargins left="0.7" right="0.7" top="0.75" bottom="0.75" header="0.3" footer="0.3"/>
  <pageSetup paperSize="9"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workbookViewId="0">
      <selection sqref="A1:J1"/>
    </sheetView>
  </sheetViews>
  <sheetFormatPr defaultColWidth="1.125" defaultRowHeight="20.100000000000001" customHeight="1"/>
  <cols>
    <col min="1" max="1" width="2" style="3" customWidth="1"/>
    <col min="2" max="3" width="3.625" style="3" customWidth="1"/>
    <col min="4" max="6" width="20.625" style="3" customWidth="1"/>
    <col min="7" max="7" width="10.625" style="3" customWidth="1"/>
    <col min="8" max="8" width="7.625" style="46" customWidth="1"/>
    <col min="9" max="9" width="12" style="46" customWidth="1"/>
    <col min="10" max="10" width="16.375" style="46" customWidth="1"/>
    <col min="11" max="11" width="21.5" style="46" customWidth="1"/>
    <col min="12" max="16" width="10.625" style="3" customWidth="1"/>
    <col min="17" max="17" width="10.625" style="46" customWidth="1"/>
    <col min="18" max="22" width="10.625" style="3" customWidth="1"/>
    <col min="23" max="35" width="11.375" style="3" customWidth="1"/>
    <col min="36" max="64" width="10.625" style="3" customWidth="1"/>
    <col min="65" max="175" width="3.625" style="3" customWidth="1"/>
    <col min="176" max="16384" width="1.125" style="3"/>
  </cols>
  <sheetData>
    <row r="1" spans="1:35" ht="26.25" customHeight="1">
      <c r="A1" s="338" t="s">
        <v>49</v>
      </c>
      <c r="B1" s="338"/>
      <c r="C1" s="338"/>
      <c r="D1" s="338"/>
      <c r="E1" s="338"/>
      <c r="F1" s="338"/>
      <c r="G1" s="338"/>
      <c r="H1" s="338"/>
      <c r="I1" s="338"/>
      <c r="J1" s="338"/>
      <c r="K1" s="5"/>
      <c r="L1" s="5"/>
      <c r="M1" s="5"/>
      <c r="N1" s="5"/>
      <c r="O1" s="5"/>
      <c r="P1" s="5"/>
      <c r="Q1" s="6"/>
      <c r="R1" s="7"/>
      <c r="S1" s="339" t="s">
        <v>50</v>
      </c>
      <c r="T1" s="339"/>
      <c r="U1" s="339"/>
      <c r="V1" s="339"/>
      <c r="W1" s="339"/>
      <c r="X1" s="339"/>
      <c r="Y1" s="339"/>
      <c r="Z1" s="339"/>
      <c r="AA1" s="339"/>
      <c r="AB1" s="339"/>
      <c r="AC1" s="339"/>
      <c r="AD1" s="339"/>
      <c r="AE1" s="339"/>
      <c r="AF1" s="339"/>
      <c r="AG1" s="339"/>
      <c r="AH1" s="339"/>
      <c r="AI1" s="339"/>
    </row>
    <row r="2" spans="1:35" ht="40.5" customHeight="1" thickBot="1">
      <c r="B2" s="340" t="s">
        <v>51</v>
      </c>
      <c r="C2" s="340"/>
      <c r="D2" s="340"/>
      <c r="E2" s="340"/>
      <c r="F2" s="340"/>
      <c r="G2" s="340"/>
      <c r="H2" s="340"/>
      <c r="I2" s="340"/>
      <c r="J2" s="340"/>
      <c r="K2" s="340"/>
      <c r="L2" s="340"/>
      <c r="M2" s="340"/>
      <c r="N2" s="340"/>
      <c r="O2" s="340"/>
      <c r="P2" s="340"/>
      <c r="Q2" s="340"/>
      <c r="R2" s="340"/>
      <c r="S2" s="339"/>
      <c r="T2" s="339"/>
      <c r="U2" s="339"/>
      <c r="V2" s="339"/>
      <c r="W2" s="339"/>
      <c r="X2" s="339"/>
      <c r="Y2" s="339"/>
      <c r="Z2" s="339"/>
      <c r="AA2" s="339"/>
      <c r="AB2" s="339"/>
      <c r="AC2" s="339"/>
      <c r="AD2" s="339"/>
      <c r="AE2" s="339"/>
      <c r="AF2" s="339"/>
      <c r="AG2" s="339"/>
      <c r="AH2" s="339"/>
      <c r="AI2" s="339"/>
    </row>
    <row r="3" spans="1:35" ht="20.100000000000001" customHeight="1">
      <c r="B3" s="341" t="s">
        <v>52</v>
      </c>
      <c r="C3" s="336" t="s">
        <v>53</v>
      </c>
      <c r="D3" s="336" t="s">
        <v>54</v>
      </c>
      <c r="E3" s="336" t="s">
        <v>55</v>
      </c>
      <c r="F3" s="343" t="s">
        <v>56</v>
      </c>
      <c r="G3" s="336" t="s">
        <v>57</v>
      </c>
      <c r="H3" s="336" t="s">
        <v>58</v>
      </c>
      <c r="I3" s="336" t="s">
        <v>59</v>
      </c>
      <c r="J3" s="336" t="s">
        <v>60</v>
      </c>
      <c r="K3" s="336" t="s">
        <v>61</v>
      </c>
      <c r="L3" s="8" t="s">
        <v>0</v>
      </c>
      <c r="M3" s="8" t="s">
        <v>1</v>
      </c>
      <c r="N3" s="8" t="s">
        <v>2</v>
      </c>
      <c r="O3" s="9" t="s">
        <v>3</v>
      </c>
      <c r="P3" s="10"/>
      <c r="Q3" s="11"/>
      <c r="R3" s="12" t="s">
        <v>4</v>
      </c>
      <c r="S3" s="8" t="s">
        <v>5</v>
      </c>
      <c r="T3" s="8" t="s">
        <v>6</v>
      </c>
      <c r="U3" s="8" t="s">
        <v>7</v>
      </c>
      <c r="V3" s="13" t="s">
        <v>8</v>
      </c>
      <c r="W3" s="346" t="s">
        <v>62</v>
      </c>
      <c r="X3" s="346" t="s">
        <v>63</v>
      </c>
      <c r="Y3" s="319" t="s">
        <v>64</v>
      </c>
      <c r="Z3" s="336" t="s">
        <v>65</v>
      </c>
      <c r="AA3" s="336" t="s">
        <v>66</v>
      </c>
      <c r="AB3" s="319" t="s">
        <v>67</v>
      </c>
      <c r="AC3" s="319" t="s">
        <v>68</v>
      </c>
      <c r="AD3" s="319" t="s">
        <v>69</v>
      </c>
      <c r="AE3" s="319" t="s">
        <v>70</v>
      </c>
      <c r="AF3" s="319" t="s">
        <v>71</v>
      </c>
      <c r="AG3" s="319" t="s">
        <v>72</v>
      </c>
      <c r="AH3" s="319" t="s">
        <v>73</v>
      </c>
      <c r="AI3" s="321" t="s">
        <v>74</v>
      </c>
    </row>
    <row r="4" spans="1:35" ht="64.5" customHeight="1">
      <c r="B4" s="342"/>
      <c r="C4" s="337"/>
      <c r="D4" s="337"/>
      <c r="E4" s="337"/>
      <c r="F4" s="344"/>
      <c r="G4" s="337"/>
      <c r="H4" s="337"/>
      <c r="I4" s="337"/>
      <c r="J4" s="337"/>
      <c r="K4" s="337"/>
      <c r="L4" s="14" t="s">
        <v>9</v>
      </c>
      <c r="M4" s="15" t="s">
        <v>10</v>
      </c>
      <c r="N4" s="14" t="s">
        <v>11</v>
      </c>
      <c r="O4" s="323" t="s">
        <v>75</v>
      </c>
      <c r="P4" s="325" t="s">
        <v>12</v>
      </c>
      <c r="Q4" s="326"/>
      <c r="R4" s="327"/>
      <c r="S4" s="328" t="s">
        <v>17</v>
      </c>
      <c r="T4" s="330" t="s">
        <v>13</v>
      </c>
      <c r="U4" s="332" t="s">
        <v>76</v>
      </c>
      <c r="V4" s="334" t="s">
        <v>77</v>
      </c>
      <c r="W4" s="347"/>
      <c r="X4" s="347"/>
      <c r="Y4" s="320"/>
      <c r="Z4" s="337"/>
      <c r="AA4" s="337"/>
      <c r="AB4" s="320"/>
      <c r="AC4" s="320"/>
      <c r="AD4" s="320"/>
      <c r="AE4" s="320"/>
      <c r="AF4" s="320"/>
      <c r="AG4" s="320"/>
      <c r="AH4" s="320"/>
      <c r="AI4" s="322"/>
    </row>
    <row r="5" spans="1:35" ht="39" customHeight="1">
      <c r="B5" s="342"/>
      <c r="C5" s="337"/>
      <c r="D5" s="337"/>
      <c r="E5" s="337"/>
      <c r="F5" s="345"/>
      <c r="G5" s="337"/>
      <c r="H5" s="337"/>
      <c r="I5" s="337"/>
      <c r="J5" s="337"/>
      <c r="K5" s="337"/>
      <c r="L5" s="16"/>
      <c r="M5" s="16"/>
      <c r="N5" s="17"/>
      <c r="O5" s="324"/>
      <c r="P5" s="18" t="s">
        <v>78</v>
      </c>
      <c r="Q5" s="18" t="s">
        <v>14</v>
      </c>
      <c r="R5" s="18" t="s">
        <v>15</v>
      </c>
      <c r="S5" s="329"/>
      <c r="T5" s="331"/>
      <c r="U5" s="333"/>
      <c r="V5" s="335"/>
      <c r="W5" s="347"/>
      <c r="X5" s="347"/>
      <c r="Y5" s="320"/>
      <c r="Z5" s="337"/>
      <c r="AA5" s="337"/>
      <c r="AB5" s="320"/>
      <c r="AC5" s="320"/>
      <c r="AD5" s="320"/>
      <c r="AE5" s="320"/>
      <c r="AF5" s="320"/>
      <c r="AG5" s="320"/>
      <c r="AH5" s="320"/>
      <c r="AI5" s="322"/>
    </row>
    <row r="6" spans="1:35" s="19" customFormat="1" ht="56.25">
      <c r="B6" s="20"/>
      <c r="C6" s="21"/>
      <c r="D6" s="21"/>
      <c r="E6" s="21"/>
      <c r="F6" s="21"/>
      <c r="G6" s="21"/>
      <c r="H6" s="21"/>
      <c r="I6" s="22" t="s">
        <v>79</v>
      </c>
      <c r="J6" s="22" t="s">
        <v>80</v>
      </c>
      <c r="K6" s="22" t="s">
        <v>81</v>
      </c>
      <c r="L6" s="23" t="s">
        <v>16</v>
      </c>
      <c r="M6" s="23" t="s">
        <v>16</v>
      </c>
      <c r="N6" s="23" t="s">
        <v>82</v>
      </c>
      <c r="O6" s="23" t="s">
        <v>16</v>
      </c>
      <c r="P6" s="23" t="s">
        <v>83</v>
      </c>
      <c r="Q6" s="23" t="s">
        <v>16</v>
      </c>
      <c r="R6" s="23" t="s">
        <v>16</v>
      </c>
      <c r="S6" s="23" t="s">
        <v>16</v>
      </c>
      <c r="T6" s="23" t="s">
        <v>16</v>
      </c>
      <c r="U6" s="24" t="s">
        <v>16</v>
      </c>
      <c r="V6" s="25" t="s">
        <v>16</v>
      </c>
      <c r="W6" s="26" t="s">
        <v>46</v>
      </c>
      <c r="X6" s="26" t="s">
        <v>46</v>
      </c>
      <c r="Y6" s="79" t="s">
        <v>43</v>
      </c>
      <c r="Z6" s="27" t="s">
        <v>84</v>
      </c>
      <c r="AA6" s="27" t="s">
        <v>85</v>
      </c>
      <c r="AB6" s="79" t="s">
        <v>86</v>
      </c>
      <c r="AC6" s="79" t="s">
        <v>43</v>
      </c>
      <c r="AD6" s="82" t="s">
        <v>87</v>
      </c>
      <c r="AE6" s="82" t="s">
        <v>88</v>
      </c>
      <c r="AF6" s="83" t="s">
        <v>89</v>
      </c>
      <c r="AG6" s="82" t="s">
        <v>90</v>
      </c>
      <c r="AH6" s="82" t="s">
        <v>90</v>
      </c>
      <c r="AI6" s="84" t="s">
        <v>90</v>
      </c>
    </row>
    <row r="7" spans="1:35" ht="19.5" customHeight="1">
      <c r="B7" s="28">
        <v>1</v>
      </c>
      <c r="C7" s="29">
        <v>1</v>
      </c>
      <c r="D7" s="29" t="s">
        <v>91</v>
      </c>
      <c r="E7" s="29" t="s">
        <v>92</v>
      </c>
      <c r="F7" s="29" t="s">
        <v>93</v>
      </c>
      <c r="G7" s="29" t="s">
        <v>94</v>
      </c>
      <c r="H7" s="30" t="s">
        <v>95</v>
      </c>
      <c r="I7" s="31">
        <v>1</v>
      </c>
      <c r="J7" s="30">
        <v>1</v>
      </c>
      <c r="K7" s="30">
        <v>2</v>
      </c>
      <c r="L7" s="32"/>
      <c r="M7" s="32"/>
      <c r="N7" s="32"/>
      <c r="O7" s="32"/>
      <c r="P7" s="33"/>
      <c r="Q7" s="34">
        <f>IF(J7=1,17500,"-")</f>
        <v>17500</v>
      </c>
      <c r="R7" s="32">
        <f>IF(J7=1,P7*Q7,IF(J7=2,1030000,IF(J7=3,310000,IF(J7=4,378000,""))))</f>
        <v>0</v>
      </c>
      <c r="S7" s="32">
        <f>MIN(O7,R7)</f>
        <v>0</v>
      </c>
      <c r="T7" s="35"/>
      <c r="U7" s="32">
        <f>MIN(N7,S7,T7)</f>
        <v>0</v>
      </c>
      <c r="V7" s="36">
        <f>ROUNDDOWN(U7,-3)</f>
        <v>0</v>
      </c>
      <c r="W7" s="4"/>
      <c r="X7" s="4"/>
      <c r="Y7" s="80"/>
      <c r="Z7" s="29"/>
      <c r="AA7" s="29"/>
      <c r="AB7" s="80"/>
      <c r="AC7" s="80"/>
      <c r="AD7" s="80"/>
      <c r="AE7" s="80"/>
      <c r="AF7" s="80"/>
      <c r="AG7" s="80"/>
      <c r="AH7" s="80"/>
      <c r="AI7" s="85"/>
    </row>
    <row r="8" spans="1:35" ht="20.100000000000001" customHeight="1">
      <c r="B8" s="28">
        <v>1</v>
      </c>
      <c r="C8" s="29">
        <v>1</v>
      </c>
      <c r="D8" s="29" t="s">
        <v>91</v>
      </c>
      <c r="E8" s="29" t="s">
        <v>92</v>
      </c>
      <c r="F8" s="29"/>
      <c r="G8" s="29" t="s">
        <v>94</v>
      </c>
      <c r="H8" s="30" t="s">
        <v>96</v>
      </c>
      <c r="I8" s="30">
        <v>1</v>
      </c>
      <c r="J8" s="30">
        <v>2</v>
      </c>
      <c r="K8" s="30" t="s">
        <v>97</v>
      </c>
      <c r="L8" s="32"/>
      <c r="M8" s="32"/>
      <c r="N8" s="32"/>
      <c r="O8" s="32"/>
      <c r="P8" s="33"/>
      <c r="Q8" s="34" t="str">
        <f t="shared" ref="Q8:Q41" si="0">IF(J8=1,17500,"-")</f>
        <v>-</v>
      </c>
      <c r="R8" s="32">
        <f t="shared" ref="R8:R42" si="1">IF(J8=1,P8*Q8,IF(J8=2,1030000,IF(J8=3,310000,IF(J8=4,378000,""))))</f>
        <v>1030000</v>
      </c>
      <c r="S8" s="32">
        <f t="shared" ref="S8:S15" si="2">MIN(O8,R8)</f>
        <v>1030000</v>
      </c>
      <c r="T8" s="35"/>
      <c r="U8" s="32">
        <f t="shared" ref="U8:U15" si="3">MIN(N8,S8,T8)</f>
        <v>1030000</v>
      </c>
      <c r="V8" s="36">
        <f t="shared" ref="V8:V42" si="4">ROUNDDOWN(U8,-3)</f>
        <v>1030000</v>
      </c>
      <c r="W8" s="4"/>
      <c r="X8" s="4"/>
      <c r="Y8" s="80"/>
      <c r="Z8" s="29"/>
      <c r="AA8" s="29"/>
      <c r="AB8" s="80"/>
      <c r="AC8" s="80"/>
      <c r="AD8" s="80"/>
      <c r="AE8" s="80"/>
      <c r="AF8" s="80"/>
      <c r="AG8" s="80"/>
      <c r="AH8" s="80"/>
      <c r="AI8" s="85"/>
    </row>
    <row r="9" spans="1:35" ht="20.100000000000001" customHeight="1">
      <c r="B9" s="28">
        <v>1</v>
      </c>
      <c r="C9" s="29">
        <v>1</v>
      </c>
      <c r="D9" s="29" t="s">
        <v>91</v>
      </c>
      <c r="E9" s="29" t="s">
        <v>92</v>
      </c>
      <c r="F9" s="29"/>
      <c r="G9" s="29" t="s">
        <v>94</v>
      </c>
      <c r="H9" s="30" t="s">
        <v>96</v>
      </c>
      <c r="I9" s="30">
        <v>1</v>
      </c>
      <c r="J9" s="30">
        <v>3</v>
      </c>
      <c r="K9" s="30" t="s">
        <v>96</v>
      </c>
      <c r="L9" s="32"/>
      <c r="M9" s="32"/>
      <c r="N9" s="32"/>
      <c r="O9" s="32"/>
      <c r="P9" s="33"/>
      <c r="Q9" s="34" t="str">
        <f t="shared" si="0"/>
        <v>-</v>
      </c>
      <c r="R9" s="32">
        <f t="shared" si="1"/>
        <v>310000</v>
      </c>
      <c r="S9" s="32">
        <f t="shared" si="2"/>
        <v>310000</v>
      </c>
      <c r="T9" s="35"/>
      <c r="U9" s="32">
        <f t="shared" si="3"/>
        <v>310000</v>
      </c>
      <c r="V9" s="36">
        <f t="shared" si="4"/>
        <v>310000</v>
      </c>
      <c r="W9" s="4"/>
      <c r="X9" s="4"/>
      <c r="Y9" s="80"/>
      <c r="Z9" s="29"/>
      <c r="AA9" s="29"/>
      <c r="AB9" s="80"/>
      <c r="AC9" s="80"/>
      <c r="AD9" s="80"/>
      <c r="AE9" s="80"/>
      <c r="AF9" s="80"/>
      <c r="AG9" s="80"/>
      <c r="AH9" s="80"/>
      <c r="AI9" s="85"/>
    </row>
    <row r="10" spans="1:35" ht="20.100000000000001" customHeight="1">
      <c r="B10" s="28">
        <v>1</v>
      </c>
      <c r="C10" s="29">
        <v>2</v>
      </c>
      <c r="D10" s="29" t="s">
        <v>91</v>
      </c>
      <c r="E10" s="29" t="s">
        <v>98</v>
      </c>
      <c r="F10" s="29"/>
      <c r="G10" s="29" t="s">
        <v>99</v>
      </c>
      <c r="H10" s="30" t="s">
        <v>95</v>
      </c>
      <c r="I10" s="30">
        <v>2</v>
      </c>
      <c r="J10" s="31">
        <v>1</v>
      </c>
      <c r="K10" s="30">
        <v>1</v>
      </c>
      <c r="L10" s="32"/>
      <c r="M10" s="32"/>
      <c r="N10" s="32"/>
      <c r="O10" s="32"/>
      <c r="P10" s="33"/>
      <c r="Q10" s="34">
        <f t="shared" si="0"/>
        <v>17500</v>
      </c>
      <c r="R10" s="32">
        <f t="shared" si="1"/>
        <v>0</v>
      </c>
      <c r="S10" s="32">
        <f t="shared" si="2"/>
        <v>0</v>
      </c>
      <c r="T10" s="35"/>
      <c r="U10" s="32">
        <f t="shared" si="3"/>
        <v>0</v>
      </c>
      <c r="V10" s="36">
        <f t="shared" si="4"/>
        <v>0</v>
      </c>
      <c r="W10" s="4"/>
      <c r="X10" s="4"/>
      <c r="Y10" s="80"/>
      <c r="Z10" s="29"/>
      <c r="AA10" s="29"/>
      <c r="AB10" s="80"/>
      <c r="AC10" s="80"/>
      <c r="AD10" s="80"/>
      <c r="AE10" s="80"/>
      <c r="AF10" s="80"/>
      <c r="AG10" s="80"/>
      <c r="AH10" s="80"/>
      <c r="AI10" s="85"/>
    </row>
    <row r="11" spans="1:35" ht="20.100000000000001" customHeight="1">
      <c r="B11" s="28">
        <v>1</v>
      </c>
      <c r="C11" s="29">
        <v>2</v>
      </c>
      <c r="D11" s="29" t="s">
        <v>91</v>
      </c>
      <c r="E11" s="29" t="s">
        <v>98</v>
      </c>
      <c r="F11" s="29"/>
      <c r="G11" s="29" t="s">
        <v>99</v>
      </c>
      <c r="H11" s="30" t="s">
        <v>100</v>
      </c>
      <c r="I11" s="30">
        <v>2</v>
      </c>
      <c r="J11" s="30">
        <v>1</v>
      </c>
      <c r="K11" s="30">
        <v>1</v>
      </c>
      <c r="L11" s="32"/>
      <c r="M11" s="32"/>
      <c r="N11" s="32"/>
      <c r="O11" s="32"/>
      <c r="P11" s="33"/>
      <c r="Q11" s="34">
        <f t="shared" si="0"/>
        <v>17500</v>
      </c>
      <c r="R11" s="32">
        <f t="shared" si="1"/>
        <v>0</v>
      </c>
      <c r="S11" s="32">
        <f t="shared" si="2"/>
        <v>0</v>
      </c>
      <c r="T11" s="35"/>
      <c r="U11" s="32">
        <f t="shared" si="3"/>
        <v>0</v>
      </c>
      <c r="V11" s="36">
        <f t="shared" si="4"/>
        <v>0</v>
      </c>
      <c r="W11" s="4"/>
      <c r="X11" s="4"/>
      <c r="Y11" s="80"/>
      <c r="Z11" s="29"/>
      <c r="AA11" s="29"/>
      <c r="AB11" s="80"/>
      <c r="AC11" s="80"/>
      <c r="AD11" s="80"/>
      <c r="AE11" s="80"/>
      <c r="AF11" s="80"/>
      <c r="AG11" s="80"/>
      <c r="AH11" s="80"/>
      <c r="AI11" s="85"/>
    </row>
    <row r="12" spans="1:35" ht="20.100000000000001" customHeight="1">
      <c r="B12" s="28">
        <v>1</v>
      </c>
      <c r="C12" s="29">
        <v>2</v>
      </c>
      <c r="D12" s="29" t="s">
        <v>91</v>
      </c>
      <c r="E12" s="29" t="s">
        <v>98</v>
      </c>
      <c r="F12" s="29"/>
      <c r="G12" s="29" t="s">
        <v>99</v>
      </c>
      <c r="H12" s="30" t="s">
        <v>101</v>
      </c>
      <c r="I12" s="30">
        <v>2</v>
      </c>
      <c r="J12" s="30">
        <v>1</v>
      </c>
      <c r="K12" s="30">
        <v>2</v>
      </c>
      <c r="L12" s="32"/>
      <c r="M12" s="32"/>
      <c r="N12" s="32"/>
      <c r="O12" s="32"/>
      <c r="P12" s="33"/>
      <c r="Q12" s="34">
        <f t="shared" si="0"/>
        <v>17500</v>
      </c>
      <c r="R12" s="32">
        <f t="shared" si="1"/>
        <v>0</v>
      </c>
      <c r="S12" s="32">
        <f t="shared" si="2"/>
        <v>0</v>
      </c>
      <c r="T12" s="35"/>
      <c r="U12" s="32">
        <f t="shared" si="3"/>
        <v>0</v>
      </c>
      <c r="V12" s="36">
        <f t="shared" si="4"/>
        <v>0</v>
      </c>
      <c r="W12" s="4"/>
      <c r="X12" s="4"/>
      <c r="Y12" s="80"/>
      <c r="Z12" s="29"/>
      <c r="AA12" s="29"/>
      <c r="AB12" s="80"/>
      <c r="AC12" s="80"/>
      <c r="AD12" s="80"/>
      <c r="AE12" s="80"/>
      <c r="AF12" s="80"/>
      <c r="AG12" s="80"/>
      <c r="AH12" s="80"/>
      <c r="AI12" s="85"/>
    </row>
    <row r="13" spans="1:35" ht="20.100000000000001" customHeight="1">
      <c r="B13" s="28">
        <v>1</v>
      </c>
      <c r="C13" s="29">
        <v>2</v>
      </c>
      <c r="D13" s="29" t="s">
        <v>91</v>
      </c>
      <c r="E13" s="29" t="s">
        <v>98</v>
      </c>
      <c r="F13" s="29"/>
      <c r="G13" s="29" t="s">
        <v>99</v>
      </c>
      <c r="H13" s="30" t="s">
        <v>102</v>
      </c>
      <c r="I13" s="30">
        <v>2</v>
      </c>
      <c r="J13" s="30">
        <v>1</v>
      </c>
      <c r="K13" s="30">
        <v>3</v>
      </c>
      <c r="L13" s="32"/>
      <c r="M13" s="32"/>
      <c r="N13" s="32"/>
      <c r="O13" s="32"/>
      <c r="P13" s="33"/>
      <c r="Q13" s="34">
        <f t="shared" si="0"/>
        <v>17500</v>
      </c>
      <c r="R13" s="32">
        <f t="shared" si="1"/>
        <v>0</v>
      </c>
      <c r="S13" s="32">
        <f t="shared" si="2"/>
        <v>0</v>
      </c>
      <c r="T13" s="35"/>
      <c r="U13" s="32">
        <f t="shared" si="3"/>
        <v>0</v>
      </c>
      <c r="V13" s="36">
        <f t="shared" si="4"/>
        <v>0</v>
      </c>
      <c r="W13" s="4"/>
      <c r="X13" s="4"/>
      <c r="Y13" s="80"/>
      <c r="Z13" s="29"/>
      <c r="AA13" s="29"/>
      <c r="AB13" s="80"/>
      <c r="AC13" s="80"/>
      <c r="AD13" s="80"/>
      <c r="AE13" s="80"/>
      <c r="AF13" s="80"/>
      <c r="AG13" s="80"/>
      <c r="AH13" s="80"/>
      <c r="AI13" s="85"/>
    </row>
    <row r="14" spans="1:35" ht="20.100000000000001" customHeight="1">
      <c r="B14" s="28">
        <v>1</v>
      </c>
      <c r="C14" s="29">
        <v>2</v>
      </c>
      <c r="D14" s="29" t="s">
        <v>91</v>
      </c>
      <c r="E14" s="29" t="s">
        <v>98</v>
      </c>
      <c r="F14" s="29"/>
      <c r="G14" s="29" t="s">
        <v>99</v>
      </c>
      <c r="H14" s="30" t="s">
        <v>96</v>
      </c>
      <c r="I14" s="30">
        <v>2</v>
      </c>
      <c r="J14" s="30">
        <v>2</v>
      </c>
      <c r="K14" s="30" t="s">
        <v>96</v>
      </c>
      <c r="L14" s="29"/>
      <c r="M14" s="29"/>
      <c r="N14" s="29"/>
      <c r="O14" s="29"/>
      <c r="P14" s="33"/>
      <c r="Q14" s="34" t="str">
        <f t="shared" si="0"/>
        <v>-</v>
      </c>
      <c r="R14" s="32">
        <f t="shared" si="1"/>
        <v>1030000</v>
      </c>
      <c r="S14" s="32">
        <f t="shared" si="2"/>
        <v>1030000</v>
      </c>
      <c r="T14" s="35"/>
      <c r="U14" s="32">
        <f t="shared" si="3"/>
        <v>1030000</v>
      </c>
      <c r="V14" s="36">
        <f t="shared" si="4"/>
        <v>1030000</v>
      </c>
      <c r="W14" s="4"/>
      <c r="X14" s="4"/>
      <c r="Y14" s="80"/>
      <c r="Z14" s="29"/>
      <c r="AA14" s="29"/>
      <c r="AB14" s="80"/>
      <c r="AC14" s="80"/>
      <c r="AD14" s="80"/>
      <c r="AE14" s="80"/>
      <c r="AF14" s="80"/>
      <c r="AG14" s="80"/>
      <c r="AH14" s="80"/>
      <c r="AI14" s="85"/>
    </row>
    <row r="15" spans="1:35" ht="20.100000000000001" customHeight="1">
      <c r="B15" s="28">
        <v>1</v>
      </c>
      <c r="C15" s="29">
        <v>2</v>
      </c>
      <c r="D15" s="29" t="s">
        <v>91</v>
      </c>
      <c r="E15" s="29" t="s">
        <v>98</v>
      </c>
      <c r="F15" s="29"/>
      <c r="G15" s="29" t="s">
        <v>99</v>
      </c>
      <c r="H15" s="30" t="s">
        <v>96</v>
      </c>
      <c r="I15" s="30">
        <v>2</v>
      </c>
      <c r="J15" s="30">
        <v>4</v>
      </c>
      <c r="K15" s="30" t="s">
        <v>96</v>
      </c>
      <c r="L15" s="29"/>
      <c r="M15" s="29"/>
      <c r="N15" s="29"/>
      <c r="O15" s="29"/>
      <c r="P15" s="33"/>
      <c r="Q15" s="34" t="str">
        <f t="shared" si="0"/>
        <v>-</v>
      </c>
      <c r="R15" s="32">
        <f t="shared" si="1"/>
        <v>378000</v>
      </c>
      <c r="S15" s="32">
        <f t="shared" si="2"/>
        <v>378000</v>
      </c>
      <c r="T15" s="35"/>
      <c r="U15" s="32">
        <f t="shared" si="3"/>
        <v>378000</v>
      </c>
      <c r="V15" s="36">
        <f t="shared" si="4"/>
        <v>378000</v>
      </c>
      <c r="W15" s="4"/>
      <c r="X15" s="4"/>
      <c r="Y15" s="80"/>
      <c r="Z15" s="29"/>
      <c r="AA15" s="29"/>
      <c r="AB15" s="80"/>
      <c r="AC15" s="80"/>
      <c r="AD15" s="80"/>
      <c r="AE15" s="80"/>
      <c r="AF15" s="80"/>
      <c r="AG15" s="80"/>
      <c r="AH15" s="80"/>
      <c r="AI15" s="85"/>
    </row>
    <row r="16" spans="1:35" ht="19.5" customHeight="1">
      <c r="B16" s="28"/>
      <c r="C16" s="29"/>
      <c r="D16" s="29"/>
      <c r="E16" s="29"/>
      <c r="F16" s="29"/>
      <c r="G16" s="29"/>
      <c r="H16" s="30"/>
      <c r="I16" s="31"/>
      <c r="J16" s="30"/>
      <c r="K16" s="30"/>
      <c r="L16" s="32"/>
      <c r="M16" s="32"/>
      <c r="N16" s="32"/>
      <c r="O16" s="32"/>
      <c r="P16" s="33"/>
      <c r="Q16" s="34" t="str">
        <f t="shared" si="0"/>
        <v>-</v>
      </c>
      <c r="R16" s="32" t="str">
        <f t="shared" si="1"/>
        <v/>
      </c>
      <c r="S16" s="32">
        <f>MIN(O16,R16)</f>
        <v>0</v>
      </c>
      <c r="T16" s="35"/>
      <c r="U16" s="32">
        <f>MIN(N16,S16,T16)</f>
        <v>0</v>
      </c>
      <c r="V16" s="36">
        <f>ROUNDDOWN(U16,-3)</f>
        <v>0</v>
      </c>
      <c r="W16" s="4"/>
      <c r="X16" s="4"/>
      <c r="Y16" s="80"/>
      <c r="Z16" s="29"/>
      <c r="AA16" s="29"/>
      <c r="AB16" s="80"/>
      <c r="AC16" s="80"/>
      <c r="AD16" s="80"/>
      <c r="AE16" s="80"/>
      <c r="AF16" s="80"/>
      <c r="AG16" s="80"/>
      <c r="AH16" s="80"/>
      <c r="AI16" s="85"/>
    </row>
    <row r="17" spans="2:35" ht="20.100000000000001" customHeight="1">
      <c r="B17" s="28"/>
      <c r="C17" s="29"/>
      <c r="D17" s="29"/>
      <c r="E17" s="29"/>
      <c r="F17" s="29"/>
      <c r="G17" s="29"/>
      <c r="H17" s="30"/>
      <c r="I17" s="30"/>
      <c r="J17" s="30"/>
      <c r="K17" s="30"/>
      <c r="L17" s="32"/>
      <c r="M17" s="32"/>
      <c r="N17" s="32"/>
      <c r="O17" s="32"/>
      <c r="P17" s="33"/>
      <c r="Q17" s="34" t="str">
        <f t="shared" si="0"/>
        <v>-</v>
      </c>
      <c r="R17" s="32" t="str">
        <f t="shared" si="1"/>
        <v/>
      </c>
      <c r="S17" s="32">
        <f t="shared" ref="S17:S24" si="5">MIN(O17,R17)</f>
        <v>0</v>
      </c>
      <c r="T17" s="35"/>
      <c r="U17" s="32">
        <f t="shared" ref="U17:U24" si="6">MIN(N17,S17,T17)</f>
        <v>0</v>
      </c>
      <c r="V17" s="36">
        <f t="shared" si="4"/>
        <v>0</v>
      </c>
      <c r="W17" s="4"/>
      <c r="X17" s="4"/>
      <c r="Y17" s="80"/>
      <c r="Z17" s="29"/>
      <c r="AA17" s="29"/>
      <c r="AB17" s="80"/>
      <c r="AC17" s="80"/>
      <c r="AD17" s="80"/>
      <c r="AE17" s="80"/>
      <c r="AF17" s="80"/>
      <c r="AG17" s="80"/>
      <c r="AH17" s="80"/>
      <c r="AI17" s="85"/>
    </row>
    <row r="18" spans="2:35" ht="20.100000000000001" customHeight="1">
      <c r="B18" s="28"/>
      <c r="C18" s="29"/>
      <c r="D18" s="29"/>
      <c r="E18" s="29"/>
      <c r="F18" s="29"/>
      <c r="G18" s="29"/>
      <c r="H18" s="30"/>
      <c r="I18" s="30"/>
      <c r="J18" s="30"/>
      <c r="K18" s="30"/>
      <c r="L18" s="32"/>
      <c r="M18" s="32"/>
      <c r="N18" s="32"/>
      <c r="O18" s="32"/>
      <c r="P18" s="33"/>
      <c r="Q18" s="34" t="str">
        <f t="shared" si="0"/>
        <v>-</v>
      </c>
      <c r="R18" s="32" t="str">
        <f t="shared" si="1"/>
        <v/>
      </c>
      <c r="S18" s="32">
        <f t="shared" si="5"/>
        <v>0</v>
      </c>
      <c r="T18" s="35"/>
      <c r="U18" s="32">
        <f t="shared" si="6"/>
        <v>0</v>
      </c>
      <c r="V18" s="36">
        <f t="shared" si="4"/>
        <v>0</v>
      </c>
      <c r="W18" s="4"/>
      <c r="X18" s="4"/>
      <c r="Y18" s="80"/>
      <c r="Z18" s="29"/>
      <c r="AA18" s="29"/>
      <c r="AB18" s="80"/>
      <c r="AC18" s="80"/>
      <c r="AD18" s="80"/>
      <c r="AE18" s="80"/>
      <c r="AF18" s="80"/>
      <c r="AG18" s="80"/>
      <c r="AH18" s="80"/>
      <c r="AI18" s="85"/>
    </row>
    <row r="19" spans="2:35" ht="20.100000000000001" customHeight="1">
      <c r="B19" s="28"/>
      <c r="C19" s="29"/>
      <c r="D19" s="29"/>
      <c r="E19" s="29"/>
      <c r="F19" s="29"/>
      <c r="G19" s="29"/>
      <c r="H19" s="30"/>
      <c r="I19" s="30"/>
      <c r="J19" s="31"/>
      <c r="K19" s="30"/>
      <c r="L19" s="32"/>
      <c r="M19" s="32"/>
      <c r="N19" s="32"/>
      <c r="O19" s="32"/>
      <c r="P19" s="33"/>
      <c r="Q19" s="34" t="str">
        <f t="shared" si="0"/>
        <v>-</v>
      </c>
      <c r="R19" s="32" t="str">
        <f t="shared" si="1"/>
        <v/>
      </c>
      <c r="S19" s="32">
        <f t="shared" si="5"/>
        <v>0</v>
      </c>
      <c r="T19" s="35"/>
      <c r="U19" s="32">
        <f t="shared" si="6"/>
        <v>0</v>
      </c>
      <c r="V19" s="36">
        <f t="shared" si="4"/>
        <v>0</v>
      </c>
      <c r="W19" s="4"/>
      <c r="X19" s="4"/>
      <c r="Y19" s="80"/>
      <c r="Z19" s="29"/>
      <c r="AA19" s="29"/>
      <c r="AB19" s="80"/>
      <c r="AC19" s="80"/>
      <c r="AD19" s="80"/>
      <c r="AE19" s="80"/>
      <c r="AF19" s="80"/>
      <c r="AG19" s="80"/>
      <c r="AH19" s="80"/>
      <c r="AI19" s="85"/>
    </row>
    <row r="20" spans="2:35" ht="20.100000000000001" customHeight="1">
      <c r="B20" s="28"/>
      <c r="C20" s="29"/>
      <c r="D20" s="29"/>
      <c r="E20" s="29"/>
      <c r="F20" s="29"/>
      <c r="G20" s="29"/>
      <c r="H20" s="30"/>
      <c r="I20" s="30"/>
      <c r="J20" s="30"/>
      <c r="K20" s="30"/>
      <c r="L20" s="32"/>
      <c r="M20" s="32"/>
      <c r="N20" s="32"/>
      <c r="O20" s="32"/>
      <c r="P20" s="33"/>
      <c r="Q20" s="34" t="str">
        <f t="shared" si="0"/>
        <v>-</v>
      </c>
      <c r="R20" s="32" t="str">
        <f t="shared" si="1"/>
        <v/>
      </c>
      <c r="S20" s="32">
        <f t="shared" si="5"/>
        <v>0</v>
      </c>
      <c r="T20" s="35"/>
      <c r="U20" s="32">
        <f t="shared" si="6"/>
        <v>0</v>
      </c>
      <c r="V20" s="36">
        <f t="shared" si="4"/>
        <v>0</v>
      </c>
      <c r="W20" s="4"/>
      <c r="X20" s="4"/>
      <c r="Y20" s="80"/>
      <c r="Z20" s="29"/>
      <c r="AA20" s="29"/>
      <c r="AB20" s="80"/>
      <c r="AC20" s="80"/>
      <c r="AD20" s="80"/>
      <c r="AE20" s="80"/>
      <c r="AF20" s="80"/>
      <c r="AG20" s="80"/>
      <c r="AH20" s="80"/>
      <c r="AI20" s="85"/>
    </row>
    <row r="21" spans="2:35" ht="20.100000000000001" customHeight="1">
      <c r="B21" s="28"/>
      <c r="C21" s="29"/>
      <c r="D21" s="29"/>
      <c r="E21" s="29"/>
      <c r="F21" s="29"/>
      <c r="G21" s="29"/>
      <c r="H21" s="30"/>
      <c r="I21" s="30"/>
      <c r="J21" s="30"/>
      <c r="K21" s="30"/>
      <c r="L21" s="32"/>
      <c r="M21" s="32"/>
      <c r="N21" s="32"/>
      <c r="O21" s="32"/>
      <c r="P21" s="33"/>
      <c r="Q21" s="34" t="str">
        <f t="shared" si="0"/>
        <v>-</v>
      </c>
      <c r="R21" s="32" t="str">
        <f t="shared" si="1"/>
        <v/>
      </c>
      <c r="S21" s="32">
        <f t="shared" si="5"/>
        <v>0</v>
      </c>
      <c r="T21" s="35"/>
      <c r="U21" s="32">
        <f t="shared" si="6"/>
        <v>0</v>
      </c>
      <c r="V21" s="36">
        <f t="shared" si="4"/>
        <v>0</v>
      </c>
      <c r="W21" s="4"/>
      <c r="X21" s="4"/>
      <c r="Y21" s="80"/>
      <c r="Z21" s="29"/>
      <c r="AA21" s="29"/>
      <c r="AB21" s="80"/>
      <c r="AC21" s="80"/>
      <c r="AD21" s="80"/>
      <c r="AE21" s="80"/>
      <c r="AF21" s="80"/>
      <c r="AG21" s="80"/>
      <c r="AH21" s="80"/>
      <c r="AI21" s="85"/>
    </row>
    <row r="22" spans="2:35" ht="20.100000000000001" customHeight="1">
      <c r="B22" s="28"/>
      <c r="C22" s="29"/>
      <c r="D22" s="29"/>
      <c r="E22" s="29"/>
      <c r="F22" s="29"/>
      <c r="G22" s="29"/>
      <c r="H22" s="30"/>
      <c r="I22" s="30"/>
      <c r="J22" s="30"/>
      <c r="K22" s="30"/>
      <c r="L22" s="32"/>
      <c r="M22" s="32"/>
      <c r="N22" s="32"/>
      <c r="O22" s="32"/>
      <c r="P22" s="33"/>
      <c r="Q22" s="34" t="str">
        <f t="shared" si="0"/>
        <v>-</v>
      </c>
      <c r="R22" s="32" t="str">
        <f t="shared" si="1"/>
        <v/>
      </c>
      <c r="S22" s="32">
        <f t="shared" si="5"/>
        <v>0</v>
      </c>
      <c r="T22" s="35"/>
      <c r="U22" s="32">
        <f t="shared" si="6"/>
        <v>0</v>
      </c>
      <c r="V22" s="36">
        <f t="shared" si="4"/>
        <v>0</v>
      </c>
      <c r="W22" s="4"/>
      <c r="X22" s="4"/>
      <c r="Y22" s="80"/>
      <c r="Z22" s="29"/>
      <c r="AA22" s="29"/>
      <c r="AB22" s="80"/>
      <c r="AC22" s="80"/>
      <c r="AD22" s="80"/>
      <c r="AE22" s="80"/>
      <c r="AF22" s="80"/>
      <c r="AG22" s="80"/>
      <c r="AH22" s="80"/>
      <c r="AI22" s="85"/>
    </row>
    <row r="23" spans="2:35" ht="20.100000000000001" customHeight="1">
      <c r="B23" s="28"/>
      <c r="C23" s="29"/>
      <c r="D23" s="29"/>
      <c r="E23" s="29"/>
      <c r="F23" s="29"/>
      <c r="G23" s="29"/>
      <c r="H23" s="30"/>
      <c r="I23" s="30"/>
      <c r="J23" s="30"/>
      <c r="K23" s="30"/>
      <c r="L23" s="29"/>
      <c r="M23" s="29"/>
      <c r="N23" s="29"/>
      <c r="O23" s="29"/>
      <c r="P23" s="33"/>
      <c r="Q23" s="34" t="str">
        <f t="shared" si="0"/>
        <v>-</v>
      </c>
      <c r="R23" s="32" t="str">
        <f t="shared" si="1"/>
        <v/>
      </c>
      <c r="S23" s="32">
        <f t="shared" si="5"/>
        <v>0</v>
      </c>
      <c r="T23" s="35"/>
      <c r="U23" s="32">
        <f t="shared" si="6"/>
        <v>0</v>
      </c>
      <c r="V23" s="36">
        <f t="shared" si="4"/>
        <v>0</v>
      </c>
      <c r="W23" s="4"/>
      <c r="X23" s="4"/>
      <c r="Y23" s="80"/>
      <c r="Z23" s="29"/>
      <c r="AA23" s="29"/>
      <c r="AB23" s="80"/>
      <c r="AC23" s="80"/>
      <c r="AD23" s="80"/>
      <c r="AE23" s="80"/>
      <c r="AF23" s="80"/>
      <c r="AG23" s="80"/>
      <c r="AH23" s="80"/>
      <c r="AI23" s="85"/>
    </row>
    <row r="24" spans="2:35" ht="20.100000000000001" customHeight="1">
      <c r="B24" s="28"/>
      <c r="C24" s="29"/>
      <c r="D24" s="29"/>
      <c r="E24" s="29"/>
      <c r="F24" s="29"/>
      <c r="G24" s="29"/>
      <c r="H24" s="30"/>
      <c r="I24" s="30"/>
      <c r="J24" s="30"/>
      <c r="K24" s="30"/>
      <c r="L24" s="29"/>
      <c r="M24" s="29"/>
      <c r="N24" s="29"/>
      <c r="O24" s="29"/>
      <c r="P24" s="33"/>
      <c r="Q24" s="34" t="str">
        <f t="shared" si="0"/>
        <v>-</v>
      </c>
      <c r="R24" s="32" t="str">
        <f t="shared" si="1"/>
        <v/>
      </c>
      <c r="S24" s="32">
        <f t="shared" si="5"/>
        <v>0</v>
      </c>
      <c r="T24" s="35"/>
      <c r="U24" s="32">
        <f t="shared" si="6"/>
        <v>0</v>
      </c>
      <c r="V24" s="36">
        <f t="shared" si="4"/>
        <v>0</v>
      </c>
      <c r="W24" s="4"/>
      <c r="X24" s="4"/>
      <c r="Y24" s="80"/>
      <c r="Z24" s="29"/>
      <c r="AA24" s="29"/>
      <c r="AB24" s="80"/>
      <c r="AC24" s="80"/>
      <c r="AD24" s="80"/>
      <c r="AE24" s="80"/>
      <c r="AF24" s="80"/>
      <c r="AG24" s="80"/>
      <c r="AH24" s="80"/>
      <c r="AI24" s="85"/>
    </row>
    <row r="25" spans="2:35" ht="19.5" customHeight="1">
      <c r="B25" s="28"/>
      <c r="C25" s="29"/>
      <c r="D25" s="29"/>
      <c r="E25" s="29"/>
      <c r="F25" s="29"/>
      <c r="G25" s="29"/>
      <c r="H25" s="30"/>
      <c r="I25" s="31"/>
      <c r="J25" s="30"/>
      <c r="K25" s="30"/>
      <c r="L25" s="32"/>
      <c r="M25" s="32"/>
      <c r="N25" s="32"/>
      <c r="O25" s="32"/>
      <c r="P25" s="33"/>
      <c r="Q25" s="34" t="str">
        <f t="shared" si="0"/>
        <v>-</v>
      </c>
      <c r="R25" s="32" t="str">
        <f t="shared" si="1"/>
        <v/>
      </c>
      <c r="S25" s="32">
        <f>MIN(O25,R25)</f>
        <v>0</v>
      </c>
      <c r="T25" s="35"/>
      <c r="U25" s="32">
        <f>MIN(N25,S25,T25)</f>
        <v>0</v>
      </c>
      <c r="V25" s="36">
        <f>ROUNDDOWN(U25,-3)</f>
        <v>0</v>
      </c>
      <c r="W25" s="4"/>
      <c r="X25" s="4"/>
      <c r="Y25" s="80"/>
      <c r="Z25" s="29"/>
      <c r="AA25" s="29"/>
      <c r="AB25" s="80"/>
      <c r="AC25" s="80"/>
      <c r="AD25" s="80"/>
      <c r="AE25" s="80"/>
      <c r="AF25" s="80"/>
      <c r="AG25" s="80"/>
      <c r="AH25" s="80"/>
      <c r="AI25" s="85"/>
    </row>
    <row r="26" spans="2:35" ht="20.100000000000001" customHeight="1">
      <c r="B26" s="28"/>
      <c r="C26" s="29"/>
      <c r="D26" s="29"/>
      <c r="E26" s="29"/>
      <c r="F26" s="29"/>
      <c r="G26" s="29"/>
      <c r="H26" s="30"/>
      <c r="I26" s="30"/>
      <c r="J26" s="30"/>
      <c r="K26" s="30"/>
      <c r="L26" s="32"/>
      <c r="M26" s="32"/>
      <c r="N26" s="32"/>
      <c r="O26" s="32"/>
      <c r="P26" s="33"/>
      <c r="Q26" s="34" t="str">
        <f t="shared" si="0"/>
        <v>-</v>
      </c>
      <c r="R26" s="32" t="str">
        <f t="shared" si="1"/>
        <v/>
      </c>
      <c r="S26" s="32">
        <f t="shared" ref="S26:S33" si="7">MIN(O26,R26)</f>
        <v>0</v>
      </c>
      <c r="T26" s="35"/>
      <c r="U26" s="32">
        <f t="shared" ref="U26:U33" si="8">MIN(N26,S26,T26)</f>
        <v>0</v>
      </c>
      <c r="V26" s="36">
        <f t="shared" si="4"/>
        <v>0</v>
      </c>
      <c r="W26" s="4"/>
      <c r="X26" s="4"/>
      <c r="Y26" s="80"/>
      <c r="Z26" s="29"/>
      <c r="AA26" s="29"/>
      <c r="AB26" s="80"/>
      <c r="AC26" s="80"/>
      <c r="AD26" s="80"/>
      <c r="AE26" s="80"/>
      <c r="AF26" s="80"/>
      <c r="AG26" s="80"/>
      <c r="AH26" s="80"/>
      <c r="AI26" s="85"/>
    </row>
    <row r="27" spans="2:35" ht="20.100000000000001" customHeight="1">
      <c r="B27" s="28"/>
      <c r="C27" s="29"/>
      <c r="D27" s="29"/>
      <c r="E27" s="29"/>
      <c r="F27" s="29"/>
      <c r="G27" s="29"/>
      <c r="H27" s="30"/>
      <c r="I27" s="30"/>
      <c r="J27" s="30"/>
      <c r="K27" s="30"/>
      <c r="L27" s="32"/>
      <c r="M27" s="32"/>
      <c r="N27" s="32"/>
      <c r="O27" s="32"/>
      <c r="P27" s="33"/>
      <c r="Q27" s="34" t="str">
        <f t="shared" si="0"/>
        <v>-</v>
      </c>
      <c r="R27" s="32" t="str">
        <f t="shared" si="1"/>
        <v/>
      </c>
      <c r="S27" s="32">
        <f t="shared" si="7"/>
        <v>0</v>
      </c>
      <c r="T27" s="35"/>
      <c r="U27" s="32">
        <f t="shared" si="8"/>
        <v>0</v>
      </c>
      <c r="V27" s="36">
        <f t="shared" si="4"/>
        <v>0</v>
      </c>
      <c r="W27" s="4"/>
      <c r="X27" s="4"/>
      <c r="Y27" s="80"/>
      <c r="Z27" s="29"/>
      <c r="AA27" s="29"/>
      <c r="AB27" s="80"/>
      <c r="AC27" s="80"/>
      <c r="AD27" s="80"/>
      <c r="AE27" s="80"/>
      <c r="AF27" s="80"/>
      <c r="AG27" s="80"/>
      <c r="AH27" s="80"/>
      <c r="AI27" s="85"/>
    </row>
    <row r="28" spans="2:35" ht="20.100000000000001" customHeight="1">
      <c r="B28" s="28"/>
      <c r="C28" s="29"/>
      <c r="D28" s="29"/>
      <c r="E28" s="29"/>
      <c r="F28" s="29"/>
      <c r="G28" s="29"/>
      <c r="H28" s="30"/>
      <c r="I28" s="30"/>
      <c r="J28" s="31"/>
      <c r="K28" s="30"/>
      <c r="L28" s="32"/>
      <c r="M28" s="32"/>
      <c r="N28" s="32"/>
      <c r="O28" s="32"/>
      <c r="P28" s="33"/>
      <c r="Q28" s="34" t="str">
        <f t="shared" si="0"/>
        <v>-</v>
      </c>
      <c r="R28" s="32" t="str">
        <f t="shared" si="1"/>
        <v/>
      </c>
      <c r="S28" s="32">
        <f t="shared" si="7"/>
        <v>0</v>
      </c>
      <c r="T28" s="35"/>
      <c r="U28" s="32">
        <f t="shared" si="8"/>
        <v>0</v>
      </c>
      <c r="V28" s="36">
        <f t="shared" si="4"/>
        <v>0</v>
      </c>
      <c r="W28" s="4"/>
      <c r="X28" s="4"/>
      <c r="Y28" s="80"/>
      <c r="Z28" s="29"/>
      <c r="AA28" s="29"/>
      <c r="AB28" s="80"/>
      <c r="AC28" s="80"/>
      <c r="AD28" s="80"/>
      <c r="AE28" s="80"/>
      <c r="AF28" s="80"/>
      <c r="AG28" s="80"/>
      <c r="AH28" s="80"/>
      <c r="AI28" s="85"/>
    </row>
    <row r="29" spans="2:35" ht="20.100000000000001" customHeight="1">
      <c r="B29" s="28"/>
      <c r="C29" s="29"/>
      <c r="D29" s="29"/>
      <c r="E29" s="29"/>
      <c r="F29" s="29"/>
      <c r="G29" s="29"/>
      <c r="H29" s="30"/>
      <c r="I29" s="30"/>
      <c r="J29" s="30"/>
      <c r="K29" s="30"/>
      <c r="L29" s="32"/>
      <c r="M29" s="32"/>
      <c r="N29" s="32"/>
      <c r="O29" s="32"/>
      <c r="P29" s="33"/>
      <c r="Q29" s="34" t="str">
        <f t="shared" si="0"/>
        <v>-</v>
      </c>
      <c r="R29" s="32" t="str">
        <f t="shared" si="1"/>
        <v/>
      </c>
      <c r="S29" s="32">
        <f t="shared" si="7"/>
        <v>0</v>
      </c>
      <c r="T29" s="35"/>
      <c r="U29" s="32">
        <f t="shared" si="8"/>
        <v>0</v>
      </c>
      <c r="V29" s="36">
        <f t="shared" si="4"/>
        <v>0</v>
      </c>
      <c r="W29" s="4"/>
      <c r="X29" s="4"/>
      <c r="Y29" s="80"/>
      <c r="Z29" s="29"/>
      <c r="AA29" s="29"/>
      <c r="AB29" s="80"/>
      <c r="AC29" s="80"/>
      <c r="AD29" s="80"/>
      <c r="AE29" s="80"/>
      <c r="AF29" s="80"/>
      <c r="AG29" s="80"/>
      <c r="AH29" s="80"/>
      <c r="AI29" s="85"/>
    </row>
    <row r="30" spans="2:35" ht="20.100000000000001" customHeight="1">
      <c r="B30" s="28"/>
      <c r="C30" s="29"/>
      <c r="D30" s="29"/>
      <c r="E30" s="29"/>
      <c r="F30" s="29"/>
      <c r="G30" s="29"/>
      <c r="H30" s="30"/>
      <c r="I30" s="30"/>
      <c r="J30" s="30"/>
      <c r="K30" s="30"/>
      <c r="L30" s="32"/>
      <c r="M30" s="32"/>
      <c r="N30" s="32"/>
      <c r="O30" s="32"/>
      <c r="P30" s="33"/>
      <c r="Q30" s="34" t="str">
        <f t="shared" si="0"/>
        <v>-</v>
      </c>
      <c r="R30" s="32" t="str">
        <f t="shared" si="1"/>
        <v/>
      </c>
      <c r="S30" s="32">
        <f t="shared" si="7"/>
        <v>0</v>
      </c>
      <c r="T30" s="35"/>
      <c r="U30" s="32">
        <f t="shared" si="8"/>
        <v>0</v>
      </c>
      <c r="V30" s="36">
        <f t="shared" si="4"/>
        <v>0</v>
      </c>
      <c r="W30" s="4"/>
      <c r="X30" s="4"/>
      <c r="Y30" s="80"/>
      <c r="Z30" s="29"/>
      <c r="AA30" s="29"/>
      <c r="AB30" s="80"/>
      <c r="AC30" s="80"/>
      <c r="AD30" s="80"/>
      <c r="AE30" s="80"/>
      <c r="AF30" s="80"/>
      <c r="AG30" s="80"/>
      <c r="AH30" s="80"/>
      <c r="AI30" s="85"/>
    </row>
    <row r="31" spans="2:35" ht="20.100000000000001" customHeight="1">
      <c r="B31" s="28"/>
      <c r="C31" s="29"/>
      <c r="D31" s="29"/>
      <c r="E31" s="29"/>
      <c r="F31" s="29"/>
      <c r="G31" s="29"/>
      <c r="H31" s="30"/>
      <c r="I31" s="30"/>
      <c r="J31" s="30"/>
      <c r="K31" s="30"/>
      <c r="L31" s="32"/>
      <c r="M31" s="32"/>
      <c r="N31" s="32"/>
      <c r="O31" s="32"/>
      <c r="P31" s="33"/>
      <c r="Q31" s="34" t="str">
        <f t="shared" si="0"/>
        <v>-</v>
      </c>
      <c r="R31" s="32" t="str">
        <f t="shared" si="1"/>
        <v/>
      </c>
      <c r="S31" s="32">
        <f t="shared" si="7"/>
        <v>0</v>
      </c>
      <c r="T31" s="35"/>
      <c r="U31" s="32">
        <f t="shared" si="8"/>
        <v>0</v>
      </c>
      <c r="V31" s="36">
        <f t="shared" si="4"/>
        <v>0</v>
      </c>
      <c r="W31" s="4"/>
      <c r="X31" s="4"/>
      <c r="Y31" s="80"/>
      <c r="Z31" s="29"/>
      <c r="AA31" s="29"/>
      <c r="AB31" s="80"/>
      <c r="AC31" s="80"/>
      <c r="AD31" s="80"/>
      <c r="AE31" s="80"/>
      <c r="AF31" s="80"/>
      <c r="AG31" s="80"/>
      <c r="AH31" s="80"/>
      <c r="AI31" s="85"/>
    </row>
    <row r="32" spans="2:35" ht="20.100000000000001" customHeight="1">
      <c r="B32" s="28"/>
      <c r="C32" s="29"/>
      <c r="D32" s="29"/>
      <c r="E32" s="29"/>
      <c r="F32" s="29"/>
      <c r="G32" s="29"/>
      <c r="H32" s="30"/>
      <c r="I32" s="30"/>
      <c r="J32" s="30"/>
      <c r="K32" s="30"/>
      <c r="L32" s="29"/>
      <c r="M32" s="29"/>
      <c r="N32" s="29"/>
      <c r="O32" s="29"/>
      <c r="P32" s="33"/>
      <c r="Q32" s="34" t="str">
        <f t="shared" si="0"/>
        <v>-</v>
      </c>
      <c r="R32" s="32" t="str">
        <f t="shared" si="1"/>
        <v/>
      </c>
      <c r="S32" s="32">
        <f t="shared" si="7"/>
        <v>0</v>
      </c>
      <c r="T32" s="35"/>
      <c r="U32" s="32">
        <f t="shared" si="8"/>
        <v>0</v>
      </c>
      <c r="V32" s="36">
        <f t="shared" si="4"/>
        <v>0</v>
      </c>
      <c r="W32" s="4"/>
      <c r="X32" s="4"/>
      <c r="Y32" s="80"/>
      <c r="Z32" s="29"/>
      <c r="AA32" s="29"/>
      <c r="AB32" s="80"/>
      <c r="AC32" s="80"/>
      <c r="AD32" s="80"/>
      <c r="AE32" s="80"/>
      <c r="AF32" s="80"/>
      <c r="AG32" s="80"/>
      <c r="AH32" s="80"/>
      <c r="AI32" s="85"/>
    </row>
    <row r="33" spans="2:35" ht="20.100000000000001" customHeight="1">
      <c r="B33" s="28"/>
      <c r="C33" s="29"/>
      <c r="D33" s="29"/>
      <c r="E33" s="29"/>
      <c r="F33" s="29"/>
      <c r="G33" s="29"/>
      <c r="H33" s="30"/>
      <c r="I33" s="30"/>
      <c r="J33" s="30"/>
      <c r="K33" s="30"/>
      <c r="L33" s="29"/>
      <c r="M33" s="29"/>
      <c r="N33" s="29"/>
      <c r="O33" s="29"/>
      <c r="P33" s="33"/>
      <c r="Q33" s="34" t="str">
        <f t="shared" si="0"/>
        <v>-</v>
      </c>
      <c r="R33" s="32" t="str">
        <f t="shared" si="1"/>
        <v/>
      </c>
      <c r="S33" s="32">
        <f t="shared" si="7"/>
        <v>0</v>
      </c>
      <c r="T33" s="35"/>
      <c r="U33" s="32">
        <f t="shared" si="8"/>
        <v>0</v>
      </c>
      <c r="V33" s="36">
        <f t="shared" si="4"/>
        <v>0</v>
      </c>
      <c r="W33" s="4"/>
      <c r="X33" s="4"/>
      <c r="Y33" s="80"/>
      <c r="Z33" s="29"/>
      <c r="AA33" s="29"/>
      <c r="AB33" s="80"/>
      <c r="AC33" s="80"/>
      <c r="AD33" s="80"/>
      <c r="AE33" s="80"/>
      <c r="AF33" s="80"/>
      <c r="AG33" s="80"/>
      <c r="AH33" s="80"/>
      <c r="AI33" s="85"/>
    </row>
    <row r="34" spans="2:35" ht="19.5" customHeight="1">
      <c r="B34" s="28"/>
      <c r="C34" s="29"/>
      <c r="D34" s="29"/>
      <c r="E34" s="29"/>
      <c r="F34" s="29"/>
      <c r="G34" s="29"/>
      <c r="H34" s="30"/>
      <c r="I34" s="31"/>
      <c r="J34" s="30"/>
      <c r="K34" s="30"/>
      <c r="L34" s="32"/>
      <c r="M34" s="32"/>
      <c r="N34" s="32"/>
      <c r="O34" s="32"/>
      <c r="P34" s="33"/>
      <c r="Q34" s="34" t="str">
        <f t="shared" si="0"/>
        <v>-</v>
      </c>
      <c r="R34" s="32" t="str">
        <f t="shared" si="1"/>
        <v/>
      </c>
      <c r="S34" s="32">
        <f>MIN(O34,R34)</f>
        <v>0</v>
      </c>
      <c r="T34" s="35"/>
      <c r="U34" s="32">
        <f>MIN(N34,S34,T34)</f>
        <v>0</v>
      </c>
      <c r="V34" s="36">
        <f>ROUNDDOWN(U34,-3)</f>
        <v>0</v>
      </c>
      <c r="W34" s="4"/>
      <c r="X34" s="4"/>
      <c r="Y34" s="80"/>
      <c r="Z34" s="29"/>
      <c r="AA34" s="29"/>
      <c r="AB34" s="80"/>
      <c r="AC34" s="80"/>
      <c r="AD34" s="80"/>
      <c r="AE34" s="80"/>
      <c r="AF34" s="80"/>
      <c r="AG34" s="80"/>
      <c r="AH34" s="80"/>
      <c r="AI34" s="85"/>
    </row>
    <row r="35" spans="2:35" ht="20.100000000000001" customHeight="1">
      <c r="B35" s="28"/>
      <c r="C35" s="29"/>
      <c r="D35" s="29"/>
      <c r="E35" s="29"/>
      <c r="F35" s="29"/>
      <c r="G35" s="29"/>
      <c r="H35" s="30"/>
      <c r="I35" s="30"/>
      <c r="J35" s="30"/>
      <c r="K35" s="30"/>
      <c r="L35" s="32"/>
      <c r="M35" s="32"/>
      <c r="N35" s="32"/>
      <c r="O35" s="32"/>
      <c r="P35" s="33"/>
      <c r="Q35" s="34" t="str">
        <f t="shared" si="0"/>
        <v>-</v>
      </c>
      <c r="R35" s="32" t="str">
        <f t="shared" si="1"/>
        <v/>
      </c>
      <c r="S35" s="32">
        <f t="shared" ref="S35:S42" si="9">MIN(O35,R35)</f>
        <v>0</v>
      </c>
      <c r="T35" s="35"/>
      <c r="U35" s="32">
        <f t="shared" ref="U35:U42" si="10">MIN(N35,S35,T35)</f>
        <v>0</v>
      </c>
      <c r="V35" s="36">
        <f t="shared" si="4"/>
        <v>0</v>
      </c>
      <c r="W35" s="4"/>
      <c r="X35" s="4"/>
      <c r="Y35" s="80"/>
      <c r="Z35" s="29"/>
      <c r="AA35" s="29"/>
      <c r="AB35" s="80"/>
      <c r="AC35" s="80"/>
      <c r="AD35" s="80"/>
      <c r="AE35" s="80"/>
      <c r="AF35" s="80"/>
      <c r="AG35" s="80"/>
      <c r="AH35" s="80"/>
      <c r="AI35" s="85"/>
    </row>
    <row r="36" spans="2:35" ht="20.100000000000001" customHeight="1">
      <c r="B36" s="28"/>
      <c r="C36" s="29"/>
      <c r="D36" s="29"/>
      <c r="E36" s="29"/>
      <c r="F36" s="29"/>
      <c r="G36" s="29"/>
      <c r="H36" s="30"/>
      <c r="I36" s="30"/>
      <c r="J36" s="30"/>
      <c r="K36" s="30"/>
      <c r="L36" s="32"/>
      <c r="M36" s="32"/>
      <c r="N36" s="32"/>
      <c r="O36" s="32"/>
      <c r="P36" s="33"/>
      <c r="Q36" s="34" t="str">
        <f t="shared" si="0"/>
        <v>-</v>
      </c>
      <c r="R36" s="32" t="str">
        <f t="shared" si="1"/>
        <v/>
      </c>
      <c r="S36" s="32">
        <f t="shared" si="9"/>
        <v>0</v>
      </c>
      <c r="T36" s="35"/>
      <c r="U36" s="32">
        <f t="shared" si="10"/>
        <v>0</v>
      </c>
      <c r="V36" s="36">
        <f t="shared" si="4"/>
        <v>0</v>
      </c>
      <c r="W36" s="4"/>
      <c r="X36" s="4"/>
      <c r="Y36" s="80"/>
      <c r="Z36" s="29"/>
      <c r="AA36" s="29"/>
      <c r="AB36" s="80"/>
      <c r="AC36" s="80"/>
      <c r="AD36" s="80"/>
      <c r="AE36" s="80"/>
      <c r="AF36" s="80"/>
      <c r="AG36" s="80"/>
      <c r="AH36" s="80"/>
      <c r="AI36" s="85"/>
    </row>
    <row r="37" spans="2:35" ht="20.100000000000001" customHeight="1">
      <c r="B37" s="28"/>
      <c r="C37" s="29"/>
      <c r="D37" s="29"/>
      <c r="E37" s="29"/>
      <c r="F37" s="29"/>
      <c r="G37" s="29"/>
      <c r="H37" s="30"/>
      <c r="I37" s="30"/>
      <c r="J37" s="31"/>
      <c r="K37" s="30"/>
      <c r="L37" s="32"/>
      <c r="M37" s="32"/>
      <c r="N37" s="32"/>
      <c r="O37" s="32"/>
      <c r="P37" s="33"/>
      <c r="Q37" s="34" t="str">
        <f t="shared" si="0"/>
        <v>-</v>
      </c>
      <c r="R37" s="32" t="str">
        <f t="shared" si="1"/>
        <v/>
      </c>
      <c r="S37" s="32">
        <f t="shared" si="9"/>
        <v>0</v>
      </c>
      <c r="T37" s="35"/>
      <c r="U37" s="32">
        <f t="shared" si="10"/>
        <v>0</v>
      </c>
      <c r="V37" s="36">
        <f t="shared" si="4"/>
        <v>0</v>
      </c>
      <c r="W37" s="4"/>
      <c r="X37" s="4"/>
      <c r="Y37" s="80"/>
      <c r="Z37" s="29"/>
      <c r="AA37" s="29"/>
      <c r="AB37" s="80"/>
      <c r="AC37" s="80"/>
      <c r="AD37" s="80"/>
      <c r="AE37" s="80"/>
      <c r="AF37" s="80"/>
      <c r="AG37" s="80"/>
      <c r="AH37" s="80"/>
      <c r="AI37" s="85"/>
    </row>
    <row r="38" spans="2:35" ht="20.100000000000001" customHeight="1">
      <c r="B38" s="28"/>
      <c r="C38" s="29"/>
      <c r="D38" s="29"/>
      <c r="E38" s="29"/>
      <c r="F38" s="29"/>
      <c r="G38" s="29"/>
      <c r="H38" s="30"/>
      <c r="I38" s="30"/>
      <c r="J38" s="30"/>
      <c r="K38" s="30"/>
      <c r="L38" s="32"/>
      <c r="M38" s="32"/>
      <c r="N38" s="32"/>
      <c r="O38" s="32"/>
      <c r="P38" s="33"/>
      <c r="Q38" s="34" t="str">
        <f t="shared" si="0"/>
        <v>-</v>
      </c>
      <c r="R38" s="32" t="str">
        <f t="shared" si="1"/>
        <v/>
      </c>
      <c r="S38" s="32">
        <f t="shared" si="9"/>
        <v>0</v>
      </c>
      <c r="T38" s="35"/>
      <c r="U38" s="32">
        <f t="shared" si="10"/>
        <v>0</v>
      </c>
      <c r="V38" s="36">
        <f t="shared" si="4"/>
        <v>0</v>
      </c>
      <c r="W38" s="4"/>
      <c r="X38" s="4"/>
      <c r="Y38" s="80"/>
      <c r="Z38" s="29"/>
      <c r="AA38" s="29"/>
      <c r="AB38" s="80"/>
      <c r="AC38" s="80"/>
      <c r="AD38" s="80"/>
      <c r="AE38" s="80"/>
      <c r="AF38" s="80"/>
      <c r="AG38" s="80"/>
      <c r="AH38" s="80"/>
      <c r="AI38" s="85"/>
    </row>
    <row r="39" spans="2:35" ht="20.100000000000001" customHeight="1">
      <c r="B39" s="28"/>
      <c r="C39" s="29"/>
      <c r="D39" s="29"/>
      <c r="E39" s="29"/>
      <c r="F39" s="29"/>
      <c r="G39" s="29"/>
      <c r="H39" s="30"/>
      <c r="I39" s="30"/>
      <c r="J39" s="30"/>
      <c r="K39" s="30"/>
      <c r="L39" s="32"/>
      <c r="M39" s="32"/>
      <c r="N39" s="32"/>
      <c r="O39" s="32"/>
      <c r="P39" s="33"/>
      <c r="Q39" s="34" t="str">
        <f t="shared" si="0"/>
        <v>-</v>
      </c>
      <c r="R39" s="32" t="str">
        <f t="shared" si="1"/>
        <v/>
      </c>
      <c r="S39" s="32">
        <f t="shared" si="9"/>
        <v>0</v>
      </c>
      <c r="T39" s="35"/>
      <c r="U39" s="32">
        <f t="shared" si="10"/>
        <v>0</v>
      </c>
      <c r="V39" s="36">
        <f t="shared" si="4"/>
        <v>0</v>
      </c>
      <c r="W39" s="4"/>
      <c r="X39" s="4"/>
      <c r="Y39" s="80"/>
      <c r="Z39" s="29"/>
      <c r="AA39" s="29"/>
      <c r="AB39" s="80"/>
      <c r="AC39" s="80"/>
      <c r="AD39" s="80"/>
      <c r="AE39" s="80"/>
      <c r="AF39" s="80"/>
      <c r="AG39" s="80"/>
      <c r="AH39" s="80"/>
      <c r="AI39" s="85"/>
    </row>
    <row r="40" spans="2:35" ht="20.100000000000001" customHeight="1">
      <c r="B40" s="28"/>
      <c r="C40" s="29"/>
      <c r="D40" s="29"/>
      <c r="E40" s="29"/>
      <c r="F40" s="29"/>
      <c r="G40" s="29"/>
      <c r="H40" s="30"/>
      <c r="I40" s="30"/>
      <c r="J40" s="30"/>
      <c r="K40" s="30"/>
      <c r="L40" s="32"/>
      <c r="M40" s="32"/>
      <c r="N40" s="32"/>
      <c r="O40" s="32"/>
      <c r="P40" s="33"/>
      <c r="Q40" s="34" t="str">
        <f t="shared" si="0"/>
        <v>-</v>
      </c>
      <c r="R40" s="32" t="str">
        <f t="shared" si="1"/>
        <v/>
      </c>
      <c r="S40" s="32">
        <f t="shared" si="9"/>
        <v>0</v>
      </c>
      <c r="T40" s="35"/>
      <c r="U40" s="32">
        <f t="shared" si="10"/>
        <v>0</v>
      </c>
      <c r="V40" s="36">
        <f t="shared" si="4"/>
        <v>0</v>
      </c>
      <c r="W40" s="4"/>
      <c r="X40" s="4"/>
      <c r="Y40" s="80"/>
      <c r="Z40" s="29"/>
      <c r="AA40" s="29"/>
      <c r="AB40" s="80"/>
      <c r="AC40" s="80"/>
      <c r="AD40" s="80"/>
      <c r="AE40" s="80"/>
      <c r="AF40" s="80"/>
      <c r="AG40" s="80"/>
      <c r="AH40" s="80"/>
      <c r="AI40" s="85"/>
    </row>
    <row r="41" spans="2:35" ht="20.100000000000001" customHeight="1">
      <c r="B41" s="28"/>
      <c r="C41" s="29"/>
      <c r="D41" s="29"/>
      <c r="E41" s="29"/>
      <c r="F41" s="29"/>
      <c r="G41" s="29"/>
      <c r="H41" s="30"/>
      <c r="I41" s="30"/>
      <c r="J41" s="30"/>
      <c r="K41" s="30"/>
      <c r="L41" s="29"/>
      <c r="M41" s="29"/>
      <c r="N41" s="29"/>
      <c r="O41" s="29"/>
      <c r="P41" s="33"/>
      <c r="Q41" s="34" t="str">
        <f t="shared" si="0"/>
        <v>-</v>
      </c>
      <c r="R41" s="32" t="str">
        <f t="shared" si="1"/>
        <v/>
      </c>
      <c r="S41" s="32">
        <f t="shared" si="9"/>
        <v>0</v>
      </c>
      <c r="T41" s="35"/>
      <c r="U41" s="32">
        <f t="shared" si="10"/>
        <v>0</v>
      </c>
      <c r="V41" s="36">
        <f t="shared" si="4"/>
        <v>0</v>
      </c>
      <c r="W41" s="4"/>
      <c r="X41" s="4"/>
      <c r="Y41" s="80"/>
      <c r="Z41" s="29"/>
      <c r="AA41" s="29"/>
      <c r="AB41" s="80"/>
      <c r="AC41" s="80"/>
      <c r="AD41" s="80"/>
      <c r="AE41" s="80"/>
      <c r="AF41" s="80"/>
      <c r="AG41" s="80"/>
      <c r="AH41" s="80"/>
      <c r="AI41" s="85"/>
    </row>
    <row r="42" spans="2:35" ht="20.100000000000001" customHeight="1" thickBot="1">
      <c r="B42" s="37"/>
      <c r="C42" s="38"/>
      <c r="D42" s="38"/>
      <c r="E42" s="38"/>
      <c r="F42" s="38"/>
      <c r="G42" s="38"/>
      <c r="H42" s="39"/>
      <c r="I42" s="39"/>
      <c r="J42" s="39"/>
      <c r="K42" s="39"/>
      <c r="L42" s="38"/>
      <c r="M42" s="38"/>
      <c r="N42" s="38"/>
      <c r="O42" s="38"/>
      <c r="P42" s="40"/>
      <c r="Q42" s="41" t="str">
        <f>IF(J42=1,17500,"-")</f>
        <v>-</v>
      </c>
      <c r="R42" s="32" t="str">
        <f t="shared" si="1"/>
        <v/>
      </c>
      <c r="S42" s="42">
        <f t="shared" si="9"/>
        <v>0</v>
      </c>
      <c r="T42" s="43"/>
      <c r="U42" s="42">
        <f t="shared" si="10"/>
        <v>0</v>
      </c>
      <c r="V42" s="44">
        <f t="shared" si="4"/>
        <v>0</v>
      </c>
      <c r="W42" s="45"/>
      <c r="X42" s="45"/>
      <c r="Y42" s="81"/>
      <c r="Z42" s="38"/>
      <c r="AA42" s="38"/>
      <c r="AB42" s="81"/>
      <c r="AC42" s="81"/>
      <c r="AD42" s="81"/>
      <c r="AE42" s="81"/>
      <c r="AF42" s="81"/>
      <c r="AG42" s="81"/>
      <c r="AH42" s="81"/>
      <c r="AI42" s="86"/>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4"/>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workbookViewId="0"/>
  </sheetViews>
  <sheetFormatPr defaultColWidth="7.125" defaultRowHeight="20.100000000000001" customHeight="1"/>
  <cols>
    <col min="1" max="68" width="7.125" style="48"/>
    <col min="69" max="69" width="7.125" style="48" customWidth="1"/>
    <col min="70" max="324" width="7.125" style="48"/>
    <col min="325" max="325" width="7.125" style="48" customWidth="1"/>
    <col min="326" max="580" width="7.125" style="48"/>
    <col min="581" max="581" width="7.125" style="48" customWidth="1"/>
    <col min="582" max="836" width="7.125" style="48"/>
    <col min="837" max="837" width="7.125" style="48" customWidth="1"/>
    <col min="838" max="1092" width="7.125" style="48"/>
    <col min="1093" max="1093" width="7.125" style="48" customWidth="1"/>
    <col min="1094" max="1348" width="7.125" style="48"/>
    <col min="1349" max="1349" width="7.125" style="48" customWidth="1"/>
    <col min="1350" max="1604" width="7.125" style="48"/>
    <col min="1605" max="1605" width="7.125" style="48" customWidth="1"/>
    <col min="1606" max="1860" width="7.125" style="48"/>
    <col min="1861" max="1861" width="7.125" style="48" customWidth="1"/>
    <col min="1862" max="2116" width="7.125" style="48"/>
    <col min="2117" max="2117" width="7.125" style="48" customWidth="1"/>
    <col min="2118" max="2372" width="7.125" style="48"/>
    <col min="2373" max="2373" width="7.125" style="48" customWidth="1"/>
    <col min="2374" max="2628" width="7.125" style="48"/>
    <col min="2629" max="2629" width="7.125" style="48" customWidth="1"/>
    <col min="2630" max="2884" width="7.125" style="48"/>
    <col min="2885" max="2885" width="7.125" style="48" customWidth="1"/>
    <col min="2886" max="3140" width="7.125" style="48"/>
    <col min="3141" max="3141" width="7.125" style="48" customWidth="1"/>
    <col min="3142" max="3396" width="7.125" style="48"/>
    <col min="3397" max="3397" width="7.125" style="48" customWidth="1"/>
    <col min="3398" max="3652" width="7.125" style="48"/>
    <col min="3653" max="3653" width="7.125" style="48" customWidth="1"/>
    <col min="3654" max="3908" width="7.125" style="48"/>
    <col min="3909" max="3909" width="7.125" style="48" customWidth="1"/>
    <col min="3910" max="4164" width="7.125" style="48"/>
    <col min="4165" max="4165" width="7.125" style="48" customWidth="1"/>
    <col min="4166" max="4420" width="7.125" style="48"/>
    <col min="4421" max="4421" width="7.125" style="48" customWidth="1"/>
    <col min="4422" max="4676" width="7.125" style="48"/>
    <col min="4677" max="4677" width="7.125" style="48" customWidth="1"/>
    <col min="4678" max="4932" width="7.125" style="48"/>
    <col min="4933" max="4933" width="7.125" style="48" customWidth="1"/>
    <col min="4934" max="5188" width="7.125" style="48"/>
    <col min="5189" max="5189" width="7.125" style="48" customWidth="1"/>
    <col min="5190" max="5444" width="7.125" style="48"/>
    <col min="5445" max="5445" width="7.125" style="48" customWidth="1"/>
    <col min="5446" max="5700" width="7.125" style="48"/>
    <col min="5701" max="5701" width="7.125" style="48" customWidth="1"/>
    <col min="5702" max="5956" width="7.125" style="48"/>
    <col min="5957" max="5957" width="7.125" style="48" customWidth="1"/>
    <col min="5958" max="6212" width="7.125" style="48"/>
    <col min="6213" max="6213" width="7.125" style="48" customWidth="1"/>
    <col min="6214" max="6468" width="7.125" style="48"/>
    <col min="6469" max="6469" width="7.125" style="48" customWidth="1"/>
    <col min="6470" max="6724" width="7.125" style="48"/>
    <col min="6725" max="6725" width="7.125" style="48" customWidth="1"/>
    <col min="6726" max="6980" width="7.125" style="48"/>
    <col min="6981" max="6981" width="7.125" style="48" customWidth="1"/>
    <col min="6982" max="7236" width="7.125" style="48"/>
    <col min="7237" max="7237" width="7.125" style="48" customWidth="1"/>
    <col min="7238" max="7492" width="7.125" style="48"/>
    <col min="7493" max="7493" width="7.125" style="48" customWidth="1"/>
    <col min="7494" max="7748" width="7.125" style="48"/>
    <col min="7749" max="7749" width="7.125" style="48" customWidth="1"/>
    <col min="7750" max="8004" width="7.125" style="48"/>
    <col min="8005" max="8005" width="7.125" style="48" customWidth="1"/>
    <col min="8006" max="8260" width="7.125" style="48"/>
    <col min="8261" max="8261" width="7.125" style="48" customWidth="1"/>
    <col min="8262" max="8516" width="7.125" style="48"/>
    <col min="8517" max="8517" width="7.125" style="48" customWidth="1"/>
    <col min="8518" max="8772" width="7.125" style="48"/>
    <col min="8773" max="8773" width="7.125" style="48" customWidth="1"/>
    <col min="8774" max="9028" width="7.125" style="48"/>
    <col min="9029" max="9029" width="7.125" style="48" customWidth="1"/>
    <col min="9030" max="9284" width="7.125" style="48"/>
    <col min="9285" max="9285" width="7.125" style="48" customWidth="1"/>
    <col min="9286" max="9540" width="7.125" style="48"/>
    <col min="9541" max="9541" width="7.125" style="48" customWidth="1"/>
    <col min="9542" max="9796" width="7.125" style="48"/>
    <col min="9797" max="9797" width="7.125" style="48" customWidth="1"/>
    <col min="9798" max="10052" width="7.125" style="48"/>
    <col min="10053" max="10053" width="7.125" style="48" customWidth="1"/>
    <col min="10054" max="10308" width="7.125" style="48"/>
    <col min="10309" max="10309" width="7.125" style="48" customWidth="1"/>
    <col min="10310" max="10564" width="7.125" style="48"/>
    <col min="10565" max="10565" width="7.125" style="48" customWidth="1"/>
    <col min="10566" max="10820" width="7.125" style="48"/>
    <col min="10821" max="10821" width="7.125" style="48" customWidth="1"/>
    <col min="10822" max="11076" width="7.125" style="48"/>
    <col min="11077" max="11077" width="7.125" style="48" customWidth="1"/>
    <col min="11078" max="11332" width="7.125" style="48"/>
    <col min="11333" max="11333" width="7.125" style="48" customWidth="1"/>
    <col min="11334" max="11588" width="7.125" style="48"/>
    <col min="11589" max="11589" width="7.125" style="48" customWidth="1"/>
    <col min="11590" max="11844" width="7.125" style="48"/>
    <col min="11845" max="11845" width="7.125" style="48" customWidth="1"/>
    <col min="11846" max="12100" width="7.125" style="48"/>
    <col min="12101" max="12101" width="7.125" style="48" customWidth="1"/>
    <col min="12102" max="12356" width="7.125" style="48"/>
    <col min="12357" max="12357" width="7.125" style="48" customWidth="1"/>
    <col min="12358" max="12612" width="7.125" style="48"/>
    <col min="12613" max="12613" width="7.125" style="48" customWidth="1"/>
    <col min="12614" max="12868" width="7.125" style="48"/>
    <col min="12869" max="12869" width="7.125" style="48" customWidth="1"/>
    <col min="12870" max="13124" width="7.125" style="48"/>
    <col min="13125" max="13125" width="7.125" style="48" customWidth="1"/>
    <col min="13126" max="13380" width="7.125" style="48"/>
    <col min="13381" max="13381" width="7.125" style="48" customWidth="1"/>
    <col min="13382" max="13636" width="7.125" style="48"/>
    <col min="13637" max="13637" width="7.125" style="48" customWidth="1"/>
    <col min="13638" max="13892" width="7.125" style="48"/>
    <col min="13893" max="13893" width="7.125" style="48" customWidth="1"/>
    <col min="13894" max="14148" width="7.125" style="48"/>
    <col min="14149" max="14149" width="7.125" style="48" customWidth="1"/>
    <col min="14150" max="14404" width="7.125" style="48"/>
    <col min="14405" max="14405" width="7.125" style="48" customWidth="1"/>
    <col min="14406" max="14660" width="7.125" style="48"/>
    <col min="14661" max="14661" width="7.125" style="48" customWidth="1"/>
    <col min="14662" max="14916" width="7.125" style="48"/>
    <col min="14917" max="14917" width="7.125" style="48" customWidth="1"/>
    <col min="14918" max="15172" width="7.125" style="48"/>
    <col min="15173" max="15173" width="7.125" style="48" customWidth="1"/>
    <col min="15174" max="15428" width="7.125" style="48"/>
    <col min="15429" max="15429" width="7.125" style="48" customWidth="1"/>
    <col min="15430" max="15684" width="7.125" style="48"/>
    <col min="15685" max="15685" width="7.125" style="48" customWidth="1"/>
    <col min="15686" max="15940" width="7.125" style="48"/>
    <col min="15941" max="15941" width="7.125" style="48" customWidth="1"/>
    <col min="15942" max="16196" width="7.125" style="48"/>
    <col min="16197" max="16197" width="7.125" style="48" customWidth="1"/>
    <col min="16198" max="16384" width="7.125" style="48"/>
  </cols>
  <sheetData>
    <row r="1" spans="2:65" ht="44.25" customHeight="1">
      <c r="B1" s="47" t="s">
        <v>103</v>
      </c>
    </row>
    <row r="2" spans="2:65" ht="44.25" customHeight="1">
      <c r="B2" s="448" t="s">
        <v>104</v>
      </c>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c r="AX2" s="448"/>
      <c r="AY2" s="448"/>
      <c r="AZ2" s="448"/>
      <c r="BA2" s="448"/>
      <c r="BB2" s="448"/>
      <c r="BC2" s="448"/>
      <c r="BD2" s="448"/>
      <c r="BE2" s="448"/>
      <c r="BF2" s="448"/>
      <c r="BG2" s="448"/>
      <c r="BH2" s="448"/>
      <c r="BI2" s="448"/>
      <c r="BJ2" s="448"/>
      <c r="BK2" s="448"/>
      <c r="BL2" s="448"/>
      <c r="BM2" s="448"/>
    </row>
    <row r="3" spans="2:65" ht="13.5" customHeight="1" thickBot="1">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row>
    <row r="4" spans="2:65" ht="33.75" customHeight="1" thickBot="1">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Z4" s="449" t="s">
        <v>41</v>
      </c>
      <c r="BA4" s="450"/>
      <c r="BB4" s="450"/>
      <c r="BC4" s="450"/>
      <c r="BD4" s="450"/>
      <c r="BE4" s="450"/>
      <c r="BF4" s="450"/>
      <c r="BG4" s="450"/>
      <c r="BH4" s="451"/>
      <c r="BI4" s="450" t="s">
        <v>105</v>
      </c>
      <c r="BJ4" s="450"/>
      <c r="BK4" s="450"/>
      <c r="BL4" s="450"/>
      <c r="BM4" s="451"/>
    </row>
    <row r="5" spans="2:65" ht="13.5" customHeight="1">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452"/>
      <c r="AG5" s="452"/>
      <c r="AH5" s="452"/>
      <c r="AI5" s="452"/>
      <c r="AJ5" s="452"/>
      <c r="AK5" s="452"/>
      <c r="AL5" s="452"/>
      <c r="AM5" s="452"/>
      <c r="AN5" s="452"/>
      <c r="AO5" s="452"/>
      <c r="AP5" s="452"/>
      <c r="AQ5" s="452"/>
      <c r="AR5" s="452"/>
      <c r="AS5" s="452"/>
      <c r="AT5" s="452"/>
      <c r="AU5" s="452"/>
      <c r="AV5" s="452"/>
      <c r="AW5" s="452"/>
      <c r="AX5" s="452"/>
      <c r="AZ5" s="50"/>
      <c r="BA5" s="50"/>
      <c r="BB5" s="50"/>
      <c r="BC5" s="50"/>
      <c r="BD5" s="50"/>
      <c r="BE5" s="50"/>
    </row>
    <row r="6" spans="2:65" ht="13.5" customHeight="1">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452"/>
      <c r="AG6" s="452"/>
      <c r="AH6" s="452"/>
      <c r="AI6" s="452"/>
      <c r="AJ6" s="452"/>
      <c r="AK6" s="452"/>
      <c r="AL6" s="452"/>
      <c r="AM6" s="452"/>
      <c r="AN6" s="452"/>
      <c r="AO6" s="452"/>
      <c r="AP6" s="452"/>
      <c r="AQ6" s="452"/>
      <c r="AR6" s="452"/>
      <c r="AS6" s="452"/>
      <c r="AT6" s="452"/>
      <c r="AU6" s="452"/>
      <c r="AV6" s="452"/>
      <c r="AW6" s="452"/>
      <c r="AX6" s="452"/>
      <c r="AY6" s="50"/>
      <c r="AZ6" s="50"/>
      <c r="BA6" s="50"/>
      <c r="BB6" s="50"/>
      <c r="BC6" s="50"/>
      <c r="BD6" s="50"/>
      <c r="BE6" s="50"/>
    </row>
    <row r="7" spans="2:65" ht="13.5" customHeight="1" thickBot="1">
      <c r="B7" s="50"/>
      <c r="C7" s="50"/>
      <c r="D7" s="50"/>
      <c r="E7" s="50"/>
      <c r="F7" s="50"/>
      <c r="G7" s="50"/>
      <c r="H7" s="51"/>
      <c r="I7" s="51"/>
      <c r="J7" s="51"/>
      <c r="K7" s="51"/>
      <c r="L7" s="51"/>
      <c r="M7" s="51"/>
      <c r="N7" s="51"/>
      <c r="O7" s="51"/>
      <c r="P7" s="51"/>
      <c r="Q7" s="51"/>
      <c r="AF7" s="452"/>
      <c r="AG7" s="452"/>
      <c r="AH7" s="452"/>
      <c r="AI7" s="452"/>
      <c r="AJ7" s="452"/>
      <c r="AK7" s="452"/>
      <c r="AL7" s="452"/>
      <c r="AM7" s="452"/>
      <c r="AN7" s="452"/>
      <c r="AO7" s="452"/>
      <c r="AP7" s="452"/>
      <c r="AQ7" s="452"/>
      <c r="AR7" s="452"/>
      <c r="AS7" s="452"/>
      <c r="AT7" s="452"/>
      <c r="AU7" s="452"/>
      <c r="AV7" s="452"/>
      <c r="AW7" s="452"/>
      <c r="AX7" s="452"/>
    </row>
    <row r="8" spans="2:65" s="52" customFormat="1" ht="44.25" customHeight="1" thickBot="1">
      <c r="B8" s="411" t="s">
        <v>106</v>
      </c>
      <c r="C8" s="378"/>
      <c r="D8" s="378"/>
      <c r="E8" s="378"/>
      <c r="F8" s="378"/>
      <c r="G8" s="378"/>
      <c r="H8" s="378"/>
      <c r="I8" s="378"/>
      <c r="J8" s="378"/>
      <c r="K8" s="378"/>
      <c r="L8" s="378"/>
      <c r="M8" s="378"/>
      <c r="N8" s="378"/>
      <c r="O8" s="378"/>
      <c r="P8" s="378"/>
      <c r="Q8" s="378"/>
      <c r="R8" s="378"/>
      <c r="S8" s="378"/>
      <c r="T8" s="378"/>
      <c r="U8" s="378"/>
      <c r="V8" s="378"/>
      <c r="W8" s="378"/>
      <c r="X8" s="378"/>
      <c r="Y8" s="379"/>
      <c r="AK8" s="53"/>
      <c r="AL8" s="53"/>
      <c r="AM8" s="53"/>
      <c r="AN8" s="53"/>
    </row>
    <row r="9" spans="2:65" s="52" customFormat="1" ht="44.25" customHeight="1" thickBot="1">
      <c r="B9" s="453" t="s">
        <v>107</v>
      </c>
      <c r="C9" s="454"/>
      <c r="D9" s="454"/>
      <c r="E9" s="454"/>
      <c r="F9" s="455"/>
      <c r="G9" s="383" t="s">
        <v>108</v>
      </c>
      <c r="H9" s="383"/>
      <c r="I9" s="383"/>
      <c r="J9" s="383"/>
      <c r="K9" s="352" t="s">
        <v>109</v>
      </c>
      <c r="L9" s="352"/>
      <c r="M9" s="352"/>
      <c r="N9" s="352"/>
      <c r="O9" s="352"/>
      <c r="P9" s="352" t="s">
        <v>110</v>
      </c>
      <c r="Q9" s="352"/>
      <c r="R9" s="352"/>
      <c r="S9" s="352"/>
      <c r="T9" s="352"/>
      <c r="U9" s="352"/>
      <c r="V9" s="352"/>
      <c r="W9" s="352"/>
      <c r="X9" s="352"/>
      <c r="Y9" s="456"/>
    </row>
    <row r="10" spans="2:65" s="52" customFormat="1" ht="44.25" customHeight="1" thickBot="1">
      <c r="B10" s="411" t="s">
        <v>111</v>
      </c>
      <c r="C10" s="440"/>
      <c r="D10" s="440"/>
      <c r="E10" s="440"/>
      <c r="F10" s="440"/>
      <c r="G10" s="440"/>
      <c r="H10" s="440"/>
      <c r="I10" s="440"/>
      <c r="J10" s="440"/>
      <c r="K10" s="440"/>
      <c r="L10" s="441"/>
      <c r="M10" s="411" t="s">
        <v>44</v>
      </c>
      <c r="N10" s="378"/>
      <c r="O10" s="378"/>
      <c r="P10" s="378"/>
      <c r="Q10" s="378"/>
      <c r="R10" s="378"/>
      <c r="S10" s="378"/>
      <c r="T10" s="378"/>
      <c r="U10" s="378"/>
      <c r="V10" s="378"/>
      <c r="W10" s="378"/>
      <c r="X10" s="378"/>
      <c r="Y10" s="378"/>
      <c r="Z10" s="378"/>
      <c r="AA10" s="379"/>
      <c r="AB10" s="442" t="s">
        <v>45</v>
      </c>
      <c r="AC10" s="443"/>
      <c r="AD10" s="443"/>
      <c r="AE10" s="443"/>
      <c r="AF10" s="443"/>
      <c r="AG10" s="443"/>
      <c r="AH10" s="443"/>
      <c r="AI10" s="443"/>
      <c r="AJ10" s="443"/>
      <c r="AK10" s="443"/>
      <c r="AL10" s="443"/>
      <c r="AM10" s="443"/>
      <c r="AN10" s="443"/>
      <c r="AO10" s="443"/>
      <c r="AP10" s="443"/>
      <c r="AQ10" s="443"/>
      <c r="AR10" s="443"/>
      <c r="AS10" s="443"/>
      <c r="AT10" s="443"/>
      <c r="AU10" s="444"/>
    </row>
    <row r="11" spans="2:65" s="52" customFormat="1" ht="44.25" customHeight="1" thickBot="1">
      <c r="B11" s="411"/>
      <c r="C11" s="378"/>
      <c r="D11" s="378"/>
      <c r="E11" s="378"/>
      <c r="F11" s="378"/>
      <c r="G11" s="378"/>
      <c r="H11" s="378"/>
      <c r="I11" s="378"/>
      <c r="J11" s="378"/>
      <c r="K11" s="378"/>
      <c r="L11" s="379"/>
      <c r="M11" s="411"/>
      <c r="N11" s="378"/>
      <c r="O11" s="378"/>
      <c r="P11" s="378"/>
      <c r="Q11" s="378"/>
      <c r="R11" s="378"/>
      <c r="S11" s="378"/>
      <c r="T11" s="378"/>
      <c r="U11" s="378"/>
      <c r="V11" s="378"/>
      <c r="W11" s="378"/>
      <c r="X11" s="378"/>
      <c r="Y11" s="378"/>
      <c r="Z11" s="378"/>
      <c r="AA11" s="379"/>
      <c r="AB11" s="445"/>
      <c r="AC11" s="446"/>
      <c r="AD11" s="446"/>
      <c r="AE11" s="446"/>
      <c r="AF11" s="446"/>
      <c r="AG11" s="446"/>
      <c r="AH11" s="446"/>
      <c r="AI11" s="446"/>
      <c r="AJ11" s="446"/>
      <c r="AK11" s="446"/>
      <c r="AL11" s="446"/>
      <c r="AM11" s="446"/>
      <c r="AN11" s="446"/>
      <c r="AO11" s="446"/>
      <c r="AP11" s="446"/>
      <c r="AQ11" s="446"/>
      <c r="AR11" s="446"/>
      <c r="AS11" s="446"/>
      <c r="AT11" s="446"/>
      <c r="AU11" s="447"/>
    </row>
    <row r="12" spans="2:65" s="54" customFormat="1" ht="29.25" customHeight="1"/>
    <row r="13" spans="2:65" s="52" customFormat="1" ht="44.25" customHeight="1" thickBot="1">
      <c r="B13" s="52" t="s">
        <v>112</v>
      </c>
    </row>
    <row r="14" spans="2:65" s="52" customFormat="1" ht="44.25" customHeight="1" thickBot="1">
      <c r="B14" s="370" t="s">
        <v>48</v>
      </c>
      <c r="C14" s="360"/>
      <c r="D14" s="360"/>
      <c r="E14" s="360"/>
      <c r="F14" s="360"/>
      <c r="G14" s="360"/>
      <c r="H14" s="368"/>
      <c r="I14" s="411" t="s">
        <v>113</v>
      </c>
      <c r="J14" s="378"/>
      <c r="K14" s="378"/>
      <c r="L14" s="378"/>
      <c r="M14" s="378"/>
      <c r="N14" s="378"/>
      <c r="O14" s="378"/>
      <c r="P14" s="378"/>
      <c r="Q14" s="378"/>
      <c r="R14" s="378"/>
      <c r="S14" s="378"/>
      <c r="T14" s="378"/>
      <c r="U14" s="378"/>
      <c r="V14" s="378"/>
      <c r="W14" s="378"/>
      <c r="X14" s="378"/>
      <c r="Y14" s="378"/>
      <c r="Z14" s="378"/>
      <c r="AA14" s="378"/>
      <c r="AB14" s="378"/>
      <c r="AC14" s="438"/>
      <c r="AD14" s="352"/>
      <c r="AE14" s="352"/>
      <c r="AF14" s="352"/>
      <c r="AG14" s="352"/>
      <c r="AH14" s="352"/>
      <c r="AI14" s="352"/>
      <c r="AJ14" s="352"/>
      <c r="AK14" s="352"/>
      <c r="AL14" s="352"/>
      <c r="AM14" s="352"/>
      <c r="AN14" s="352"/>
      <c r="AO14" s="352"/>
      <c r="AP14" s="352"/>
      <c r="AQ14" s="352"/>
      <c r="AR14" s="352"/>
      <c r="AS14" s="352"/>
      <c r="AT14" s="352"/>
      <c r="AU14" s="352"/>
    </row>
    <row r="15" spans="2:65" s="52" customFormat="1" ht="44.25" customHeight="1" thickBot="1">
      <c r="B15" s="363"/>
      <c r="C15" s="364"/>
      <c r="D15" s="364"/>
      <c r="E15" s="364"/>
      <c r="F15" s="364"/>
      <c r="G15" s="364"/>
      <c r="H15" s="369"/>
      <c r="I15" s="411" t="s">
        <v>114</v>
      </c>
      <c r="J15" s="378"/>
      <c r="K15" s="55" t="s">
        <v>115</v>
      </c>
      <c r="L15" s="55"/>
      <c r="M15" s="55"/>
      <c r="N15" s="55" t="s">
        <v>116</v>
      </c>
      <c r="O15" s="55"/>
      <c r="P15" s="55" t="s">
        <v>117</v>
      </c>
      <c r="Q15" s="55"/>
      <c r="R15" s="56" t="s">
        <v>118</v>
      </c>
      <c r="S15" s="439" t="s">
        <v>119</v>
      </c>
      <c r="T15" s="378"/>
      <c r="U15" s="55" t="s">
        <v>115</v>
      </c>
      <c r="V15" s="55"/>
      <c r="W15" s="55"/>
      <c r="X15" s="55" t="s">
        <v>116</v>
      </c>
      <c r="Y15" s="55"/>
      <c r="Z15" s="55" t="s">
        <v>117</v>
      </c>
      <c r="AA15" s="55"/>
      <c r="AB15" s="57" t="s">
        <v>118</v>
      </c>
      <c r="AC15" s="352"/>
      <c r="AD15" s="352"/>
      <c r="AE15" s="352"/>
      <c r="AF15" s="352"/>
      <c r="AG15" s="352"/>
      <c r="AH15" s="352"/>
      <c r="AI15" s="352"/>
      <c r="AJ15" s="352"/>
      <c r="AK15" s="352"/>
      <c r="AL15" s="352"/>
      <c r="AM15" s="352"/>
      <c r="AN15" s="352"/>
      <c r="AO15" s="352"/>
      <c r="AP15" s="352"/>
      <c r="AQ15" s="352"/>
      <c r="AR15" s="352"/>
      <c r="AS15" s="352"/>
      <c r="AT15" s="352"/>
      <c r="AU15" s="352"/>
    </row>
    <row r="16" spans="2:65" s="54" customFormat="1" ht="25.5" customHeight="1"/>
    <row r="17" spans="1:69" s="52" customFormat="1" ht="44.25" customHeight="1" thickBot="1">
      <c r="B17" s="52" t="s">
        <v>120</v>
      </c>
      <c r="Q17" s="58" t="s">
        <v>121</v>
      </c>
      <c r="T17" s="58"/>
    </row>
    <row r="18" spans="1:69" s="52" customFormat="1" ht="114.75" customHeight="1" thickBot="1">
      <c r="B18" s="404" t="s">
        <v>122</v>
      </c>
      <c r="C18" s="433"/>
      <c r="D18" s="433"/>
      <c r="E18" s="433"/>
      <c r="F18" s="404" t="s">
        <v>123</v>
      </c>
      <c r="G18" s="433"/>
      <c r="H18" s="433"/>
      <c r="I18" s="433"/>
      <c r="J18" s="437" t="s">
        <v>124</v>
      </c>
      <c r="K18" s="437"/>
      <c r="L18" s="437"/>
      <c r="M18" s="437"/>
      <c r="N18" s="404" t="s">
        <v>125</v>
      </c>
      <c r="O18" s="404"/>
      <c r="P18" s="404"/>
      <c r="Q18" s="404"/>
      <c r="R18" s="404" t="s">
        <v>126</v>
      </c>
      <c r="S18" s="404"/>
      <c r="T18" s="404"/>
      <c r="U18" s="404"/>
      <c r="V18" s="404" t="s">
        <v>63</v>
      </c>
      <c r="W18" s="404"/>
      <c r="X18" s="404"/>
      <c r="Y18" s="404"/>
      <c r="Z18" s="404" t="s">
        <v>64</v>
      </c>
      <c r="AA18" s="404"/>
      <c r="AB18" s="404"/>
      <c r="AC18" s="404"/>
      <c r="AD18" s="399" t="s">
        <v>127</v>
      </c>
      <c r="AE18" s="431"/>
      <c r="AF18" s="431"/>
      <c r="AG18" s="432"/>
      <c r="AH18" s="404" t="s">
        <v>66</v>
      </c>
      <c r="AI18" s="404"/>
      <c r="AJ18" s="404"/>
      <c r="AK18" s="404"/>
      <c r="AL18" s="404" t="s">
        <v>128</v>
      </c>
      <c r="AM18" s="404"/>
      <c r="AN18" s="404"/>
      <c r="AO18" s="404"/>
      <c r="AP18" s="404" t="s">
        <v>129</v>
      </c>
      <c r="AQ18" s="404"/>
      <c r="AR18" s="404"/>
      <c r="AS18" s="404"/>
      <c r="AT18" s="433" t="s">
        <v>130</v>
      </c>
      <c r="AU18" s="433"/>
      <c r="AV18" s="433"/>
      <c r="AW18" s="433"/>
      <c r="AX18" s="404" t="s">
        <v>70</v>
      </c>
      <c r="AY18" s="404"/>
      <c r="AZ18" s="404"/>
      <c r="BA18" s="404"/>
      <c r="BB18" s="404" t="s">
        <v>131</v>
      </c>
      <c r="BC18" s="404"/>
      <c r="BD18" s="404"/>
      <c r="BE18" s="404"/>
      <c r="BF18" s="399" t="s">
        <v>132</v>
      </c>
      <c r="BG18" s="431"/>
      <c r="BH18" s="431"/>
      <c r="BI18" s="432"/>
      <c r="BJ18" s="399" t="s">
        <v>73</v>
      </c>
      <c r="BK18" s="431"/>
      <c r="BL18" s="431"/>
      <c r="BM18" s="432"/>
      <c r="BN18" s="399" t="s">
        <v>133</v>
      </c>
      <c r="BO18" s="431"/>
      <c r="BP18" s="431"/>
      <c r="BQ18" s="432"/>
    </row>
    <row r="19" spans="1:69" s="54" customFormat="1" ht="135" customHeight="1" thickBot="1">
      <c r="A19" s="52"/>
      <c r="B19" s="433"/>
      <c r="C19" s="433"/>
      <c r="D19" s="433"/>
      <c r="E19" s="433"/>
      <c r="F19" s="434" t="s">
        <v>134</v>
      </c>
      <c r="G19" s="435"/>
      <c r="H19" s="435"/>
      <c r="I19" s="436"/>
      <c r="J19" s="402" t="s">
        <v>84</v>
      </c>
      <c r="K19" s="402"/>
      <c r="L19" s="402"/>
      <c r="M19" s="402"/>
      <c r="N19" s="402" t="s">
        <v>47</v>
      </c>
      <c r="O19" s="402"/>
      <c r="P19" s="402"/>
      <c r="Q19" s="402"/>
      <c r="R19" s="402" t="s">
        <v>135</v>
      </c>
      <c r="S19" s="403"/>
      <c r="T19" s="403"/>
      <c r="U19" s="403"/>
      <c r="V19" s="402" t="s">
        <v>136</v>
      </c>
      <c r="W19" s="402"/>
      <c r="X19" s="402"/>
      <c r="Y19" s="402"/>
      <c r="Z19" s="402" t="s">
        <v>43</v>
      </c>
      <c r="AA19" s="402"/>
      <c r="AB19" s="402"/>
      <c r="AC19" s="402"/>
      <c r="AD19" s="403" t="s">
        <v>84</v>
      </c>
      <c r="AE19" s="403"/>
      <c r="AF19" s="403"/>
      <c r="AG19" s="403"/>
      <c r="AH19" s="396" t="s">
        <v>85</v>
      </c>
      <c r="AI19" s="396"/>
      <c r="AJ19" s="396"/>
      <c r="AK19" s="396"/>
      <c r="AL19" s="402" t="s">
        <v>137</v>
      </c>
      <c r="AM19" s="402"/>
      <c r="AN19" s="402"/>
      <c r="AO19" s="402"/>
      <c r="AP19" s="402" t="s">
        <v>43</v>
      </c>
      <c r="AQ19" s="402"/>
      <c r="AR19" s="402"/>
      <c r="AS19" s="402"/>
      <c r="AT19" s="399" t="s">
        <v>87</v>
      </c>
      <c r="AU19" s="400"/>
      <c r="AV19" s="400"/>
      <c r="AW19" s="401"/>
      <c r="AX19" s="399" t="s">
        <v>138</v>
      </c>
      <c r="AY19" s="400"/>
      <c r="AZ19" s="400"/>
      <c r="BA19" s="401"/>
      <c r="BB19" s="375" t="s">
        <v>89</v>
      </c>
      <c r="BC19" s="375"/>
      <c r="BD19" s="375"/>
      <c r="BE19" s="375"/>
      <c r="BF19" s="389" t="s">
        <v>90</v>
      </c>
      <c r="BG19" s="390"/>
      <c r="BH19" s="390"/>
      <c r="BI19" s="397"/>
      <c r="BJ19" s="389" t="s">
        <v>90</v>
      </c>
      <c r="BK19" s="390"/>
      <c r="BL19" s="390"/>
      <c r="BM19" s="397"/>
      <c r="BN19" s="389" t="s">
        <v>90</v>
      </c>
      <c r="BO19" s="390"/>
      <c r="BP19" s="390"/>
      <c r="BQ19" s="397"/>
    </row>
    <row r="20" spans="1:69" s="54" customFormat="1" ht="35.25" customHeight="1" thickBot="1">
      <c r="B20" s="59" t="s">
        <v>139</v>
      </c>
      <c r="C20" s="420"/>
      <c r="D20" s="420"/>
      <c r="E20" s="421"/>
      <c r="F20" s="417"/>
      <c r="G20" s="418"/>
      <c r="H20" s="418"/>
      <c r="I20" s="418"/>
      <c r="J20" s="417"/>
      <c r="K20" s="417"/>
      <c r="L20" s="417"/>
      <c r="M20" s="417"/>
      <c r="N20" s="422"/>
      <c r="O20" s="422"/>
      <c r="P20" s="422"/>
      <c r="Q20" s="422"/>
      <c r="R20" s="417"/>
      <c r="S20" s="418"/>
      <c r="T20" s="418"/>
      <c r="U20" s="418"/>
      <c r="V20" s="423"/>
      <c r="W20" s="424"/>
      <c r="X20" s="424"/>
      <c r="Y20" s="425"/>
      <c r="Z20" s="417"/>
      <c r="AA20" s="417"/>
      <c r="AB20" s="417"/>
      <c r="AC20" s="417"/>
      <c r="AD20" s="418"/>
      <c r="AE20" s="418"/>
      <c r="AF20" s="418"/>
      <c r="AG20" s="418"/>
      <c r="AH20" s="417"/>
      <c r="AI20" s="417"/>
      <c r="AJ20" s="417"/>
      <c r="AK20" s="417"/>
      <c r="AL20" s="417"/>
      <c r="AM20" s="417"/>
      <c r="AN20" s="417"/>
      <c r="AO20" s="417"/>
      <c r="AP20" s="417"/>
      <c r="AQ20" s="417"/>
      <c r="AR20" s="417"/>
      <c r="AS20" s="417"/>
      <c r="AT20" s="418"/>
      <c r="AU20" s="418"/>
      <c r="AV20" s="418"/>
      <c r="AW20" s="418"/>
      <c r="AX20" s="418"/>
      <c r="AY20" s="418"/>
      <c r="AZ20" s="418"/>
      <c r="BA20" s="418"/>
      <c r="BB20" s="418"/>
      <c r="BC20" s="418"/>
      <c r="BD20" s="418"/>
      <c r="BE20" s="418"/>
      <c r="BF20" s="419"/>
      <c r="BG20" s="420"/>
      <c r="BH20" s="420"/>
      <c r="BI20" s="421"/>
      <c r="BJ20" s="419"/>
      <c r="BK20" s="420"/>
      <c r="BL20" s="420"/>
      <c r="BM20" s="421"/>
      <c r="BN20" s="419"/>
      <c r="BO20" s="420"/>
      <c r="BP20" s="420"/>
      <c r="BQ20" s="421"/>
    </row>
    <row r="21" spans="1:69" s="54" customFormat="1" ht="35.25" customHeight="1" thickBot="1">
      <c r="B21" s="59" t="s">
        <v>140</v>
      </c>
      <c r="C21" s="420"/>
      <c r="D21" s="420"/>
      <c r="E21" s="421"/>
      <c r="F21" s="417"/>
      <c r="G21" s="418"/>
      <c r="H21" s="418"/>
      <c r="I21" s="418"/>
      <c r="J21" s="417"/>
      <c r="K21" s="417"/>
      <c r="L21" s="417"/>
      <c r="M21" s="417"/>
      <c r="N21" s="417"/>
      <c r="O21" s="417"/>
      <c r="P21" s="417"/>
      <c r="Q21" s="417"/>
      <c r="R21" s="417"/>
      <c r="S21" s="418"/>
      <c r="T21" s="418"/>
      <c r="U21" s="418"/>
      <c r="V21" s="426"/>
      <c r="W21" s="416"/>
      <c r="X21" s="416"/>
      <c r="Y21" s="427"/>
      <c r="Z21" s="417"/>
      <c r="AA21" s="417"/>
      <c r="AB21" s="417"/>
      <c r="AC21" s="417"/>
      <c r="AD21" s="418"/>
      <c r="AE21" s="418"/>
      <c r="AF21" s="418"/>
      <c r="AG21" s="418"/>
      <c r="AH21" s="417"/>
      <c r="AI21" s="417"/>
      <c r="AJ21" s="417"/>
      <c r="AK21" s="417"/>
      <c r="AL21" s="417"/>
      <c r="AM21" s="417"/>
      <c r="AN21" s="417"/>
      <c r="AO21" s="417"/>
      <c r="AP21" s="417"/>
      <c r="AQ21" s="417"/>
      <c r="AR21" s="417"/>
      <c r="AS21" s="417"/>
      <c r="AT21" s="418"/>
      <c r="AU21" s="418"/>
      <c r="AV21" s="418"/>
      <c r="AW21" s="418"/>
      <c r="AX21" s="418"/>
      <c r="AY21" s="418"/>
      <c r="AZ21" s="418"/>
      <c r="BA21" s="418"/>
      <c r="BB21" s="418"/>
      <c r="BC21" s="418"/>
      <c r="BD21" s="418"/>
      <c r="BE21" s="418"/>
      <c r="BF21" s="419"/>
      <c r="BG21" s="420"/>
      <c r="BH21" s="420"/>
      <c r="BI21" s="421"/>
      <c r="BJ21" s="419"/>
      <c r="BK21" s="420"/>
      <c r="BL21" s="420"/>
      <c r="BM21" s="421"/>
      <c r="BN21" s="419"/>
      <c r="BO21" s="420"/>
      <c r="BP21" s="420"/>
      <c r="BQ21" s="421"/>
    </row>
    <row r="22" spans="1:69" s="54" customFormat="1" ht="35.25" customHeight="1" thickBot="1">
      <c r="B22" s="59" t="s">
        <v>141</v>
      </c>
      <c r="C22" s="420"/>
      <c r="D22" s="420"/>
      <c r="E22" s="421"/>
      <c r="F22" s="417"/>
      <c r="G22" s="418"/>
      <c r="H22" s="418"/>
      <c r="I22" s="418"/>
      <c r="J22" s="417"/>
      <c r="K22" s="417"/>
      <c r="L22" s="417"/>
      <c r="M22" s="417"/>
      <c r="N22" s="417"/>
      <c r="O22" s="417"/>
      <c r="P22" s="417"/>
      <c r="Q22" s="417"/>
      <c r="R22" s="417"/>
      <c r="S22" s="418"/>
      <c r="T22" s="418"/>
      <c r="U22" s="418"/>
      <c r="V22" s="428"/>
      <c r="W22" s="429"/>
      <c r="X22" s="429"/>
      <c r="Y22" s="430"/>
      <c r="Z22" s="417"/>
      <c r="AA22" s="417"/>
      <c r="AB22" s="417"/>
      <c r="AC22" s="417"/>
      <c r="AD22" s="418"/>
      <c r="AE22" s="418"/>
      <c r="AF22" s="418"/>
      <c r="AG22" s="418"/>
      <c r="AH22" s="417"/>
      <c r="AI22" s="417"/>
      <c r="AJ22" s="417"/>
      <c r="AK22" s="417"/>
      <c r="AL22" s="417"/>
      <c r="AM22" s="417"/>
      <c r="AN22" s="417"/>
      <c r="AO22" s="417"/>
      <c r="AP22" s="417"/>
      <c r="AQ22" s="417"/>
      <c r="AR22" s="417"/>
      <c r="AS22" s="417"/>
      <c r="AT22" s="418"/>
      <c r="AU22" s="418"/>
      <c r="AV22" s="418"/>
      <c r="AW22" s="418"/>
      <c r="AX22" s="418"/>
      <c r="AY22" s="418"/>
      <c r="AZ22" s="418"/>
      <c r="BA22" s="418"/>
      <c r="BB22" s="418"/>
      <c r="BC22" s="418"/>
      <c r="BD22" s="418"/>
      <c r="BE22" s="418"/>
      <c r="BF22" s="419"/>
      <c r="BG22" s="420"/>
      <c r="BH22" s="420"/>
      <c r="BI22" s="421"/>
      <c r="BJ22" s="419"/>
      <c r="BK22" s="420"/>
      <c r="BL22" s="420"/>
      <c r="BM22" s="421"/>
      <c r="BN22" s="419"/>
      <c r="BO22" s="420"/>
      <c r="BP22" s="420"/>
      <c r="BQ22" s="421"/>
    </row>
    <row r="23" spans="1:69" s="54" customFormat="1" ht="30.75" customHeight="1">
      <c r="B23" s="412"/>
      <c r="C23" s="412"/>
      <c r="D23" s="412"/>
      <c r="E23" s="412"/>
      <c r="F23" s="416"/>
      <c r="G23" s="412"/>
      <c r="H23" s="412"/>
      <c r="I23" s="412"/>
      <c r="J23" s="416"/>
      <c r="K23" s="416"/>
      <c r="L23" s="416"/>
      <c r="M23" s="416"/>
      <c r="N23" s="416"/>
      <c r="O23" s="416"/>
      <c r="P23" s="416"/>
      <c r="Q23" s="416"/>
      <c r="R23" s="416"/>
      <c r="S23" s="412"/>
      <c r="T23" s="412"/>
      <c r="U23" s="412"/>
      <c r="V23" s="416"/>
      <c r="W23" s="416"/>
      <c r="X23" s="416"/>
      <c r="Y23" s="416"/>
      <c r="Z23" s="412"/>
      <c r="AA23" s="412"/>
      <c r="AB23" s="412"/>
      <c r="AC23" s="412"/>
      <c r="AD23" s="416"/>
      <c r="AE23" s="416"/>
      <c r="AF23" s="416"/>
      <c r="AG23" s="416"/>
      <c r="AH23" s="416"/>
      <c r="AI23" s="416"/>
      <c r="AJ23" s="416"/>
      <c r="AK23" s="416"/>
      <c r="AL23" s="416"/>
      <c r="AM23" s="416"/>
      <c r="AN23" s="416"/>
      <c r="AO23" s="416"/>
      <c r="AP23" s="416"/>
      <c r="AQ23" s="416"/>
      <c r="AR23" s="416"/>
      <c r="AS23" s="416"/>
      <c r="AT23" s="412"/>
      <c r="AU23" s="412"/>
      <c r="AV23" s="412"/>
      <c r="AW23" s="412"/>
      <c r="AX23" s="412"/>
      <c r="AY23" s="412"/>
      <c r="AZ23" s="412"/>
      <c r="BA23" s="412"/>
      <c r="BB23" s="60"/>
      <c r="BC23" s="60"/>
      <c r="BD23" s="60"/>
      <c r="BE23" s="60"/>
      <c r="BF23" s="412"/>
      <c r="BG23" s="412"/>
      <c r="BH23" s="412"/>
      <c r="BI23" s="412"/>
      <c r="BJ23" s="412"/>
      <c r="BK23" s="412"/>
      <c r="BL23" s="412"/>
      <c r="BM23" s="412"/>
      <c r="BN23" s="413"/>
      <c r="BO23" s="414"/>
      <c r="BP23" s="414"/>
      <c r="BQ23" s="415"/>
    </row>
    <row r="24" spans="1:69" s="52" customFormat="1" ht="30.75" customHeight="1" thickBot="1">
      <c r="B24" s="383" t="s">
        <v>142</v>
      </c>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3"/>
      <c r="BA24" s="383"/>
      <c r="BB24" s="383"/>
      <c r="BC24" s="383"/>
      <c r="BD24" s="383"/>
      <c r="BE24" s="383"/>
      <c r="BF24" s="383"/>
      <c r="BG24" s="383"/>
      <c r="BH24" s="383"/>
      <c r="BI24" s="383"/>
      <c r="BJ24" s="383"/>
      <c r="BK24" s="383"/>
      <c r="BL24" s="383"/>
      <c r="BM24" s="383"/>
      <c r="BN24" s="61"/>
      <c r="BO24" s="61"/>
      <c r="BP24" s="61"/>
      <c r="BQ24" s="61"/>
    </row>
    <row r="25" spans="1:69" s="52" customFormat="1" ht="96" customHeight="1" thickTop="1" thickBot="1">
      <c r="B25" s="396" t="s">
        <v>143</v>
      </c>
      <c r="C25" s="375"/>
      <c r="D25" s="375"/>
      <c r="E25" s="375"/>
      <c r="F25" s="375"/>
      <c r="G25" s="375"/>
      <c r="H25" s="375"/>
      <c r="I25" s="375"/>
      <c r="J25" s="375"/>
      <c r="K25" s="375"/>
      <c r="L25" s="375"/>
      <c r="M25" s="396" t="s">
        <v>144</v>
      </c>
      <c r="N25" s="396"/>
      <c r="O25" s="396"/>
      <c r="P25" s="396"/>
      <c r="Q25" s="396"/>
      <c r="R25" s="396"/>
      <c r="S25" s="396"/>
      <c r="T25" s="396" t="s">
        <v>145</v>
      </c>
      <c r="U25" s="396"/>
      <c r="V25" s="396"/>
      <c r="W25" s="396"/>
      <c r="X25" s="396"/>
      <c r="Y25" s="396"/>
      <c r="Z25" s="396"/>
      <c r="AA25" s="396" t="s">
        <v>146</v>
      </c>
      <c r="AB25" s="375"/>
      <c r="AC25" s="375"/>
      <c r="AD25" s="375"/>
      <c r="AE25" s="375"/>
      <c r="AF25" s="375"/>
      <c r="AG25" s="375"/>
      <c r="AH25" s="375"/>
      <c r="AI25" s="375"/>
      <c r="AJ25" s="375"/>
      <c r="AK25" s="411"/>
      <c r="AL25" s="392" t="s">
        <v>147</v>
      </c>
      <c r="AM25" s="393"/>
      <c r="AN25" s="393"/>
      <c r="AO25" s="393"/>
      <c r="AP25" s="393"/>
      <c r="AQ25" s="393"/>
      <c r="AR25" s="393"/>
      <c r="AS25" s="393"/>
      <c r="AT25" s="393"/>
      <c r="AU25" s="393"/>
      <c r="AV25" s="394"/>
      <c r="AW25" s="61"/>
      <c r="AX25" s="61"/>
      <c r="AY25" s="61"/>
      <c r="AZ25" s="61"/>
      <c r="BA25" s="61"/>
      <c r="BB25" s="61"/>
      <c r="BC25" s="61"/>
      <c r="BD25" s="61"/>
      <c r="BE25" s="61"/>
      <c r="BF25" s="61"/>
      <c r="BG25" s="61"/>
      <c r="BH25" s="61"/>
      <c r="BI25" s="61"/>
      <c r="BJ25" s="61"/>
      <c r="BK25" s="61"/>
      <c r="BL25" s="61"/>
      <c r="BM25" s="61"/>
      <c r="BN25" s="61"/>
      <c r="BO25" s="61"/>
      <c r="BP25" s="61"/>
      <c r="BQ25" s="61"/>
    </row>
    <row r="26" spans="1:69" s="52" customFormat="1" ht="35.25" customHeight="1" thickBot="1">
      <c r="B26" s="405" t="s">
        <v>148</v>
      </c>
      <c r="C26" s="406"/>
      <c r="D26" s="407">
        <f>N20</f>
        <v>0</v>
      </c>
      <c r="E26" s="407"/>
      <c r="F26" s="407"/>
      <c r="G26" s="407"/>
      <c r="H26" s="407"/>
      <c r="I26" s="407"/>
      <c r="J26" s="407"/>
      <c r="K26" s="379" t="s">
        <v>47</v>
      </c>
      <c r="L26" s="375"/>
      <c r="M26" s="408">
        <f>J20</f>
        <v>0</v>
      </c>
      <c r="N26" s="409"/>
      <c r="O26" s="409"/>
      <c r="P26" s="409"/>
      <c r="Q26" s="409"/>
      <c r="R26" s="409"/>
      <c r="S26" s="62" t="s">
        <v>149</v>
      </c>
      <c r="T26" s="396" t="s">
        <v>150</v>
      </c>
      <c r="U26" s="396"/>
      <c r="V26" s="396"/>
      <c r="W26" s="396"/>
      <c r="X26" s="396"/>
      <c r="Y26" s="396"/>
      <c r="Z26" s="396"/>
      <c r="AA26" s="376">
        <f>M26*17500</f>
        <v>0</v>
      </c>
      <c r="AB26" s="377"/>
      <c r="AC26" s="377"/>
      <c r="AD26" s="377"/>
      <c r="AE26" s="377"/>
      <c r="AF26" s="377"/>
      <c r="AG26" s="377"/>
      <c r="AH26" s="377"/>
      <c r="AI26" s="377"/>
      <c r="AJ26" s="378" t="s">
        <v>47</v>
      </c>
      <c r="AK26" s="378"/>
      <c r="AL26" s="410">
        <f>ROUNDDOWN(MIN(D26,AA26),-3)</f>
        <v>0</v>
      </c>
      <c r="AM26" s="377"/>
      <c r="AN26" s="377"/>
      <c r="AO26" s="377"/>
      <c r="AP26" s="377"/>
      <c r="AQ26" s="377"/>
      <c r="AR26" s="377"/>
      <c r="AS26" s="377"/>
      <c r="AT26" s="377"/>
      <c r="AU26" s="378" t="s">
        <v>47</v>
      </c>
      <c r="AV26" s="378"/>
      <c r="AW26" s="63"/>
      <c r="AX26" s="61"/>
      <c r="AY26" s="61"/>
      <c r="AZ26" s="61"/>
      <c r="BA26" s="64"/>
      <c r="BB26" s="64"/>
      <c r="BC26" s="64"/>
      <c r="BD26" s="64"/>
      <c r="BE26" s="64"/>
      <c r="BN26" s="61"/>
      <c r="BO26" s="61"/>
      <c r="BP26" s="61"/>
      <c r="BQ26" s="61"/>
    </row>
    <row r="27" spans="1:69" s="52" customFormat="1" ht="35.25" customHeight="1" thickBot="1">
      <c r="B27" s="405" t="s">
        <v>151</v>
      </c>
      <c r="C27" s="406"/>
      <c r="D27" s="407">
        <f>N21</f>
        <v>0</v>
      </c>
      <c r="E27" s="407"/>
      <c r="F27" s="407"/>
      <c r="G27" s="407"/>
      <c r="H27" s="407"/>
      <c r="I27" s="407"/>
      <c r="J27" s="407"/>
      <c r="K27" s="379" t="s">
        <v>47</v>
      </c>
      <c r="L27" s="375"/>
      <c r="M27" s="408">
        <f>J21</f>
        <v>0</v>
      </c>
      <c r="N27" s="409"/>
      <c r="O27" s="409"/>
      <c r="P27" s="409"/>
      <c r="Q27" s="409"/>
      <c r="R27" s="409"/>
      <c r="S27" s="62" t="s">
        <v>149</v>
      </c>
      <c r="T27" s="396" t="s">
        <v>150</v>
      </c>
      <c r="U27" s="396"/>
      <c r="V27" s="396"/>
      <c r="W27" s="396"/>
      <c r="X27" s="396"/>
      <c r="Y27" s="396"/>
      <c r="Z27" s="396"/>
      <c r="AA27" s="376">
        <f>M27*17500</f>
        <v>0</v>
      </c>
      <c r="AB27" s="377"/>
      <c r="AC27" s="377"/>
      <c r="AD27" s="377"/>
      <c r="AE27" s="377"/>
      <c r="AF27" s="377"/>
      <c r="AG27" s="377"/>
      <c r="AH27" s="377"/>
      <c r="AI27" s="377"/>
      <c r="AJ27" s="378" t="s">
        <v>47</v>
      </c>
      <c r="AK27" s="378"/>
      <c r="AL27" s="410">
        <f>ROUNDDOWN(MIN(D27,AA27),-3)</f>
        <v>0</v>
      </c>
      <c r="AM27" s="377"/>
      <c r="AN27" s="377"/>
      <c r="AO27" s="377"/>
      <c r="AP27" s="377"/>
      <c r="AQ27" s="377"/>
      <c r="AR27" s="377"/>
      <c r="AS27" s="377"/>
      <c r="AT27" s="377"/>
      <c r="AU27" s="378" t="s">
        <v>47</v>
      </c>
      <c r="AV27" s="378"/>
      <c r="AW27" s="63"/>
      <c r="AX27" s="61"/>
      <c r="AY27" s="61"/>
      <c r="AZ27" s="61"/>
      <c r="BN27" s="61"/>
      <c r="BO27" s="61"/>
      <c r="BP27" s="61"/>
      <c r="BQ27" s="61"/>
    </row>
    <row r="28" spans="1:69" s="52" customFormat="1" ht="35.25" customHeight="1" thickBot="1">
      <c r="B28" s="405" t="s">
        <v>152</v>
      </c>
      <c r="C28" s="406"/>
      <c r="D28" s="407">
        <f>N22</f>
        <v>0</v>
      </c>
      <c r="E28" s="407"/>
      <c r="F28" s="407"/>
      <c r="G28" s="407"/>
      <c r="H28" s="407"/>
      <c r="I28" s="407"/>
      <c r="J28" s="407"/>
      <c r="K28" s="379" t="s">
        <v>47</v>
      </c>
      <c r="L28" s="375"/>
      <c r="M28" s="408">
        <f>J22</f>
        <v>0</v>
      </c>
      <c r="N28" s="409"/>
      <c r="O28" s="409"/>
      <c r="P28" s="409"/>
      <c r="Q28" s="409"/>
      <c r="R28" s="409"/>
      <c r="S28" s="62" t="s">
        <v>149</v>
      </c>
      <c r="T28" s="396" t="s">
        <v>150</v>
      </c>
      <c r="U28" s="396"/>
      <c r="V28" s="396"/>
      <c r="W28" s="396"/>
      <c r="X28" s="396"/>
      <c r="Y28" s="396"/>
      <c r="Z28" s="396"/>
      <c r="AA28" s="376">
        <f>M28*17500</f>
        <v>0</v>
      </c>
      <c r="AB28" s="377"/>
      <c r="AC28" s="377"/>
      <c r="AD28" s="377"/>
      <c r="AE28" s="377"/>
      <c r="AF28" s="377"/>
      <c r="AG28" s="377"/>
      <c r="AH28" s="377"/>
      <c r="AI28" s="377"/>
      <c r="AJ28" s="378" t="s">
        <v>47</v>
      </c>
      <c r="AK28" s="378"/>
      <c r="AL28" s="358">
        <f>ROUNDDOWN(MIN(D28,AA28),-3)</f>
        <v>0</v>
      </c>
      <c r="AM28" s="359"/>
      <c r="AN28" s="359"/>
      <c r="AO28" s="359"/>
      <c r="AP28" s="359"/>
      <c r="AQ28" s="359"/>
      <c r="AR28" s="359"/>
      <c r="AS28" s="359"/>
      <c r="AT28" s="359"/>
      <c r="AU28" s="360" t="s">
        <v>47</v>
      </c>
      <c r="AV28" s="361"/>
      <c r="AW28" s="65"/>
    </row>
    <row r="29" spans="1:69" s="52" customFormat="1" ht="30.75" customHeight="1" thickTop="1">
      <c r="B29" s="66"/>
      <c r="C29" s="66"/>
      <c r="K29" s="61"/>
      <c r="L29" s="61"/>
      <c r="M29" s="67"/>
      <c r="N29" s="67"/>
      <c r="O29" s="67"/>
      <c r="P29" s="67"/>
      <c r="Q29" s="67"/>
      <c r="R29" s="67"/>
      <c r="S29" s="67"/>
      <c r="T29" s="68"/>
      <c r="U29" s="68"/>
      <c r="V29" s="68"/>
      <c r="W29" s="68"/>
      <c r="X29" s="68"/>
      <c r="Y29" s="68"/>
      <c r="Z29" s="68"/>
      <c r="AA29" s="69"/>
      <c r="AB29" s="69"/>
      <c r="AC29" s="69"/>
      <c r="AD29" s="69"/>
      <c r="AE29" s="69"/>
      <c r="AF29" s="69"/>
      <c r="AG29" s="69"/>
      <c r="AH29" s="69"/>
      <c r="AI29" s="69"/>
      <c r="AJ29" s="69"/>
      <c r="AK29" s="69"/>
      <c r="AL29" s="70"/>
      <c r="AM29" s="70"/>
      <c r="AN29" s="70"/>
      <c r="AO29" s="70"/>
      <c r="AP29" s="70"/>
      <c r="AQ29" s="70"/>
      <c r="AR29" s="70"/>
      <c r="AS29" s="70"/>
      <c r="AT29" s="70"/>
      <c r="AU29" s="70"/>
      <c r="AV29" s="70"/>
    </row>
    <row r="30" spans="1:69" s="52" customFormat="1" ht="30.75" customHeight="1" thickBot="1">
      <c r="B30" s="383" t="s">
        <v>153</v>
      </c>
      <c r="C30" s="383"/>
      <c r="D30" s="383"/>
      <c r="E30" s="383"/>
      <c r="F30" s="383"/>
      <c r="G30" s="383"/>
      <c r="H30" s="383"/>
      <c r="I30" s="383"/>
      <c r="J30" s="383"/>
      <c r="K30" s="383"/>
      <c r="L30" s="383"/>
      <c r="M30" s="383"/>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383"/>
      <c r="AL30" s="383"/>
      <c r="AM30" s="383"/>
      <c r="AN30" s="383"/>
      <c r="AO30" s="383"/>
      <c r="AP30" s="383"/>
      <c r="AQ30" s="383"/>
      <c r="AR30" s="383"/>
      <c r="AS30" s="383"/>
      <c r="AT30" s="383"/>
      <c r="AU30" s="383"/>
      <c r="AV30" s="383"/>
      <c r="AW30" s="383"/>
      <c r="AX30" s="383"/>
      <c r="AY30" s="383"/>
      <c r="AZ30" s="383"/>
      <c r="BA30" s="383"/>
      <c r="BB30" s="383"/>
      <c r="BC30" s="383"/>
      <c r="BD30" s="383"/>
      <c r="BE30" s="383"/>
      <c r="BF30" s="383"/>
      <c r="BG30" s="383"/>
      <c r="BH30" s="383"/>
      <c r="BI30" s="383"/>
      <c r="BJ30" s="383"/>
      <c r="BK30" s="383"/>
      <c r="BL30" s="383"/>
      <c r="BM30" s="383"/>
    </row>
    <row r="31" spans="1:69" s="52" customFormat="1" ht="96" customHeight="1" thickBot="1">
      <c r="B31" s="389" t="s">
        <v>60</v>
      </c>
      <c r="C31" s="390"/>
      <c r="D31" s="390"/>
      <c r="E31" s="390"/>
      <c r="F31" s="390"/>
      <c r="G31" s="390"/>
      <c r="H31" s="390"/>
      <c r="I31" s="397"/>
      <c r="J31" s="404" t="s">
        <v>126</v>
      </c>
      <c r="K31" s="404"/>
      <c r="L31" s="404"/>
      <c r="M31" s="404"/>
      <c r="N31" s="396" t="s">
        <v>64</v>
      </c>
      <c r="O31" s="396"/>
      <c r="P31" s="396"/>
      <c r="Q31" s="396"/>
      <c r="R31" s="386" t="s">
        <v>127</v>
      </c>
      <c r="S31" s="387"/>
      <c r="T31" s="387"/>
      <c r="U31" s="388"/>
      <c r="V31" s="396" t="s">
        <v>66</v>
      </c>
      <c r="W31" s="396"/>
      <c r="X31" s="396"/>
      <c r="Y31" s="396"/>
      <c r="Z31" s="384" t="s">
        <v>128</v>
      </c>
      <c r="AA31" s="384"/>
      <c r="AB31" s="384"/>
      <c r="AC31" s="384"/>
      <c r="AD31" s="396" t="s">
        <v>129</v>
      </c>
      <c r="AE31" s="396"/>
      <c r="AF31" s="396"/>
      <c r="AG31" s="396"/>
      <c r="AH31" s="375" t="s">
        <v>130</v>
      </c>
      <c r="AI31" s="375"/>
      <c r="AJ31" s="375"/>
      <c r="AK31" s="375"/>
      <c r="AL31" s="396" t="s">
        <v>70</v>
      </c>
      <c r="AM31" s="396"/>
      <c r="AN31" s="396"/>
      <c r="AO31" s="396"/>
      <c r="AP31" s="396" t="s">
        <v>131</v>
      </c>
      <c r="AQ31" s="396"/>
      <c r="AR31" s="396"/>
      <c r="AS31" s="396"/>
      <c r="AT31" s="389" t="s">
        <v>154</v>
      </c>
      <c r="AU31" s="390"/>
      <c r="AV31" s="390"/>
      <c r="AW31" s="397"/>
      <c r="AX31" s="396" t="s">
        <v>73</v>
      </c>
      <c r="AY31" s="396"/>
      <c r="AZ31" s="396"/>
      <c r="BA31" s="396"/>
      <c r="BB31" s="396" t="s">
        <v>155</v>
      </c>
      <c r="BC31" s="396"/>
      <c r="BD31" s="396"/>
      <c r="BE31" s="396"/>
      <c r="BF31" s="398"/>
      <c r="BG31" s="398"/>
      <c r="BH31" s="398"/>
      <c r="BI31" s="398"/>
      <c r="BJ31" s="398"/>
      <c r="BK31" s="398"/>
      <c r="BL31" s="398"/>
      <c r="BM31" s="398"/>
    </row>
    <row r="32" spans="1:69" s="52" customFormat="1" ht="129" customHeight="1" thickBot="1">
      <c r="B32" s="389"/>
      <c r="C32" s="390"/>
      <c r="D32" s="390"/>
      <c r="E32" s="390"/>
      <c r="F32" s="390"/>
      <c r="G32" s="390"/>
      <c r="H32" s="390"/>
      <c r="I32" s="397"/>
      <c r="J32" s="402" t="s">
        <v>135</v>
      </c>
      <c r="K32" s="403"/>
      <c r="L32" s="403"/>
      <c r="M32" s="403"/>
      <c r="N32" s="402" t="s">
        <v>43</v>
      </c>
      <c r="O32" s="402"/>
      <c r="P32" s="402"/>
      <c r="Q32" s="402"/>
      <c r="R32" s="403" t="s">
        <v>84</v>
      </c>
      <c r="S32" s="403"/>
      <c r="T32" s="403"/>
      <c r="U32" s="403"/>
      <c r="V32" s="396" t="s">
        <v>85</v>
      </c>
      <c r="W32" s="396"/>
      <c r="X32" s="396"/>
      <c r="Y32" s="396"/>
      <c r="Z32" s="402" t="s">
        <v>137</v>
      </c>
      <c r="AA32" s="402"/>
      <c r="AB32" s="402"/>
      <c r="AC32" s="402"/>
      <c r="AD32" s="402" t="s">
        <v>43</v>
      </c>
      <c r="AE32" s="402"/>
      <c r="AF32" s="402"/>
      <c r="AG32" s="402"/>
      <c r="AH32" s="399" t="s">
        <v>87</v>
      </c>
      <c r="AI32" s="400"/>
      <c r="AJ32" s="400"/>
      <c r="AK32" s="401"/>
      <c r="AL32" s="399" t="s">
        <v>138</v>
      </c>
      <c r="AM32" s="400"/>
      <c r="AN32" s="400"/>
      <c r="AO32" s="401"/>
      <c r="AP32" s="375" t="s">
        <v>89</v>
      </c>
      <c r="AQ32" s="375"/>
      <c r="AR32" s="375"/>
      <c r="AS32" s="375"/>
      <c r="AT32" s="396" t="s">
        <v>90</v>
      </c>
      <c r="AU32" s="375"/>
      <c r="AV32" s="375"/>
      <c r="AW32" s="375"/>
      <c r="AX32" s="396" t="s">
        <v>90</v>
      </c>
      <c r="AY32" s="375"/>
      <c r="AZ32" s="375"/>
      <c r="BA32" s="375"/>
      <c r="BB32" s="396" t="s">
        <v>90</v>
      </c>
      <c r="BC32" s="375"/>
      <c r="BD32" s="375"/>
      <c r="BE32" s="375"/>
      <c r="BF32" s="398"/>
      <c r="BG32" s="352"/>
      <c r="BH32" s="352"/>
      <c r="BI32" s="352"/>
      <c r="BJ32" s="398"/>
      <c r="BK32" s="352"/>
      <c r="BL32" s="352"/>
      <c r="BM32" s="352"/>
    </row>
    <row r="33" spans="2:65" s="52" customFormat="1" ht="35.25" customHeight="1" thickBot="1">
      <c r="B33" s="389" t="s">
        <v>156</v>
      </c>
      <c r="C33" s="390"/>
      <c r="D33" s="390"/>
      <c r="E33" s="390"/>
      <c r="F33" s="390"/>
      <c r="G33" s="390"/>
      <c r="H33" s="390"/>
      <c r="I33" s="397"/>
      <c r="J33" s="396"/>
      <c r="K33" s="375"/>
      <c r="L33" s="375"/>
      <c r="M33" s="375"/>
      <c r="N33" s="396"/>
      <c r="O33" s="396"/>
      <c r="P33" s="396"/>
      <c r="Q33" s="396"/>
      <c r="R33" s="375"/>
      <c r="S33" s="375"/>
      <c r="T33" s="375"/>
      <c r="U33" s="375"/>
      <c r="V33" s="396"/>
      <c r="W33" s="396"/>
      <c r="X33" s="396"/>
      <c r="Y33" s="396"/>
      <c r="Z33" s="396"/>
      <c r="AA33" s="396"/>
      <c r="AB33" s="396"/>
      <c r="AC33" s="396"/>
      <c r="AD33" s="396"/>
      <c r="AE33" s="396"/>
      <c r="AF33" s="396"/>
      <c r="AG33" s="396"/>
      <c r="AH33" s="375"/>
      <c r="AI33" s="375"/>
      <c r="AJ33" s="375"/>
      <c r="AK33" s="375"/>
      <c r="AL33" s="375"/>
      <c r="AM33" s="375"/>
      <c r="AN33" s="375"/>
      <c r="AO33" s="375"/>
      <c r="AP33" s="375"/>
      <c r="AQ33" s="375"/>
      <c r="AR33" s="375"/>
      <c r="AS33" s="375"/>
      <c r="AT33" s="375"/>
      <c r="AU33" s="375"/>
      <c r="AV33" s="375"/>
      <c r="AW33" s="375"/>
      <c r="AX33" s="375"/>
      <c r="AY33" s="375"/>
      <c r="AZ33" s="375"/>
      <c r="BA33" s="375"/>
      <c r="BB33" s="375"/>
      <c r="BC33" s="375"/>
      <c r="BD33" s="375"/>
      <c r="BE33" s="375"/>
      <c r="BF33" s="352"/>
      <c r="BG33" s="352"/>
      <c r="BH33" s="352"/>
      <c r="BI33" s="352"/>
      <c r="BJ33" s="352"/>
      <c r="BK33" s="352"/>
      <c r="BL33" s="352"/>
      <c r="BM33" s="352"/>
    </row>
    <row r="34" spans="2:65" s="52" customFormat="1" ht="35.25" customHeight="1" thickBot="1">
      <c r="B34" s="389" t="s">
        <v>157</v>
      </c>
      <c r="C34" s="390"/>
      <c r="D34" s="390"/>
      <c r="E34" s="390"/>
      <c r="F34" s="390"/>
      <c r="G34" s="390"/>
      <c r="H34" s="390"/>
      <c r="I34" s="397"/>
      <c r="J34" s="396"/>
      <c r="K34" s="375"/>
      <c r="L34" s="375"/>
      <c r="M34" s="375"/>
      <c r="N34" s="396"/>
      <c r="O34" s="396"/>
      <c r="P34" s="396"/>
      <c r="Q34" s="396"/>
      <c r="R34" s="375"/>
      <c r="S34" s="375"/>
      <c r="T34" s="375"/>
      <c r="U34" s="375"/>
      <c r="V34" s="396"/>
      <c r="W34" s="396"/>
      <c r="X34" s="396"/>
      <c r="Y34" s="396"/>
      <c r="Z34" s="396"/>
      <c r="AA34" s="396"/>
      <c r="AB34" s="396"/>
      <c r="AC34" s="396"/>
      <c r="AD34" s="396"/>
      <c r="AE34" s="396"/>
      <c r="AF34" s="396"/>
      <c r="AG34" s="396"/>
      <c r="AH34" s="375"/>
      <c r="AI34" s="375"/>
      <c r="AJ34" s="375"/>
      <c r="AK34" s="375"/>
      <c r="AL34" s="375"/>
      <c r="AM34" s="375"/>
      <c r="AN34" s="375"/>
      <c r="AO34" s="375"/>
      <c r="AP34" s="375"/>
      <c r="AQ34" s="375"/>
      <c r="AR34" s="375"/>
      <c r="AS34" s="375"/>
      <c r="AT34" s="375"/>
      <c r="AU34" s="375"/>
      <c r="AV34" s="375"/>
      <c r="AW34" s="375"/>
      <c r="AX34" s="375"/>
      <c r="AY34" s="375"/>
      <c r="AZ34" s="375"/>
      <c r="BA34" s="375"/>
      <c r="BB34" s="375"/>
      <c r="BC34" s="375"/>
      <c r="BD34" s="375"/>
      <c r="BE34" s="375"/>
      <c r="BF34" s="352"/>
      <c r="BG34" s="352"/>
      <c r="BH34" s="352"/>
      <c r="BI34" s="352"/>
      <c r="BJ34" s="352"/>
      <c r="BK34" s="352"/>
      <c r="BL34" s="352"/>
      <c r="BM34" s="352"/>
    </row>
    <row r="35" spans="2:65" s="52" customFormat="1" ht="30.75" customHeight="1">
      <c r="B35" s="71"/>
      <c r="C35" s="71"/>
      <c r="D35" s="71"/>
      <c r="E35" s="71"/>
      <c r="F35" s="68"/>
      <c r="G35" s="61"/>
      <c r="H35" s="61"/>
      <c r="I35" s="61"/>
      <c r="J35" s="68"/>
      <c r="K35" s="68"/>
      <c r="L35" s="68"/>
      <c r="M35" s="68"/>
      <c r="N35" s="61"/>
      <c r="O35" s="61"/>
      <c r="P35" s="61"/>
      <c r="Q35" s="61"/>
      <c r="R35" s="68"/>
      <c r="S35" s="68"/>
      <c r="T35" s="68"/>
      <c r="U35" s="68"/>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row>
    <row r="36" spans="2:65" s="52" customFormat="1" ht="30.75" customHeight="1" thickBot="1">
      <c r="B36" s="383" t="s">
        <v>158</v>
      </c>
      <c r="C36" s="383"/>
      <c r="D36" s="383"/>
      <c r="E36" s="383"/>
      <c r="F36" s="383"/>
      <c r="G36" s="383"/>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383"/>
      <c r="AY36" s="383"/>
      <c r="AZ36" s="383"/>
      <c r="BA36" s="383"/>
      <c r="BB36" s="383"/>
      <c r="BC36" s="383"/>
      <c r="BD36" s="383"/>
      <c r="BE36" s="383"/>
      <c r="BF36" s="383"/>
      <c r="BG36" s="383"/>
      <c r="BH36" s="383"/>
      <c r="BI36" s="383"/>
      <c r="BJ36" s="383"/>
      <c r="BK36" s="383"/>
      <c r="BL36" s="383"/>
      <c r="BM36" s="383"/>
    </row>
    <row r="37" spans="2:65" s="52" customFormat="1" ht="96" customHeight="1" thickTop="1" thickBot="1">
      <c r="B37" s="375"/>
      <c r="C37" s="375"/>
      <c r="D37" s="375"/>
      <c r="E37" s="375"/>
      <c r="F37" s="375"/>
      <c r="G37" s="375"/>
      <c r="H37" s="375"/>
      <c r="I37" s="375"/>
      <c r="J37" s="375"/>
      <c r="K37" s="375"/>
      <c r="L37" s="375"/>
      <c r="M37" s="375"/>
      <c r="N37" s="375"/>
      <c r="O37" s="384" t="s">
        <v>159</v>
      </c>
      <c r="P37" s="385"/>
      <c r="Q37" s="385"/>
      <c r="R37" s="385"/>
      <c r="S37" s="385"/>
      <c r="T37" s="385"/>
      <c r="U37" s="385"/>
      <c r="V37" s="386" t="s">
        <v>160</v>
      </c>
      <c r="W37" s="387"/>
      <c r="X37" s="388"/>
      <c r="Y37" s="389" t="s">
        <v>161</v>
      </c>
      <c r="Z37" s="390"/>
      <c r="AA37" s="390"/>
      <c r="AB37" s="390"/>
      <c r="AC37" s="390"/>
      <c r="AD37" s="390"/>
      <c r="AE37" s="391"/>
      <c r="AF37" s="392" t="s">
        <v>162</v>
      </c>
      <c r="AG37" s="393"/>
      <c r="AH37" s="393"/>
      <c r="AI37" s="393"/>
      <c r="AJ37" s="393"/>
      <c r="AK37" s="393"/>
      <c r="AL37" s="394"/>
      <c r="AM37" s="395"/>
      <c r="AN37" s="352"/>
      <c r="AO37" s="352"/>
      <c r="AP37" s="352"/>
      <c r="AQ37" s="352"/>
      <c r="AR37" s="352"/>
      <c r="AS37" s="352"/>
    </row>
    <row r="38" spans="2:65" s="52" customFormat="1" ht="35.25" customHeight="1" thickBot="1">
      <c r="B38" s="375" t="s">
        <v>163</v>
      </c>
      <c r="C38" s="375"/>
      <c r="D38" s="375"/>
      <c r="E38" s="375"/>
      <c r="F38" s="375"/>
      <c r="G38" s="375"/>
      <c r="H38" s="375"/>
      <c r="I38" s="375"/>
      <c r="J38" s="375"/>
      <c r="K38" s="375"/>
      <c r="L38" s="375"/>
      <c r="M38" s="375"/>
      <c r="N38" s="375"/>
      <c r="O38" s="376">
        <v>0</v>
      </c>
      <c r="P38" s="377"/>
      <c r="Q38" s="377"/>
      <c r="R38" s="377"/>
      <c r="S38" s="377"/>
      <c r="T38" s="378" t="s">
        <v>47</v>
      </c>
      <c r="U38" s="379"/>
      <c r="V38" s="380"/>
      <c r="W38" s="381"/>
      <c r="X38" s="382"/>
      <c r="Y38" s="72"/>
      <c r="Z38" s="377">
        <v>1030000</v>
      </c>
      <c r="AA38" s="377"/>
      <c r="AB38" s="377"/>
      <c r="AC38" s="377"/>
      <c r="AD38" s="378" t="s">
        <v>47</v>
      </c>
      <c r="AE38" s="379"/>
      <c r="AF38" s="358">
        <f>ROUNDDOWN(MIN(O38,Y38),-3)</f>
        <v>0</v>
      </c>
      <c r="AG38" s="359"/>
      <c r="AH38" s="359"/>
      <c r="AI38" s="359"/>
      <c r="AJ38" s="359"/>
      <c r="AK38" s="360" t="s">
        <v>47</v>
      </c>
      <c r="AL38" s="361"/>
      <c r="AM38" s="352"/>
      <c r="AN38" s="352"/>
      <c r="AO38" s="352"/>
      <c r="AP38" s="352"/>
      <c r="AQ38" s="352"/>
      <c r="AR38" s="352"/>
      <c r="AS38" s="352"/>
      <c r="AT38" s="73"/>
      <c r="AU38" s="73"/>
      <c r="AV38" s="73"/>
    </row>
    <row r="39" spans="2:65" s="52" customFormat="1" ht="65.25" customHeight="1" thickTop="1">
      <c r="B39" s="362" t="s">
        <v>164</v>
      </c>
      <c r="C39" s="360"/>
      <c r="D39" s="360"/>
      <c r="E39" s="360"/>
      <c r="F39" s="360"/>
      <c r="G39" s="360"/>
      <c r="H39" s="360"/>
      <c r="I39" s="360"/>
      <c r="J39" s="360"/>
      <c r="K39" s="360"/>
      <c r="L39" s="360"/>
      <c r="M39" s="360"/>
      <c r="N39" s="360"/>
      <c r="O39" s="365">
        <v>0</v>
      </c>
      <c r="P39" s="359"/>
      <c r="Q39" s="359"/>
      <c r="R39" s="359"/>
      <c r="S39" s="359"/>
      <c r="T39" s="360" t="s">
        <v>47</v>
      </c>
      <c r="U39" s="368"/>
      <c r="V39" s="370" t="s">
        <v>42</v>
      </c>
      <c r="W39" s="360"/>
      <c r="X39" s="368"/>
      <c r="Y39" s="74"/>
      <c r="Z39" s="359">
        <v>310000</v>
      </c>
      <c r="AA39" s="359"/>
      <c r="AB39" s="359"/>
      <c r="AC39" s="359"/>
      <c r="AD39" s="360" t="s">
        <v>47</v>
      </c>
      <c r="AE39" s="360"/>
      <c r="AF39" s="371">
        <f>ROUNDDOWN(MIN(O39,IF(V39="無",Z39,Z40)),-3)</f>
        <v>0</v>
      </c>
      <c r="AG39" s="372"/>
      <c r="AH39" s="372"/>
      <c r="AI39" s="372"/>
      <c r="AJ39" s="372"/>
      <c r="AK39" s="348" t="s">
        <v>47</v>
      </c>
      <c r="AL39" s="349"/>
      <c r="AM39" s="352"/>
      <c r="AN39" s="352"/>
      <c r="AO39" s="352"/>
      <c r="AP39" s="352"/>
      <c r="AQ39" s="352"/>
      <c r="AR39" s="352"/>
      <c r="AS39" s="352"/>
      <c r="AU39" s="52" t="s">
        <v>165</v>
      </c>
    </row>
    <row r="40" spans="2:65" s="52" customFormat="1" ht="65.25" customHeight="1" thickBot="1">
      <c r="B40" s="363"/>
      <c r="C40" s="364"/>
      <c r="D40" s="364"/>
      <c r="E40" s="364"/>
      <c r="F40" s="364"/>
      <c r="G40" s="364"/>
      <c r="H40" s="364"/>
      <c r="I40" s="364"/>
      <c r="J40" s="364"/>
      <c r="K40" s="364"/>
      <c r="L40" s="364"/>
      <c r="M40" s="364"/>
      <c r="N40" s="364"/>
      <c r="O40" s="366"/>
      <c r="P40" s="367"/>
      <c r="Q40" s="367"/>
      <c r="R40" s="367"/>
      <c r="S40" s="367"/>
      <c r="T40" s="364"/>
      <c r="U40" s="369"/>
      <c r="V40" s="363"/>
      <c r="W40" s="364"/>
      <c r="X40" s="369"/>
      <c r="Y40" s="75"/>
      <c r="Z40" s="353">
        <v>378000</v>
      </c>
      <c r="AA40" s="353"/>
      <c r="AB40" s="353"/>
      <c r="AC40" s="353"/>
      <c r="AD40" s="354" t="s">
        <v>166</v>
      </c>
      <c r="AE40" s="355"/>
      <c r="AF40" s="373"/>
      <c r="AG40" s="374"/>
      <c r="AH40" s="374"/>
      <c r="AI40" s="374"/>
      <c r="AJ40" s="374"/>
      <c r="AK40" s="350"/>
      <c r="AL40" s="351"/>
      <c r="AM40" s="61"/>
      <c r="AN40" s="61"/>
      <c r="AO40" s="61"/>
      <c r="AP40" s="61"/>
      <c r="AQ40" s="61"/>
      <c r="AR40" s="61"/>
      <c r="AS40" s="61"/>
    </row>
    <row r="41" spans="2:65" ht="82.5" customHeight="1">
      <c r="B41" s="356" t="s">
        <v>167</v>
      </c>
      <c r="C41" s="357"/>
      <c r="D41" s="357"/>
      <c r="E41" s="357"/>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7"/>
      <c r="AP41" s="357"/>
      <c r="AQ41" s="357"/>
      <c r="AR41" s="357"/>
      <c r="AS41" s="357"/>
      <c r="AT41" s="357"/>
      <c r="AU41" s="357"/>
      <c r="AV41" s="357"/>
      <c r="AW41" s="357"/>
      <c r="AX41" s="357"/>
      <c r="AY41" s="357"/>
      <c r="AZ41" s="357"/>
      <c r="BA41" s="357"/>
      <c r="BB41" s="357"/>
      <c r="BC41" s="357"/>
      <c r="BD41" s="357"/>
      <c r="BE41" s="357"/>
      <c r="BF41" s="357"/>
      <c r="BG41" s="357"/>
      <c r="BH41" s="357"/>
      <c r="BI41" s="357"/>
      <c r="BJ41" s="357"/>
      <c r="BK41" s="357"/>
      <c r="BL41" s="357"/>
      <c r="BM41" s="357"/>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13158-30F8-455B-B877-410BBA1AB3C2}">
  <sheetPr>
    <tabColor theme="6" tint="0.39997558519241921"/>
    <pageSetUpPr fitToPage="1"/>
  </sheetPr>
  <dimension ref="A1:E23"/>
  <sheetViews>
    <sheetView workbookViewId="0">
      <selection activeCell="D9" sqref="D9"/>
    </sheetView>
  </sheetViews>
  <sheetFormatPr defaultRowHeight="13.5"/>
  <cols>
    <col min="1" max="1" width="2.125" style="201" customWidth="1"/>
    <col min="2" max="2" width="15.875" style="201" customWidth="1"/>
    <col min="3" max="3" width="17" style="201" customWidth="1"/>
    <col min="4" max="5" width="20.625" style="201" customWidth="1"/>
    <col min="6" max="16384" width="9" style="201"/>
  </cols>
  <sheetData>
    <row r="1" spans="1:5" ht="24" customHeight="1"/>
    <row r="2" spans="1:5" ht="24" customHeight="1">
      <c r="A2" s="465" t="s">
        <v>417</v>
      </c>
      <c r="B2" s="465"/>
      <c r="C2" s="465"/>
      <c r="D2" s="465"/>
      <c r="E2" s="465"/>
    </row>
    <row r="3" spans="1:5" ht="24" customHeight="1">
      <c r="B3" s="202"/>
      <c r="C3" s="202"/>
      <c r="D3" s="202"/>
      <c r="E3" s="202"/>
    </row>
    <row r="4" spans="1:5" ht="24" customHeight="1">
      <c r="B4" s="202"/>
      <c r="C4" s="202"/>
      <c r="D4" s="466" t="str">
        <f>IF(基本情報入力シート!C9="","","医療機関名："&amp;基本情報入力シート!C9)</f>
        <v/>
      </c>
      <c r="E4" s="466"/>
    </row>
    <row r="5" spans="1:5" ht="24" customHeight="1">
      <c r="B5" s="463" t="s">
        <v>350</v>
      </c>
      <c r="C5" s="463"/>
    </row>
    <row r="6" spans="1:5" ht="24" customHeight="1">
      <c r="E6" s="203" t="s">
        <v>351</v>
      </c>
    </row>
    <row r="7" spans="1:5" ht="24" customHeight="1">
      <c r="B7" s="464" t="s">
        <v>352</v>
      </c>
      <c r="C7" s="464"/>
      <c r="D7" s="204" t="s">
        <v>440</v>
      </c>
      <c r="E7" s="204" t="s">
        <v>439</v>
      </c>
    </row>
    <row r="8" spans="1:5" ht="24" customHeight="1">
      <c r="B8" s="461" t="s">
        <v>354</v>
      </c>
      <c r="C8" s="461"/>
      <c r="D8" s="205" t="str">
        <f>IF(【申請】所要調書!O11="","",【申請】所要調書!O11)</f>
        <v/>
      </c>
      <c r="E8" s="206"/>
    </row>
    <row r="9" spans="1:5" ht="24" customHeight="1">
      <c r="B9" s="461" t="s">
        <v>355</v>
      </c>
      <c r="C9" s="461"/>
      <c r="D9" s="110"/>
      <c r="E9" s="105"/>
    </row>
    <row r="10" spans="1:5" ht="24" customHeight="1">
      <c r="B10" s="461" t="s">
        <v>356</v>
      </c>
      <c r="C10" s="461"/>
      <c r="D10" s="110"/>
      <c r="E10" s="105"/>
    </row>
    <row r="11" spans="1:5" ht="24" customHeight="1">
      <c r="B11" s="462" t="s">
        <v>357</v>
      </c>
      <c r="C11" s="462"/>
      <c r="D11" s="207">
        <f>SUM(D8:D10)</f>
        <v>0</v>
      </c>
      <c r="E11" s="207"/>
    </row>
    <row r="12" spans="1:5" ht="24" customHeight="1"/>
    <row r="13" spans="1:5" ht="24" customHeight="1">
      <c r="B13" s="463" t="s">
        <v>358</v>
      </c>
      <c r="C13" s="463"/>
    </row>
    <row r="14" spans="1:5" ht="24" customHeight="1"/>
    <row r="15" spans="1:5" ht="24" customHeight="1">
      <c r="B15" s="464" t="s">
        <v>352</v>
      </c>
      <c r="C15" s="464"/>
      <c r="D15" s="204" t="s">
        <v>440</v>
      </c>
      <c r="E15" s="204" t="s">
        <v>439</v>
      </c>
    </row>
    <row r="16" spans="1:5" ht="24" customHeight="1">
      <c r="B16" s="457"/>
      <c r="C16" s="458"/>
      <c r="D16" s="106"/>
      <c r="E16" s="107"/>
    </row>
    <row r="17" spans="2:5" ht="24" customHeight="1">
      <c r="B17" s="459"/>
      <c r="C17" s="460"/>
      <c r="D17" s="105"/>
      <c r="E17" s="108"/>
    </row>
    <row r="18" spans="2:5" ht="24" customHeight="1">
      <c r="B18" s="459"/>
      <c r="C18" s="460"/>
      <c r="D18" s="105"/>
      <c r="E18" s="108"/>
    </row>
    <row r="19" spans="2:5" ht="24" customHeight="1">
      <c r="B19" s="459"/>
      <c r="C19" s="460"/>
      <c r="D19" s="105"/>
      <c r="E19" s="108"/>
    </row>
    <row r="20" spans="2:5" ht="24" customHeight="1">
      <c r="B20" s="459"/>
      <c r="C20" s="460"/>
      <c r="D20" s="105"/>
      <c r="E20" s="108"/>
    </row>
    <row r="21" spans="2:5" ht="24" customHeight="1">
      <c r="B21" s="467"/>
      <c r="C21" s="468"/>
      <c r="D21" s="105"/>
      <c r="E21" s="108"/>
    </row>
    <row r="22" spans="2:5" ht="24" customHeight="1">
      <c r="B22" s="462" t="s">
        <v>168</v>
      </c>
      <c r="C22" s="462"/>
      <c r="D22" s="207">
        <f>SUM(D16:D21)</f>
        <v>0</v>
      </c>
      <c r="E22" s="207"/>
    </row>
    <row r="23" spans="2:5" ht="24" customHeight="1">
      <c r="D23" s="109" t="str">
        <f>IF(D11=D22," ","↑「１　収入」と「２　支出」が一致していません")</f>
        <v xml:space="preserve"> </v>
      </c>
    </row>
  </sheetData>
  <sheetProtection sheet="1" selectLockedCells="1"/>
  <mergeCells count="17">
    <mergeCell ref="B18:C18"/>
    <mergeCell ref="B19:C19"/>
    <mergeCell ref="B20:C20"/>
    <mergeCell ref="B21:C21"/>
    <mergeCell ref="B22:C22"/>
    <mergeCell ref="A2:E2"/>
    <mergeCell ref="D4:E4"/>
    <mergeCell ref="B5:C5"/>
    <mergeCell ref="B7:C7"/>
    <mergeCell ref="B8:C8"/>
    <mergeCell ref="B16:C16"/>
    <mergeCell ref="B17:C17"/>
    <mergeCell ref="B9:C9"/>
    <mergeCell ref="B10:C10"/>
    <mergeCell ref="B11:C11"/>
    <mergeCell ref="B13:C13"/>
    <mergeCell ref="B15:C15"/>
  </mergeCells>
  <phoneticPr fontId="4"/>
  <conditionalFormatting sqref="D9:D10 D16:D21">
    <cfRule type="containsBlanks" dxfId="26" priority="3">
      <formula>LEN(TRIM(D9))=0</formula>
    </cfRule>
  </conditionalFormatting>
  <conditionalFormatting sqref="B16:B21">
    <cfRule type="containsBlanks" dxfId="25" priority="1">
      <formula>LEN(TRIM(B16))=0</formula>
    </cfRule>
  </conditionalFormatting>
  <pageMargins left="0.7" right="0.7" top="0.75" bottom="0.75" header="0.3" footer="0.3"/>
  <pageSetup paperSize="9" fitToHeight="0"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5A213-9593-4351-AC30-CEA70F600D95}">
  <sheetPr>
    <tabColor theme="6" tint="0.39997558519241921"/>
  </sheetPr>
  <dimension ref="A1:S56"/>
  <sheetViews>
    <sheetView zoomScaleNormal="100" zoomScaleSheetLayoutView="85" workbookViewId="0">
      <selection activeCell="G15" sqref="G15:K15"/>
    </sheetView>
  </sheetViews>
  <sheetFormatPr defaultRowHeight="13.5"/>
  <sheetData>
    <row r="1" spans="1:19" ht="14.25">
      <c r="A1" s="474"/>
      <c r="B1" s="475"/>
      <c r="C1" s="475"/>
      <c r="D1" s="475"/>
      <c r="E1" s="475"/>
      <c r="F1" s="475"/>
      <c r="G1" s="475"/>
      <c r="H1" s="475"/>
      <c r="I1" s="475"/>
      <c r="J1" s="475"/>
      <c r="K1" s="475"/>
      <c r="L1" s="475"/>
      <c r="M1" s="475"/>
      <c r="N1" s="301"/>
      <c r="O1" s="301"/>
      <c r="P1" s="301"/>
      <c r="Q1" s="301"/>
      <c r="R1" s="301"/>
      <c r="S1" s="301"/>
    </row>
    <row r="2" spans="1:19" ht="14.25">
      <c r="A2" s="302"/>
      <c r="B2" s="301"/>
      <c r="C2" s="301"/>
      <c r="D2" s="301"/>
      <c r="E2" s="301"/>
      <c r="F2" s="301"/>
      <c r="G2" s="301"/>
      <c r="H2" s="301"/>
      <c r="I2" s="301"/>
      <c r="J2" s="301"/>
      <c r="K2" s="301"/>
      <c r="L2" s="301"/>
      <c r="M2" s="301"/>
      <c r="N2" s="301"/>
      <c r="O2" s="301"/>
      <c r="P2" s="301"/>
      <c r="Q2" s="301"/>
      <c r="R2" s="301"/>
      <c r="S2" s="301"/>
    </row>
    <row r="3" spans="1:19" ht="14.25">
      <c r="A3" s="476" t="s">
        <v>503</v>
      </c>
      <c r="B3" s="476"/>
      <c r="C3" s="476"/>
      <c r="D3" s="476"/>
      <c r="E3" s="476"/>
      <c r="F3" s="476"/>
      <c r="G3" s="476"/>
      <c r="H3" s="476"/>
      <c r="I3" s="476"/>
      <c r="J3" s="476"/>
      <c r="K3" s="476"/>
      <c r="L3" s="301"/>
      <c r="M3" s="301"/>
      <c r="N3" s="301"/>
      <c r="O3" s="301"/>
      <c r="P3" s="301"/>
      <c r="Q3" s="301"/>
      <c r="R3" s="301"/>
      <c r="S3" s="301"/>
    </row>
    <row r="4" spans="1:19" ht="14.25">
      <c r="A4" s="303"/>
      <c r="B4" s="303"/>
      <c r="C4" s="303"/>
      <c r="D4" s="303"/>
      <c r="E4" s="303"/>
      <c r="F4" s="303"/>
      <c r="G4" s="303"/>
      <c r="H4" s="303"/>
      <c r="I4" s="303"/>
      <c r="J4" s="303"/>
      <c r="K4" s="303"/>
      <c r="L4" s="301"/>
      <c r="M4" s="301"/>
      <c r="N4" s="301"/>
      <c r="O4" s="301"/>
      <c r="P4" s="301"/>
      <c r="Q4" s="301"/>
      <c r="R4" s="301"/>
      <c r="S4" s="301"/>
    </row>
    <row r="5" spans="1:19" ht="14.25">
      <c r="A5" s="304"/>
      <c r="B5" s="304"/>
      <c r="C5" s="304"/>
      <c r="D5" s="304"/>
      <c r="E5" s="304"/>
      <c r="F5" s="304"/>
      <c r="G5" s="304"/>
      <c r="H5" s="477"/>
      <c r="I5" s="477"/>
      <c r="J5" s="477"/>
      <c r="K5" s="477"/>
      <c r="L5" s="301"/>
      <c r="M5" s="301"/>
      <c r="N5" s="301"/>
      <c r="O5" s="301"/>
      <c r="P5" s="301"/>
      <c r="Q5" s="301"/>
      <c r="R5" s="301"/>
      <c r="S5" s="301"/>
    </row>
    <row r="6" spans="1:19" ht="14.25">
      <c r="A6" s="302"/>
      <c r="B6" s="301"/>
      <c r="C6" s="301"/>
      <c r="D6" s="301"/>
      <c r="E6" s="301"/>
      <c r="F6" s="301"/>
      <c r="G6" s="301"/>
      <c r="H6" s="301"/>
      <c r="I6" s="301"/>
      <c r="J6" s="301"/>
      <c r="K6" s="301"/>
      <c r="L6" s="301"/>
      <c r="M6" s="301"/>
      <c r="N6" s="301"/>
      <c r="O6" s="301"/>
      <c r="P6" s="301"/>
      <c r="Q6" s="301"/>
      <c r="R6" s="301"/>
      <c r="S6" s="301"/>
    </row>
    <row r="7" spans="1:19" ht="14.25">
      <c r="A7" s="302"/>
      <c r="B7" s="301"/>
      <c r="C7" s="301"/>
      <c r="D7" s="301"/>
      <c r="E7" s="301"/>
      <c r="F7" s="301"/>
      <c r="G7" s="301"/>
      <c r="H7" s="301"/>
      <c r="I7" s="301"/>
      <c r="J7" s="301"/>
      <c r="K7" s="301"/>
      <c r="L7" s="301"/>
      <c r="M7" s="301"/>
      <c r="N7" s="301"/>
      <c r="O7" s="301"/>
      <c r="P7" s="301"/>
      <c r="Q7" s="301"/>
      <c r="R7" s="301"/>
      <c r="S7" s="301"/>
    </row>
    <row r="8" spans="1:19">
      <c r="A8" s="474" t="s">
        <v>504</v>
      </c>
      <c r="B8" s="475"/>
      <c r="C8" s="475"/>
      <c r="D8" s="475"/>
      <c r="E8" s="475"/>
      <c r="F8" s="475"/>
      <c r="G8" s="475"/>
      <c r="H8" s="475"/>
      <c r="I8" s="475"/>
      <c r="J8" s="475"/>
      <c r="K8" s="475"/>
      <c r="L8" s="475"/>
      <c r="M8" s="475"/>
      <c r="N8" s="301"/>
      <c r="O8" s="301"/>
      <c r="P8" s="301"/>
      <c r="Q8" s="301"/>
      <c r="R8" s="301"/>
      <c r="S8" s="301"/>
    </row>
    <row r="9" spans="1:19">
      <c r="A9" s="474" t="s">
        <v>505</v>
      </c>
      <c r="B9" s="475"/>
      <c r="C9" s="475"/>
      <c r="D9" s="475"/>
      <c r="E9" s="475"/>
      <c r="F9" s="475"/>
      <c r="G9" s="475"/>
      <c r="H9" s="475"/>
      <c r="I9" s="475"/>
      <c r="J9" s="475"/>
      <c r="K9" s="475"/>
      <c r="L9" s="475"/>
      <c r="M9" s="475"/>
      <c r="N9" s="301"/>
      <c r="O9" s="301"/>
      <c r="P9" s="301"/>
      <c r="Q9" s="301"/>
      <c r="R9" s="301"/>
      <c r="S9" s="301"/>
    </row>
    <row r="10" spans="1:19" ht="14.25">
      <c r="A10" s="302"/>
      <c r="B10" s="301"/>
      <c r="C10" s="301"/>
      <c r="D10" s="301"/>
      <c r="E10" s="301"/>
      <c r="F10" s="301"/>
      <c r="G10" s="301"/>
      <c r="H10" s="301"/>
      <c r="I10" s="301"/>
      <c r="J10" s="301"/>
      <c r="K10" s="301"/>
      <c r="L10" s="301"/>
      <c r="M10" s="301"/>
      <c r="N10" s="301"/>
      <c r="O10" s="301"/>
      <c r="P10" s="301"/>
      <c r="Q10" s="301"/>
      <c r="R10" s="301"/>
      <c r="S10" s="301"/>
    </row>
    <row r="11" spans="1:19" ht="14.25">
      <c r="A11" s="302"/>
      <c r="B11" s="301"/>
      <c r="C11" s="301"/>
      <c r="D11" s="301"/>
      <c r="E11" s="470" t="s">
        <v>506</v>
      </c>
      <c r="F11" s="470"/>
      <c r="G11" s="478"/>
      <c r="H11" s="478"/>
      <c r="I11" s="478"/>
      <c r="J11" s="478"/>
      <c r="K11" s="478"/>
      <c r="L11" s="301"/>
      <c r="M11" s="301"/>
      <c r="N11" s="301"/>
      <c r="O11" s="301"/>
      <c r="P11" s="301"/>
      <c r="Q11" s="301"/>
      <c r="R11" s="301"/>
      <c r="S11" s="301"/>
    </row>
    <row r="12" spans="1:19" ht="14.25">
      <c r="A12" s="304"/>
      <c r="B12" s="301"/>
      <c r="C12" s="470" t="s">
        <v>507</v>
      </c>
      <c r="D12" s="470"/>
      <c r="E12" s="470" t="s">
        <v>508</v>
      </c>
      <c r="F12" s="470"/>
      <c r="G12" s="471"/>
      <c r="H12" s="471"/>
      <c r="I12" s="471"/>
      <c r="J12" s="471"/>
      <c r="K12" s="471"/>
      <c r="L12" s="301"/>
      <c r="M12" s="301"/>
      <c r="N12" s="301"/>
      <c r="O12" s="301"/>
      <c r="P12" s="301"/>
      <c r="Q12" s="301"/>
      <c r="R12" s="301"/>
      <c r="S12" s="301"/>
    </row>
    <row r="13" spans="1:19" ht="14.25">
      <c r="A13" s="304"/>
      <c r="B13" s="301"/>
      <c r="C13" s="301"/>
      <c r="D13" s="301"/>
      <c r="E13" s="470" t="s">
        <v>509</v>
      </c>
      <c r="F13" s="470"/>
      <c r="G13" s="471"/>
      <c r="H13" s="471"/>
      <c r="I13" s="471"/>
      <c r="J13" s="471"/>
      <c r="K13" s="471"/>
      <c r="L13" s="301"/>
      <c r="M13" s="301"/>
      <c r="N13" s="301"/>
      <c r="O13" s="301"/>
      <c r="P13" s="301"/>
      <c r="Q13" s="301"/>
      <c r="R13" s="301"/>
      <c r="S13" s="301"/>
    </row>
    <row r="14" spans="1:19" ht="14.25">
      <c r="A14" s="305"/>
      <c r="B14" s="301"/>
      <c r="C14" s="301"/>
      <c r="D14" s="301"/>
      <c r="E14" s="470" t="s">
        <v>510</v>
      </c>
      <c r="F14" s="470"/>
      <c r="G14" s="471"/>
      <c r="H14" s="471"/>
      <c r="I14" s="471"/>
      <c r="J14" s="471"/>
      <c r="K14" s="471"/>
      <c r="L14" s="301"/>
      <c r="M14" s="301"/>
      <c r="N14" s="301"/>
      <c r="O14" s="301"/>
      <c r="P14" s="301"/>
      <c r="Q14" s="301"/>
      <c r="R14" s="301"/>
      <c r="S14" s="301"/>
    </row>
    <row r="15" spans="1:19" ht="14.25">
      <c r="A15" s="305"/>
      <c r="B15" s="301"/>
      <c r="C15" s="301"/>
      <c r="D15" s="301"/>
      <c r="E15" s="470" t="s">
        <v>511</v>
      </c>
      <c r="F15" s="470"/>
      <c r="G15" s="471"/>
      <c r="H15" s="471"/>
      <c r="I15" s="471"/>
      <c r="J15" s="471"/>
      <c r="K15" s="471"/>
      <c r="L15" s="301"/>
      <c r="M15" s="301"/>
      <c r="N15" s="301"/>
      <c r="O15" s="301"/>
      <c r="P15" s="301"/>
      <c r="Q15" s="301"/>
      <c r="R15" s="301"/>
      <c r="S15" s="301"/>
    </row>
    <row r="16" spans="1:19" ht="14.25">
      <c r="A16" s="302"/>
      <c r="B16" s="301"/>
      <c r="C16" s="301"/>
      <c r="D16" s="301"/>
      <c r="E16" s="301"/>
      <c r="F16" s="301"/>
      <c r="G16" s="301"/>
      <c r="H16" s="301"/>
      <c r="I16" s="301"/>
      <c r="J16" s="301"/>
      <c r="K16" s="301"/>
      <c r="L16" s="301"/>
      <c r="M16" s="301"/>
      <c r="N16" s="301"/>
      <c r="O16" s="301"/>
      <c r="P16" s="301"/>
      <c r="Q16" s="301"/>
      <c r="R16" s="301"/>
      <c r="S16" s="301"/>
    </row>
    <row r="17" spans="1:19" ht="14.25">
      <c r="A17" s="302"/>
      <c r="B17" s="301"/>
      <c r="C17" s="301"/>
      <c r="D17" s="301"/>
      <c r="E17" s="301"/>
      <c r="F17" s="301"/>
      <c r="G17" s="301"/>
      <c r="H17" s="301"/>
      <c r="I17" s="301"/>
      <c r="J17" s="301"/>
      <c r="K17" s="301"/>
      <c r="L17" s="301"/>
      <c r="M17" s="301"/>
      <c r="N17" s="301"/>
      <c r="O17" s="301"/>
      <c r="P17" s="301"/>
      <c r="Q17" s="301"/>
      <c r="R17" s="301"/>
      <c r="S17" s="301"/>
    </row>
    <row r="18" spans="1:19" ht="14.25">
      <c r="A18" s="469" t="s">
        <v>512</v>
      </c>
      <c r="B18" s="469"/>
      <c r="C18" s="469"/>
      <c r="D18" s="469"/>
      <c r="E18" s="469"/>
      <c r="F18" s="469"/>
      <c r="G18" s="469"/>
      <c r="H18" s="469"/>
      <c r="I18" s="469"/>
      <c r="J18" s="469"/>
      <c r="K18" s="469"/>
      <c r="L18" s="301"/>
      <c r="M18" s="301"/>
      <c r="N18" s="301"/>
      <c r="O18" s="301"/>
      <c r="P18" s="301"/>
      <c r="Q18" s="301"/>
      <c r="R18" s="301"/>
      <c r="S18" s="301"/>
    </row>
    <row r="19" spans="1:19" ht="14.25">
      <c r="A19" s="472" t="s">
        <v>513</v>
      </c>
      <c r="B19" s="472"/>
      <c r="C19" s="472"/>
      <c r="D19" s="472"/>
      <c r="E19" s="472"/>
      <c r="F19" s="472"/>
      <c r="G19" s="472"/>
      <c r="H19" s="472"/>
      <c r="I19" s="472"/>
      <c r="J19" s="472"/>
      <c r="K19" s="472"/>
      <c r="L19" s="301"/>
      <c r="M19" s="301"/>
      <c r="N19" s="301"/>
      <c r="O19" s="301"/>
      <c r="P19" s="301"/>
      <c r="Q19" s="301"/>
      <c r="R19" s="301"/>
      <c r="S19" s="301"/>
    </row>
    <row r="20" spans="1:19" ht="14.25">
      <c r="A20" s="469" t="s">
        <v>514</v>
      </c>
      <c r="B20" s="469"/>
      <c r="C20" s="469"/>
      <c r="D20" s="469"/>
      <c r="E20" s="469"/>
      <c r="F20" s="469"/>
      <c r="G20" s="469"/>
      <c r="H20" s="469"/>
      <c r="I20" s="469"/>
      <c r="J20" s="469"/>
      <c r="K20" s="469"/>
      <c r="L20" s="301"/>
      <c r="M20" s="301"/>
      <c r="N20" s="301"/>
      <c r="O20" s="301"/>
      <c r="P20" s="301"/>
      <c r="Q20" s="301"/>
      <c r="R20" s="301"/>
      <c r="S20" s="301"/>
    </row>
    <row r="21" spans="1:19" ht="14.25">
      <c r="A21" s="469" t="s">
        <v>515</v>
      </c>
      <c r="B21" s="469"/>
      <c r="C21" s="469"/>
      <c r="D21" s="469"/>
      <c r="E21" s="469"/>
      <c r="F21" s="469"/>
      <c r="G21" s="469"/>
      <c r="H21" s="469"/>
      <c r="I21" s="469"/>
      <c r="J21" s="469"/>
      <c r="K21" s="469"/>
      <c r="L21" s="301"/>
      <c r="M21" s="301"/>
      <c r="N21" s="301"/>
      <c r="O21" s="301"/>
      <c r="P21" s="301"/>
      <c r="Q21" s="301"/>
      <c r="R21" s="301"/>
      <c r="S21" s="301"/>
    </row>
    <row r="22" spans="1:19" ht="14.25">
      <c r="A22" s="469" t="s">
        <v>516</v>
      </c>
      <c r="B22" s="469"/>
      <c r="C22" s="469"/>
      <c r="D22" s="469"/>
      <c r="E22" s="469"/>
      <c r="F22" s="469"/>
      <c r="G22" s="469"/>
      <c r="H22" s="469"/>
      <c r="I22" s="469"/>
      <c r="J22" s="469"/>
      <c r="K22" s="469"/>
      <c r="L22" s="301"/>
      <c r="M22" s="301"/>
      <c r="N22" s="301"/>
      <c r="O22" s="301"/>
      <c r="P22" s="301"/>
      <c r="Q22" s="301"/>
      <c r="R22" s="301"/>
      <c r="S22" s="301"/>
    </row>
    <row r="23" spans="1:19" ht="14.25">
      <c r="A23" s="469" t="s">
        <v>517</v>
      </c>
      <c r="B23" s="469"/>
      <c r="C23" s="469"/>
      <c r="D23" s="469"/>
      <c r="E23" s="469"/>
      <c r="F23" s="469"/>
      <c r="G23" s="469"/>
      <c r="H23" s="469"/>
      <c r="I23" s="469"/>
      <c r="J23" s="469"/>
      <c r="K23" s="469"/>
      <c r="L23" s="301"/>
      <c r="M23" s="301"/>
      <c r="N23" s="301"/>
      <c r="O23" s="301"/>
      <c r="P23" s="301"/>
      <c r="Q23" s="301"/>
      <c r="R23" s="301"/>
      <c r="S23" s="301"/>
    </row>
    <row r="24" spans="1:19" ht="14.25">
      <c r="A24" s="306"/>
      <c r="B24" s="306"/>
      <c r="C24" s="306"/>
      <c r="D24" s="306"/>
      <c r="E24" s="306"/>
      <c r="F24" s="306"/>
      <c r="G24" s="306"/>
      <c r="H24" s="306"/>
      <c r="I24" s="306"/>
      <c r="J24" s="306"/>
      <c r="K24" s="306"/>
      <c r="L24" s="301"/>
      <c r="M24" s="301"/>
      <c r="N24" s="301"/>
      <c r="O24" s="301"/>
      <c r="P24" s="301"/>
      <c r="Q24" s="301"/>
      <c r="R24" s="301"/>
      <c r="S24" s="301"/>
    </row>
    <row r="25" spans="1:19" ht="14.25">
      <c r="A25" s="473" t="s">
        <v>518</v>
      </c>
      <c r="B25" s="473"/>
      <c r="C25" s="473"/>
      <c r="D25" s="473"/>
      <c r="E25" s="473"/>
      <c r="F25" s="473"/>
      <c r="G25" s="473"/>
      <c r="H25" s="473"/>
      <c r="I25" s="473"/>
      <c r="J25" s="473"/>
      <c r="K25" s="473"/>
      <c r="L25" s="301"/>
      <c r="M25" s="301"/>
      <c r="N25" s="301"/>
      <c r="O25" s="301"/>
      <c r="P25" s="301"/>
      <c r="Q25" s="301"/>
      <c r="R25" s="301"/>
      <c r="S25" s="301"/>
    </row>
    <row r="26" spans="1:19" ht="14.25">
      <c r="A26" s="469" t="s">
        <v>519</v>
      </c>
      <c r="B26" s="469"/>
      <c r="C26" s="469"/>
      <c r="D26" s="469"/>
      <c r="E26" s="469"/>
      <c r="F26" s="469"/>
      <c r="G26" s="469"/>
      <c r="H26" s="469"/>
      <c r="I26" s="469"/>
      <c r="J26" s="469"/>
      <c r="K26" s="469"/>
      <c r="L26" s="301"/>
      <c r="M26" s="301"/>
      <c r="N26" s="301"/>
      <c r="O26" s="301"/>
      <c r="P26" s="301"/>
      <c r="Q26" s="301"/>
      <c r="R26" s="301"/>
      <c r="S26" s="301"/>
    </row>
    <row r="27" spans="1:19" ht="14.25">
      <c r="A27" s="472" t="s">
        <v>520</v>
      </c>
      <c r="B27" s="472"/>
      <c r="C27" s="472"/>
      <c r="D27" s="472"/>
      <c r="E27" s="472"/>
      <c r="F27" s="472"/>
      <c r="G27" s="472"/>
      <c r="H27" s="472"/>
      <c r="I27" s="472"/>
      <c r="J27" s="472"/>
      <c r="K27" s="472"/>
      <c r="L27" s="301"/>
      <c r="M27" s="301"/>
      <c r="N27" s="301"/>
      <c r="O27" s="301"/>
      <c r="P27" s="301"/>
      <c r="Q27" s="301"/>
      <c r="R27" s="301"/>
      <c r="S27" s="301"/>
    </row>
    <row r="28" spans="1:19" ht="14.25">
      <c r="A28" s="469" t="s">
        <v>521</v>
      </c>
      <c r="B28" s="469"/>
      <c r="C28" s="469"/>
      <c r="D28" s="469"/>
      <c r="E28" s="469"/>
      <c r="F28" s="469"/>
      <c r="G28" s="469"/>
      <c r="H28" s="469"/>
      <c r="I28" s="469"/>
      <c r="J28" s="469"/>
      <c r="K28" s="469"/>
      <c r="L28" s="301"/>
      <c r="M28" s="301"/>
      <c r="N28" s="301"/>
      <c r="O28" s="301"/>
      <c r="P28" s="301"/>
      <c r="Q28" s="301"/>
      <c r="R28" s="301"/>
      <c r="S28" s="301"/>
    </row>
    <row r="29" spans="1:19" ht="14.25">
      <c r="A29" s="469" t="s">
        <v>522</v>
      </c>
      <c r="B29" s="469"/>
      <c r="C29" s="469"/>
      <c r="D29" s="469"/>
      <c r="E29" s="469"/>
      <c r="F29" s="469"/>
      <c r="G29" s="469"/>
      <c r="H29" s="469"/>
      <c r="I29" s="469"/>
      <c r="J29" s="469"/>
      <c r="K29" s="469"/>
      <c r="L29" s="301"/>
      <c r="M29" s="301"/>
      <c r="N29" s="301"/>
      <c r="O29" s="301"/>
      <c r="P29" s="301"/>
      <c r="Q29" s="301"/>
      <c r="R29" s="301"/>
      <c r="S29" s="301"/>
    </row>
    <row r="30" spans="1:19" ht="14.25">
      <c r="A30" s="469" t="s">
        <v>523</v>
      </c>
      <c r="B30" s="469"/>
      <c r="C30" s="469"/>
      <c r="D30" s="469"/>
      <c r="E30" s="469"/>
      <c r="F30" s="469"/>
      <c r="G30" s="469"/>
      <c r="H30" s="469"/>
      <c r="I30" s="469"/>
      <c r="J30" s="469"/>
      <c r="K30" s="469"/>
      <c r="L30" s="301"/>
      <c r="M30" s="301"/>
      <c r="N30" s="301"/>
      <c r="O30" s="301"/>
      <c r="P30" s="301"/>
      <c r="Q30" s="301"/>
      <c r="R30" s="301"/>
      <c r="S30" s="301"/>
    </row>
    <row r="31" spans="1:19" ht="14.25">
      <c r="A31" s="469" t="s">
        <v>524</v>
      </c>
      <c r="B31" s="469"/>
      <c r="C31" s="469"/>
      <c r="D31" s="469"/>
      <c r="E31" s="469"/>
      <c r="F31" s="469"/>
      <c r="G31" s="469"/>
      <c r="H31" s="469"/>
      <c r="I31" s="469"/>
      <c r="J31" s="469"/>
      <c r="K31" s="469"/>
      <c r="L31" s="301"/>
      <c r="M31" s="301"/>
      <c r="N31" s="301"/>
      <c r="O31" s="301"/>
      <c r="P31" s="301"/>
      <c r="Q31" s="301"/>
      <c r="R31" s="301"/>
      <c r="S31" s="301"/>
    </row>
    <row r="32" spans="1:19" ht="14.25">
      <c r="A32" s="469" t="s">
        <v>525</v>
      </c>
      <c r="B32" s="469"/>
      <c r="C32" s="469"/>
      <c r="D32" s="469"/>
      <c r="E32" s="469"/>
      <c r="F32" s="469"/>
      <c r="G32" s="469"/>
      <c r="H32" s="469"/>
      <c r="I32" s="469"/>
      <c r="J32" s="469"/>
      <c r="K32" s="469"/>
      <c r="L32" s="301"/>
      <c r="M32" s="301"/>
      <c r="N32" s="301"/>
      <c r="O32" s="301"/>
      <c r="P32" s="301"/>
      <c r="Q32" s="301"/>
      <c r="R32" s="301"/>
      <c r="S32" s="301"/>
    </row>
    <row r="33" spans="1:19" ht="14.25">
      <c r="A33" s="469" t="s">
        <v>526</v>
      </c>
      <c r="B33" s="469"/>
      <c r="C33" s="469"/>
      <c r="D33" s="469"/>
      <c r="E33" s="469"/>
      <c r="F33" s="469"/>
      <c r="G33" s="469"/>
      <c r="H33" s="469"/>
      <c r="I33" s="469"/>
      <c r="J33" s="469"/>
      <c r="K33" s="469"/>
      <c r="L33" s="301"/>
      <c r="M33" s="301"/>
      <c r="N33" s="301"/>
      <c r="O33" s="301"/>
      <c r="P33" s="301"/>
      <c r="Q33" s="301"/>
      <c r="R33" s="301"/>
      <c r="S33" s="301"/>
    </row>
    <row r="34" spans="1:19" ht="14.25">
      <c r="A34" s="469" t="s">
        <v>527</v>
      </c>
      <c r="B34" s="469"/>
      <c r="C34" s="469"/>
      <c r="D34" s="469"/>
      <c r="E34" s="469"/>
      <c r="F34" s="469"/>
      <c r="G34" s="469"/>
      <c r="H34" s="469"/>
      <c r="I34" s="469"/>
      <c r="J34" s="469"/>
      <c r="K34" s="469"/>
      <c r="L34" s="301"/>
      <c r="M34" s="301"/>
      <c r="N34" s="301"/>
      <c r="O34" s="301"/>
      <c r="P34" s="301"/>
      <c r="Q34" s="301"/>
      <c r="R34" s="301"/>
      <c r="S34" s="301"/>
    </row>
    <row r="35" spans="1:19" ht="14.25">
      <c r="A35" s="469" t="s">
        <v>528</v>
      </c>
      <c r="B35" s="469"/>
      <c r="C35" s="469"/>
      <c r="D35" s="469"/>
      <c r="E35" s="469"/>
      <c r="F35" s="469"/>
      <c r="G35" s="469"/>
      <c r="H35" s="469"/>
      <c r="I35" s="469"/>
      <c r="J35" s="469"/>
      <c r="K35" s="469"/>
      <c r="L35" s="301"/>
      <c r="M35" s="301"/>
      <c r="N35" s="301"/>
      <c r="O35" s="301"/>
      <c r="P35" s="301"/>
      <c r="Q35" s="301"/>
      <c r="R35" s="301"/>
      <c r="S35" s="301"/>
    </row>
    <row r="36" spans="1:19" ht="14.25">
      <c r="A36" s="469" t="s">
        <v>529</v>
      </c>
      <c r="B36" s="469"/>
      <c r="C36" s="469"/>
      <c r="D36" s="469"/>
      <c r="E36" s="469"/>
      <c r="F36" s="469"/>
      <c r="G36" s="469"/>
      <c r="H36" s="469"/>
      <c r="I36" s="469"/>
      <c r="J36" s="469"/>
      <c r="K36" s="469"/>
      <c r="L36" s="301"/>
      <c r="M36" s="301"/>
      <c r="N36" s="301"/>
      <c r="O36" s="301"/>
      <c r="P36" s="301"/>
      <c r="Q36" s="301"/>
      <c r="R36" s="301"/>
      <c r="S36" s="301"/>
    </row>
    <row r="37" spans="1:19" ht="14.25">
      <c r="A37" s="307"/>
      <c r="B37" s="307"/>
      <c r="C37" s="307"/>
      <c r="D37" s="307"/>
      <c r="E37" s="307"/>
      <c r="F37" s="307"/>
      <c r="G37" s="307"/>
      <c r="H37" s="307"/>
      <c r="I37" s="307"/>
      <c r="J37" s="307"/>
      <c r="K37" s="307"/>
      <c r="L37" s="301"/>
      <c r="M37" s="301"/>
      <c r="N37" s="301"/>
      <c r="O37" s="301"/>
      <c r="P37" s="301"/>
      <c r="Q37" s="301"/>
      <c r="R37" s="301"/>
      <c r="S37" s="301"/>
    </row>
    <row r="38" spans="1:19">
      <c r="A38" s="301"/>
      <c r="B38" s="301"/>
      <c r="C38" s="301"/>
      <c r="D38" s="301"/>
      <c r="E38" s="301"/>
      <c r="F38" s="301"/>
      <c r="G38" s="301"/>
      <c r="H38" s="301"/>
      <c r="I38" s="301"/>
      <c r="J38" s="301"/>
      <c r="K38" s="301"/>
      <c r="L38" s="301"/>
      <c r="M38" s="301"/>
      <c r="N38" s="301"/>
      <c r="O38" s="301"/>
      <c r="P38" s="301"/>
      <c r="Q38" s="301"/>
      <c r="R38" s="301"/>
      <c r="S38" s="301"/>
    </row>
    <row r="39" spans="1:19">
      <c r="A39" s="301"/>
      <c r="B39" s="301"/>
      <c r="C39" s="301"/>
      <c r="D39" s="301"/>
      <c r="E39" s="301"/>
      <c r="F39" s="301"/>
      <c r="G39" s="301"/>
      <c r="H39" s="301"/>
      <c r="I39" s="301"/>
      <c r="J39" s="301"/>
      <c r="K39" s="301"/>
      <c r="L39" s="301"/>
      <c r="M39" s="301"/>
      <c r="N39" s="301"/>
      <c r="O39" s="301"/>
      <c r="P39" s="301"/>
      <c r="Q39" s="301"/>
      <c r="R39" s="301"/>
      <c r="S39" s="301"/>
    </row>
    <row r="40" spans="1:19">
      <c r="A40" s="301"/>
      <c r="B40" s="301"/>
      <c r="C40" s="301"/>
      <c r="D40" s="301"/>
      <c r="E40" s="301"/>
      <c r="F40" s="301"/>
      <c r="G40" s="301"/>
      <c r="H40" s="301"/>
      <c r="I40" s="301"/>
      <c r="J40" s="301"/>
      <c r="K40" s="301"/>
      <c r="L40" s="301"/>
      <c r="M40" s="301"/>
      <c r="N40" s="301"/>
      <c r="O40" s="301"/>
      <c r="P40" s="301"/>
      <c r="Q40" s="301"/>
      <c r="R40" s="301"/>
      <c r="S40" s="301"/>
    </row>
    <row r="41" spans="1:19">
      <c r="A41" s="301"/>
      <c r="B41" s="301"/>
      <c r="C41" s="301"/>
      <c r="D41" s="301"/>
      <c r="E41" s="301"/>
      <c r="F41" s="301"/>
      <c r="G41" s="301"/>
      <c r="H41" s="301"/>
      <c r="I41" s="301"/>
      <c r="J41" s="301"/>
      <c r="K41" s="301"/>
      <c r="L41" s="301"/>
      <c r="M41" s="301"/>
      <c r="N41" s="301"/>
      <c r="O41" s="301"/>
      <c r="P41" s="301"/>
      <c r="Q41" s="301"/>
      <c r="R41" s="301"/>
      <c r="S41" s="301"/>
    </row>
    <row r="42" spans="1:19">
      <c r="A42" s="301"/>
      <c r="B42" s="301"/>
      <c r="C42" s="301"/>
      <c r="D42" s="301"/>
      <c r="E42" s="301"/>
      <c r="F42" s="301"/>
      <c r="G42" s="301"/>
      <c r="H42" s="301"/>
      <c r="I42" s="301"/>
      <c r="J42" s="301"/>
      <c r="K42" s="301"/>
      <c r="L42" s="301"/>
      <c r="M42" s="301"/>
      <c r="N42" s="301"/>
      <c r="O42" s="301"/>
      <c r="P42" s="301"/>
      <c r="Q42" s="301"/>
      <c r="R42" s="301"/>
      <c r="S42" s="301"/>
    </row>
    <row r="43" spans="1:19">
      <c r="A43" s="301"/>
      <c r="B43" s="301"/>
      <c r="C43" s="301"/>
      <c r="D43" s="301"/>
      <c r="E43" s="301"/>
      <c r="F43" s="301"/>
      <c r="G43" s="301"/>
      <c r="H43" s="301"/>
      <c r="I43" s="301"/>
      <c r="J43" s="301"/>
      <c r="K43" s="301"/>
      <c r="L43" s="301"/>
      <c r="M43" s="301"/>
      <c r="N43" s="301"/>
      <c r="O43" s="301"/>
      <c r="P43" s="301"/>
      <c r="Q43" s="301"/>
      <c r="R43" s="301"/>
      <c r="S43" s="301"/>
    </row>
    <row r="44" spans="1:19">
      <c r="A44" s="301"/>
      <c r="B44" s="301"/>
      <c r="C44" s="301"/>
      <c r="D44" s="301"/>
      <c r="E44" s="301"/>
      <c r="F44" s="301"/>
      <c r="G44" s="301"/>
      <c r="H44" s="301"/>
      <c r="I44" s="301"/>
      <c r="J44" s="301"/>
      <c r="K44" s="301"/>
      <c r="L44" s="301"/>
      <c r="M44" s="301"/>
      <c r="N44" s="301"/>
      <c r="O44" s="301"/>
      <c r="P44" s="301"/>
      <c r="Q44" s="301"/>
      <c r="R44" s="301"/>
      <c r="S44" s="301"/>
    </row>
    <row r="45" spans="1:19">
      <c r="A45" s="301"/>
      <c r="B45" s="301"/>
      <c r="C45" s="301"/>
      <c r="D45" s="301"/>
      <c r="E45" s="301"/>
      <c r="F45" s="301"/>
      <c r="G45" s="301"/>
      <c r="H45" s="301"/>
      <c r="I45" s="301"/>
      <c r="J45" s="301"/>
      <c r="K45" s="301"/>
      <c r="L45" s="301"/>
      <c r="M45" s="301"/>
      <c r="N45" s="301"/>
      <c r="O45" s="301"/>
      <c r="P45" s="301"/>
      <c r="Q45" s="301"/>
      <c r="R45" s="301"/>
      <c r="S45" s="301"/>
    </row>
    <row r="46" spans="1:19">
      <c r="A46" s="301"/>
      <c r="B46" s="301"/>
      <c r="C46" s="301"/>
      <c r="D46" s="301"/>
      <c r="E46" s="301"/>
      <c r="F46" s="301"/>
      <c r="G46" s="301"/>
      <c r="H46" s="301"/>
      <c r="I46" s="301"/>
      <c r="J46" s="301"/>
      <c r="K46" s="301"/>
      <c r="L46" s="301"/>
      <c r="M46" s="301"/>
      <c r="N46" s="301"/>
      <c r="O46" s="301"/>
      <c r="P46" s="301"/>
      <c r="Q46" s="301"/>
      <c r="R46" s="301"/>
      <c r="S46" s="301"/>
    </row>
    <row r="47" spans="1:19">
      <c r="A47" s="301"/>
      <c r="B47" s="301"/>
      <c r="C47" s="301"/>
      <c r="D47" s="301"/>
      <c r="E47" s="301"/>
      <c r="F47" s="301"/>
      <c r="G47" s="301"/>
      <c r="H47" s="301"/>
      <c r="I47" s="301"/>
      <c r="J47" s="301"/>
      <c r="K47" s="301"/>
      <c r="L47" s="301"/>
      <c r="M47" s="301"/>
      <c r="N47" s="301"/>
      <c r="O47" s="301"/>
      <c r="P47" s="301"/>
      <c r="Q47" s="301"/>
      <c r="R47" s="301"/>
      <c r="S47" s="301"/>
    </row>
    <row r="48" spans="1:19">
      <c r="A48" s="301"/>
      <c r="B48" s="301"/>
      <c r="C48" s="301"/>
      <c r="D48" s="301"/>
      <c r="E48" s="301"/>
      <c r="F48" s="301"/>
      <c r="G48" s="301"/>
      <c r="H48" s="301"/>
      <c r="I48" s="301"/>
      <c r="J48" s="301"/>
      <c r="K48" s="301"/>
      <c r="L48" s="301"/>
      <c r="M48" s="301"/>
      <c r="N48" s="301"/>
      <c r="O48" s="301"/>
      <c r="P48" s="301"/>
      <c r="Q48" s="301"/>
      <c r="R48" s="301"/>
      <c r="S48" s="301"/>
    </row>
    <row r="49" spans="1:19">
      <c r="A49" s="301"/>
      <c r="B49" s="301"/>
      <c r="C49" s="301"/>
      <c r="D49" s="301"/>
      <c r="E49" s="301"/>
      <c r="F49" s="301"/>
      <c r="G49" s="301"/>
      <c r="H49" s="301"/>
      <c r="I49" s="301"/>
      <c r="J49" s="301"/>
      <c r="K49" s="301"/>
      <c r="L49" s="301"/>
      <c r="M49" s="301"/>
      <c r="N49" s="301"/>
      <c r="O49" s="301"/>
      <c r="P49" s="301"/>
      <c r="Q49" s="301"/>
      <c r="R49" s="301"/>
      <c r="S49" s="301"/>
    </row>
    <row r="50" spans="1:19">
      <c r="A50" s="301"/>
      <c r="B50" s="301"/>
      <c r="C50" s="301"/>
      <c r="D50" s="301"/>
      <c r="E50" s="301"/>
      <c r="F50" s="301"/>
      <c r="G50" s="301"/>
      <c r="H50" s="301"/>
      <c r="I50" s="301"/>
      <c r="J50" s="301"/>
      <c r="K50" s="301"/>
      <c r="L50" s="301"/>
      <c r="M50" s="301"/>
      <c r="N50" s="301"/>
      <c r="O50" s="301"/>
      <c r="P50" s="301"/>
      <c r="Q50" s="301"/>
      <c r="R50" s="301"/>
      <c r="S50" s="301"/>
    </row>
    <row r="51" spans="1:19">
      <c r="A51" s="301"/>
      <c r="B51" s="301"/>
      <c r="C51" s="301"/>
      <c r="D51" s="301"/>
      <c r="E51" s="301"/>
      <c r="F51" s="301"/>
      <c r="G51" s="301"/>
      <c r="H51" s="301"/>
      <c r="I51" s="301"/>
      <c r="J51" s="301"/>
      <c r="K51" s="301"/>
      <c r="L51" s="301"/>
      <c r="M51" s="301"/>
      <c r="N51" s="301"/>
      <c r="O51" s="301"/>
      <c r="P51" s="301"/>
      <c r="Q51" s="301"/>
      <c r="R51" s="301"/>
      <c r="S51" s="301"/>
    </row>
    <row r="52" spans="1:19">
      <c r="A52" s="301"/>
      <c r="B52" s="301"/>
      <c r="C52" s="301"/>
      <c r="D52" s="301"/>
      <c r="E52" s="301"/>
      <c r="F52" s="301"/>
      <c r="G52" s="301"/>
      <c r="H52" s="301"/>
      <c r="I52" s="301"/>
      <c r="J52" s="301"/>
      <c r="K52" s="301"/>
      <c r="L52" s="301"/>
      <c r="M52" s="301"/>
      <c r="N52" s="301"/>
      <c r="O52" s="301"/>
      <c r="P52" s="301"/>
      <c r="Q52" s="301"/>
      <c r="R52" s="301"/>
      <c r="S52" s="301"/>
    </row>
    <row r="53" spans="1:19">
      <c r="A53" s="301"/>
      <c r="B53" s="301"/>
      <c r="C53" s="301"/>
      <c r="D53" s="301"/>
      <c r="E53" s="301"/>
      <c r="F53" s="301"/>
      <c r="G53" s="301"/>
      <c r="H53" s="301"/>
      <c r="I53" s="301"/>
      <c r="J53" s="301"/>
      <c r="K53" s="301"/>
      <c r="L53" s="301"/>
      <c r="M53" s="301"/>
      <c r="N53" s="301"/>
      <c r="O53" s="301"/>
      <c r="P53" s="301"/>
      <c r="Q53" s="301"/>
      <c r="R53" s="301"/>
      <c r="S53" s="301"/>
    </row>
    <row r="54" spans="1:19">
      <c r="A54" s="301"/>
      <c r="B54" s="301"/>
      <c r="C54" s="301"/>
      <c r="D54" s="301"/>
      <c r="E54" s="301"/>
      <c r="F54" s="301"/>
      <c r="G54" s="301"/>
      <c r="H54" s="301"/>
      <c r="I54" s="301"/>
      <c r="J54" s="301"/>
      <c r="K54" s="301"/>
      <c r="L54" s="301"/>
      <c r="M54" s="301"/>
      <c r="N54" s="301"/>
      <c r="O54" s="301"/>
      <c r="P54" s="301"/>
      <c r="Q54" s="301"/>
      <c r="R54" s="301"/>
      <c r="S54" s="301"/>
    </row>
    <row r="55" spans="1:19">
      <c r="A55" s="301"/>
      <c r="B55" s="301"/>
      <c r="C55" s="301"/>
      <c r="D55" s="301"/>
      <c r="E55" s="301"/>
      <c r="F55" s="301"/>
      <c r="G55" s="301"/>
      <c r="H55" s="301"/>
      <c r="I55" s="301"/>
      <c r="J55" s="301"/>
      <c r="K55" s="301"/>
      <c r="L55" s="301"/>
      <c r="M55" s="301"/>
      <c r="N55" s="301"/>
      <c r="O55" s="301"/>
      <c r="P55" s="301"/>
      <c r="Q55" s="301"/>
      <c r="R55" s="301"/>
      <c r="S55" s="301"/>
    </row>
    <row r="56" spans="1:19">
      <c r="A56" s="301"/>
      <c r="B56" s="301"/>
      <c r="C56" s="301"/>
      <c r="D56" s="301"/>
      <c r="E56" s="301"/>
      <c r="F56" s="301"/>
      <c r="G56" s="301"/>
      <c r="H56" s="301"/>
      <c r="I56" s="301"/>
      <c r="J56" s="301"/>
      <c r="K56" s="301"/>
      <c r="L56" s="301"/>
      <c r="M56" s="301"/>
      <c r="N56" s="301"/>
      <c r="O56" s="301"/>
      <c r="P56" s="301"/>
      <c r="Q56" s="301"/>
      <c r="R56" s="301"/>
      <c r="S56" s="301"/>
    </row>
  </sheetData>
  <sheetProtection sheet="1" objects="1" scenarios="1"/>
  <mergeCells count="34">
    <mergeCell ref="E14:F14"/>
    <mergeCell ref="G14:K14"/>
    <mergeCell ref="A1:M1"/>
    <mergeCell ref="A3:K3"/>
    <mergeCell ref="H5:K5"/>
    <mergeCell ref="A8:M8"/>
    <mergeCell ref="A9:M9"/>
    <mergeCell ref="E11:F11"/>
    <mergeCell ref="G11:K11"/>
    <mergeCell ref="C12:D12"/>
    <mergeCell ref="E12:F12"/>
    <mergeCell ref="G12:K12"/>
    <mergeCell ref="E13:F13"/>
    <mergeCell ref="G13:K13"/>
    <mergeCell ref="A28:K28"/>
    <mergeCell ref="E15:F15"/>
    <mergeCell ref="G15:K15"/>
    <mergeCell ref="A18:K18"/>
    <mergeCell ref="A19:K19"/>
    <mergeCell ref="A20:K20"/>
    <mergeCell ref="A21:K21"/>
    <mergeCell ref="A22:K22"/>
    <mergeCell ref="A23:K23"/>
    <mergeCell ref="A25:K25"/>
    <mergeCell ref="A26:K26"/>
    <mergeCell ref="A27:K27"/>
    <mergeCell ref="A35:K35"/>
    <mergeCell ref="A36:K36"/>
    <mergeCell ref="A29:K29"/>
    <mergeCell ref="A30:K30"/>
    <mergeCell ref="A31:K31"/>
    <mergeCell ref="A32:K32"/>
    <mergeCell ref="A33:K33"/>
    <mergeCell ref="A34:K34"/>
  </mergeCells>
  <phoneticPr fontId="4"/>
  <conditionalFormatting sqref="H5:K5">
    <cfRule type="containsBlanks" dxfId="24" priority="4">
      <formula>LEN(TRIM(H5))=0</formula>
    </cfRule>
    <cfRule type="expression" priority="5">
      <formula>$H$5=""</formula>
    </cfRule>
    <cfRule type="expression" dxfId="23" priority="6">
      <formula>H5=""</formula>
    </cfRule>
  </conditionalFormatting>
  <conditionalFormatting sqref="G11:K11">
    <cfRule type="containsBlanks" dxfId="22" priority="3">
      <formula>LEN(TRIM(G11))=0</formula>
    </cfRule>
  </conditionalFormatting>
  <conditionalFormatting sqref="G12:K12">
    <cfRule type="containsBlanks" dxfId="21" priority="2">
      <formula>LEN(TRIM(G12))=0</formula>
    </cfRule>
  </conditionalFormatting>
  <conditionalFormatting sqref="G13:K15">
    <cfRule type="containsBlanks" dxfId="20" priority="1">
      <formula>LEN(TRIM(G13))=0</formula>
    </cfRule>
  </conditionalFormatting>
  <pageMargins left="0.7" right="0.7" top="0.75" bottom="0.75" header="0.3" footer="0.3"/>
  <pageSetup paperSize="9" scale="90" orientation="portrait" r:id="rId1"/>
  <colBreaks count="1" manualBreakCount="1">
    <brk id="11"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82741-4326-468A-8850-E17077F6E88E}">
  <sheetPr>
    <tabColor theme="6" tint="0.39997558519241921"/>
    <pageSetUpPr fitToPage="1"/>
  </sheetPr>
  <dimension ref="A1:S16"/>
  <sheetViews>
    <sheetView topLeftCell="D1" workbookViewId="0">
      <selection activeCell="N8" sqref="N8"/>
    </sheetView>
  </sheetViews>
  <sheetFormatPr defaultColWidth="9" defaultRowHeight="12"/>
  <cols>
    <col min="1" max="1" width="0" style="152" hidden="1" customWidth="1"/>
    <col min="2" max="2" width="13.625" style="152" hidden="1" customWidth="1"/>
    <col min="3" max="3" width="11.25" style="152" hidden="1" customWidth="1"/>
    <col min="4" max="4" width="16.5" style="153" customWidth="1"/>
    <col min="5" max="5" width="14.75" style="153" customWidth="1"/>
    <col min="6" max="6" width="16.625" style="152" customWidth="1"/>
    <col min="7" max="7" width="12.125" style="152" customWidth="1"/>
    <col min="8" max="8" width="12.625" style="152" customWidth="1"/>
    <col min="9" max="9" width="8.625" style="152" customWidth="1"/>
    <col min="10" max="15" width="12.625" style="152" customWidth="1"/>
    <col min="16" max="16" width="12.625" style="152" hidden="1" customWidth="1"/>
    <col min="17" max="18" width="12.625" style="152" customWidth="1"/>
    <col min="19" max="19" width="20.625" style="152" customWidth="1"/>
    <col min="20" max="16384" width="9" style="152"/>
  </cols>
  <sheetData>
    <row r="1" spans="1:19">
      <c r="D1" s="153" t="s">
        <v>360</v>
      </c>
    </row>
    <row r="2" spans="1:19" s="115" customFormat="1" ht="24">
      <c r="A2" s="173"/>
      <c r="B2" s="173"/>
      <c r="C2" s="173"/>
      <c r="D2" s="174" t="s">
        <v>437</v>
      </c>
      <c r="F2" s="175"/>
      <c r="G2" s="175"/>
      <c r="H2" s="114"/>
      <c r="I2" s="114"/>
      <c r="J2" s="114"/>
      <c r="K2" s="114"/>
      <c r="L2" s="114"/>
      <c r="M2" s="114"/>
      <c r="N2" s="114"/>
      <c r="O2" s="114"/>
      <c r="P2" s="114"/>
      <c r="Q2" s="114"/>
      <c r="R2" s="289"/>
    </row>
    <row r="3" spans="1:19" s="121" customFormat="1">
      <c r="A3" s="117"/>
      <c r="B3" s="117"/>
      <c r="C3" s="117"/>
      <c r="D3" s="118"/>
      <c r="E3" s="118"/>
      <c r="F3" s="116"/>
      <c r="G3" s="119"/>
      <c r="H3" s="120" t="s">
        <v>0</v>
      </c>
      <c r="I3" s="120" t="s">
        <v>1</v>
      </c>
      <c r="J3" s="120" t="s">
        <v>343</v>
      </c>
      <c r="K3" s="120" t="s">
        <v>3</v>
      </c>
      <c r="L3" s="120" t="s">
        <v>4</v>
      </c>
      <c r="M3" s="120" t="s">
        <v>5</v>
      </c>
      <c r="N3" s="120" t="s">
        <v>344</v>
      </c>
      <c r="O3" s="120" t="s">
        <v>345</v>
      </c>
      <c r="P3" s="120"/>
      <c r="Q3" s="120" t="s">
        <v>346</v>
      </c>
      <c r="R3" s="116"/>
      <c r="S3" s="116"/>
    </row>
    <row r="4" spans="1:19" s="121" customFormat="1" ht="36">
      <c r="A4" s="123" t="s">
        <v>321</v>
      </c>
      <c r="B4" s="124" t="s">
        <v>380</v>
      </c>
      <c r="C4" s="124" t="s">
        <v>381</v>
      </c>
      <c r="D4" s="125" t="s">
        <v>382</v>
      </c>
      <c r="E4" s="122" t="s">
        <v>383</v>
      </c>
      <c r="F4" s="125" t="s">
        <v>318</v>
      </c>
      <c r="G4" s="126" t="s">
        <v>384</v>
      </c>
      <c r="H4" s="126" t="s">
        <v>9</v>
      </c>
      <c r="I4" s="127" t="s">
        <v>385</v>
      </c>
      <c r="J4" s="126" t="s">
        <v>11</v>
      </c>
      <c r="K4" s="128" t="s">
        <v>75</v>
      </c>
      <c r="L4" s="129" t="s">
        <v>386</v>
      </c>
      <c r="M4" s="126" t="s">
        <v>387</v>
      </c>
      <c r="N4" s="126" t="s">
        <v>320</v>
      </c>
      <c r="O4" s="127" t="s">
        <v>416</v>
      </c>
      <c r="P4" s="127" t="s">
        <v>388</v>
      </c>
      <c r="Q4" s="127" t="s">
        <v>389</v>
      </c>
      <c r="R4" s="125" t="s">
        <v>481</v>
      </c>
      <c r="S4" s="125" t="s">
        <v>390</v>
      </c>
    </row>
    <row r="5" spans="1:19" s="136" customFormat="1">
      <c r="A5" s="131"/>
      <c r="B5" s="132"/>
      <c r="C5" s="132"/>
      <c r="D5" s="130"/>
      <c r="E5" s="133"/>
      <c r="F5" s="134"/>
      <c r="G5" s="133"/>
      <c r="H5" s="134"/>
      <c r="I5" s="134"/>
      <c r="J5" s="135"/>
      <c r="K5" s="135"/>
      <c r="L5" s="134"/>
      <c r="M5" s="134"/>
      <c r="N5" s="134"/>
      <c r="O5" s="134"/>
      <c r="P5" s="134"/>
      <c r="Q5" s="134"/>
      <c r="R5" s="130"/>
      <c r="S5" s="130"/>
    </row>
    <row r="6" spans="1:19" s="144" customFormat="1">
      <c r="A6" s="138"/>
      <c r="B6" s="139"/>
      <c r="C6" s="139"/>
      <c r="D6" s="140"/>
      <c r="E6" s="140"/>
      <c r="F6" s="141"/>
      <c r="G6" s="142"/>
      <c r="H6" s="143" t="s">
        <v>16</v>
      </c>
      <c r="I6" s="143" t="s">
        <v>16</v>
      </c>
      <c r="J6" s="143" t="s">
        <v>16</v>
      </c>
      <c r="K6" s="143" t="s">
        <v>16</v>
      </c>
      <c r="L6" s="143" t="s">
        <v>16</v>
      </c>
      <c r="M6" s="143" t="s">
        <v>16</v>
      </c>
      <c r="N6" s="143" t="s">
        <v>16</v>
      </c>
      <c r="O6" s="143" t="s">
        <v>16</v>
      </c>
      <c r="P6" s="143" t="s">
        <v>16</v>
      </c>
      <c r="Q6" s="143" t="s">
        <v>16</v>
      </c>
      <c r="R6" s="137"/>
      <c r="S6" s="137"/>
    </row>
    <row r="7" spans="1:19" s="149" customFormat="1" ht="45" customHeight="1">
      <c r="A7" s="161" t="s">
        <v>322</v>
      </c>
      <c r="B7" s="161" t="s">
        <v>322</v>
      </c>
      <c r="C7" s="161" t="s">
        <v>391</v>
      </c>
      <c r="D7" s="145" t="s">
        <v>412</v>
      </c>
      <c r="E7" s="160" t="s">
        <v>409</v>
      </c>
      <c r="F7" s="160" t="str">
        <f>IF(基本情報入力シート!$C$9="","",基本情報入力シート!$C$9)</f>
        <v/>
      </c>
      <c r="G7" s="161" t="str">
        <f>IF(基本情報入力シート!$C$7="","",基本情報入力シート!$C$7)</f>
        <v/>
      </c>
      <c r="H7" s="146" t="str">
        <f>IF(【申請】事業計画書!$N$14="","",【申請】事業計画書!$N$14)</f>
        <v/>
      </c>
      <c r="I7" s="146" t="str">
        <f>IF(【申請】事業計画書!T14="","",【申請】事業計画書!T14)</f>
        <v/>
      </c>
      <c r="J7" s="146" t="str">
        <f>IF(H7="","",IF(I7="",H7,(H7-I7)))</f>
        <v/>
      </c>
      <c r="K7" s="146" t="str">
        <f>IF(【申請】事業計画書!$N$14="","",【申請】事業計画書!$N$14)</f>
        <v/>
      </c>
      <c r="L7" s="146" t="str">
        <f>IF(K7="","",SUM(【申請】事業計画書!P9:Q13))</f>
        <v/>
      </c>
      <c r="M7" s="147" t="str">
        <f>IF(K7="","",MIN(K7,L7))</f>
        <v/>
      </c>
      <c r="N7" s="291"/>
      <c r="O7" s="146" t="str">
        <f>IF(K7="","",ROUNDDOWN(MIN(J7,M7,N7),-3))</f>
        <v/>
      </c>
      <c r="P7" s="148"/>
      <c r="Q7" s="146" t="str">
        <f>IF(K7="","",ROUNDDOWN(MIN(M7,J7,O7)/2,-3))</f>
        <v/>
      </c>
      <c r="R7" s="288" t="s">
        <v>482</v>
      </c>
      <c r="S7" s="160" t="str">
        <f>集計シート!A12</f>
        <v/>
      </c>
    </row>
    <row r="8" spans="1:19" s="149" customFormat="1" ht="45" customHeight="1">
      <c r="A8" s="162" t="s">
        <v>322</v>
      </c>
      <c r="B8" s="162" t="s">
        <v>322</v>
      </c>
      <c r="C8" s="161" t="s">
        <v>391</v>
      </c>
      <c r="D8" s="145" t="s">
        <v>412</v>
      </c>
      <c r="E8" s="160" t="s">
        <v>423</v>
      </c>
      <c r="F8" s="160" t="str">
        <f>IF(基本情報入力シート!$C$9="","",基本情報入力シート!$C$9)</f>
        <v/>
      </c>
      <c r="G8" s="161" t="str">
        <f>IF(基本情報入力シート!$C$7="","",基本情報入力シート!$C$7)</f>
        <v/>
      </c>
      <c r="H8" s="164" t="str">
        <f>IF(【申請】事業計画書!$N$21="","",【申請】事業計画書!$N$21)</f>
        <v/>
      </c>
      <c r="I8" s="164" t="str">
        <f>IF(【申請】事業計画書!T21="","",【申請】事業計画書!T21)</f>
        <v/>
      </c>
      <c r="J8" s="146" t="str">
        <f t="shared" ref="J8:J10" si="0">IF(H8="","",IF(I8="",H8,(H8-I8)))</f>
        <v/>
      </c>
      <c r="K8" s="164" t="str">
        <f>IF(【申請】事業計画書!$N$21="","",【申請】事業計画書!$N$21)</f>
        <v/>
      </c>
      <c r="L8" s="164" t="str">
        <f>IF(K8="","",SUM(【申請】事業計画書!P16))</f>
        <v/>
      </c>
      <c r="M8" s="147" t="str">
        <f>IF(K8="","",MIN(K8,L8))</f>
        <v/>
      </c>
      <c r="N8" s="291"/>
      <c r="O8" s="146" t="str">
        <f>IF(K8="","",ROUNDDOWN(MIN(J8,M8,N8),-3))</f>
        <v/>
      </c>
      <c r="P8" s="148"/>
      <c r="Q8" s="146" t="str">
        <f t="shared" ref="Q8:Q10" si="1">IF(K8="","",ROUNDDOWN(MIN(M8,J8,O8)/2,-3))</f>
        <v/>
      </c>
      <c r="R8" s="288" t="s">
        <v>482</v>
      </c>
      <c r="S8" s="163" t="str">
        <f>集計シート!B12</f>
        <v/>
      </c>
    </row>
    <row r="9" spans="1:19" s="149" customFormat="1" ht="45" customHeight="1">
      <c r="A9" s="162" t="s">
        <v>322</v>
      </c>
      <c r="B9" s="162" t="s">
        <v>322</v>
      </c>
      <c r="C9" s="161" t="s">
        <v>391</v>
      </c>
      <c r="D9" s="145" t="s">
        <v>412</v>
      </c>
      <c r="E9" s="160" t="s">
        <v>410</v>
      </c>
      <c r="F9" s="160" t="str">
        <f>IF(基本情報入力シート!$C$9="","",基本情報入力シート!$C$9)</f>
        <v/>
      </c>
      <c r="G9" s="161" t="str">
        <f>IF(基本情報入力シート!$C$7="","",基本情報入力シート!$C$7)</f>
        <v/>
      </c>
      <c r="H9" s="164" t="str">
        <f>IF(【申請】事業計画書!$N$28="","",【申請】事業計画書!$N$28)</f>
        <v/>
      </c>
      <c r="I9" s="164" t="str">
        <f>IF(【申請】事業計画書!T28="","",【申請】事業計画書!T28)</f>
        <v/>
      </c>
      <c r="J9" s="146" t="str">
        <f t="shared" si="0"/>
        <v/>
      </c>
      <c r="K9" s="164" t="str">
        <f>IF(【申請】事業計画書!$N$28="","",【申請】事業計画書!$N$28)</f>
        <v/>
      </c>
      <c r="L9" s="164" t="str">
        <f>IF(K9="","",SUM(【申請】事業計画書!P23:Q27))</f>
        <v/>
      </c>
      <c r="M9" s="147" t="str">
        <f>IF(K9="","",MIN(K9,L9))</f>
        <v/>
      </c>
      <c r="N9" s="291"/>
      <c r="O9" s="146" t="str">
        <f t="shared" ref="O9:O10" si="2">IF(K9="","",ROUNDDOWN(MIN(J9,M9,N9),-3))</f>
        <v/>
      </c>
      <c r="P9" s="148"/>
      <c r="Q9" s="146" t="str">
        <f t="shared" si="1"/>
        <v/>
      </c>
      <c r="R9" s="288" t="s">
        <v>482</v>
      </c>
      <c r="S9" s="160" t="str">
        <f>集計シート!C12</f>
        <v/>
      </c>
    </row>
    <row r="10" spans="1:19" s="149" customFormat="1" ht="45" customHeight="1">
      <c r="A10" s="162" t="s">
        <v>322</v>
      </c>
      <c r="B10" s="162" t="s">
        <v>322</v>
      </c>
      <c r="C10" s="161" t="s">
        <v>391</v>
      </c>
      <c r="D10" s="145" t="s">
        <v>412</v>
      </c>
      <c r="E10" s="180" t="s">
        <v>411</v>
      </c>
      <c r="F10" s="160" t="str">
        <f>IF(基本情報入力シート!$C$9="","",基本情報入力シート!$C$9)</f>
        <v/>
      </c>
      <c r="G10" s="161" t="str">
        <f>IF(基本情報入力シート!$C$7="","",基本情報入力シート!$C$7)</f>
        <v/>
      </c>
      <c r="H10" s="164" t="str">
        <f>IF(【申請】事業計画書!$N$35="","",【申請】事業計画書!$N$35)</f>
        <v/>
      </c>
      <c r="I10" s="164" t="str">
        <f>IF(【申請】事業計画書!T35="","",【申請】事業計画書!T35)</f>
        <v/>
      </c>
      <c r="J10" s="146" t="str">
        <f t="shared" si="0"/>
        <v/>
      </c>
      <c r="K10" s="164" t="str">
        <f>IF(【申請】事業計画書!$N$35="","",【申請】事業計画書!$N$35)</f>
        <v/>
      </c>
      <c r="L10" s="164" t="str">
        <f>IF(K10="","",905000)</f>
        <v/>
      </c>
      <c r="M10" s="147" t="str">
        <f>IF(K10="","",MIN(K10,L10))</f>
        <v/>
      </c>
      <c r="N10" s="291"/>
      <c r="O10" s="146" t="str">
        <f t="shared" si="2"/>
        <v/>
      </c>
      <c r="P10" s="148"/>
      <c r="Q10" s="146" t="str">
        <f t="shared" si="1"/>
        <v/>
      </c>
      <c r="R10" s="288" t="s">
        <v>482</v>
      </c>
      <c r="S10" s="160" t="str">
        <f>集計シート!D12</f>
        <v/>
      </c>
    </row>
    <row r="11" spans="1:19" s="149" customFormat="1" ht="30" customHeight="1">
      <c r="A11" s="162"/>
      <c r="B11" s="162"/>
      <c r="C11" s="161"/>
      <c r="D11" s="145"/>
      <c r="E11" s="160" t="s">
        <v>168</v>
      </c>
      <c r="F11" s="176"/>
      <c r="G11" s="177"/>
      <c r="H11" s="178"/>
      <c r="I11" s="178"/>
      <c r="J11" s="178"/>
      <c r="K11" s="178"/>
      <c r="L11" s="178"/>
      <c r="M11" s="179"/>
      <c r="N11" s="179"/>
      <c r="O11" s="164" t="str">
        <f>IF(SUM(O7:O10)=0,"",SUM(O7:O10))</f>
        <v/>
      </c>
      <c r="P11" s="164" t="str">
        <f t="shared" ref="P11:Q11" si="3">IF(SUM(P7:P10)=0,"",SUM(P7:P10))</f>
        <v/>
      </c>
      <c r="Q11" s="164" t="str">
        <f t="shared" si="3"/>
        <v/>
      </c>
      <c r="R11" s="176"/>
      <c r="S11" s="176"/>
    </row>
    <row r="12" spans="1:19" s="150" customFormat="1" ht="21">
      <c r="D12" s="151"/>
      <c r="E12" s="151"/>
      <c r="P12" s="152"/>
      <c r="Q12" s="152"/>
      <c r="R12" s="152"/>
    </row>
    <row r="13" spans="1:19" ht="21">
      <c r="A13" s="150"/>
      <c r="E13" t="s">
        <v>348</v>
      </c>
      <c r="Q13" s="154"/>
      <c r="R13" s="154"/>
    </row>
    <row r="14" spans="1:19" ht="13.5">
      <c r="E14" t="s">
        <v>347</v>
      </c>
      <c r="Q14" s="154"/>
      <c r="R14" s="154"/>
    </row>
    <row r="15" spans="1:19" ht="13.5">
      <c r="E15" t="s">
        <v>436</v>
      </c>
      <c r="Q15" s="154"/>
      <c r="R15" s="154"/>
    </row>
    <row r="16" spans="1:19">
      <c r="Q16" s="154"/>
      <c r="R16" s="154"/>
    </row>
  </sheetData>
  <sheetProtection sheet="1" objects="1" scenarios="1"/>
  <phoneticPr fontId="4"/>
  <conditionalFormatting sqref="N7:N10">
    <cfRule type="expression" dxfId="19" priority="6">
      <formula>N7&lt;&gt;""</formula>
    </cfRule>
    <cfRule type="expression" dxfId="18" priority="7">
      <formula>N7&lt;&gt;""</formula>
    </cfRule>
  </conditionalFormatting>
  <conditionalFormatting sqref="N7">
    <cfRule type="expression" dxfId="17" priority="3">
      <formula>N7&lt;&gt;""</formula>
    </cfRule>
  </conditionalFormatting>
  <conditionalFormatting sqref="N8:N10">
    <cfRule type="expression" dxfId="16" priority="1">
      <formula>N8&lt;&gt;""</formula>
    </cfRule>
    <cfRule type="expression" priority="2">
      <formula>N8&lt;&gt;""</formula>
    </cfRule>
  </conditionalFormatting>
  <pageMargins left="0.7" right="0.7" top="0.75" bottom="0.75" header="0.3" footer="0.3"/>
  <pageSetup paperSize="9" scale="43" fitToHeight="0"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31110-895F-40BB-B9C7-230A857A1C0D}">
  <sheetPr>
    <tabColor theme="6" tint="0.39997558519241921"/>
    <pageSetUpPr fitToPage="1"/>
  </sheetPr>
  <dimension ref="B1:V54"/>
  <sheetViews>
    <sheetView topLeftCell="A10" zoomScaleNormal="100" zoomScaleSheetLayoutView="100" workbookViewId="0">
      <selection activeCell="F23" sqref="F23:G23"/>
    </sheetView>
  </sheetViews>
  <sheetFormatPr defaultColWidth="5.625" defaultRowHeight="12"/>
  <cols>
    <col min="1" max="1" width="5.625" style="155"/>
    <col min="2" max="2" width="16.625" style="155" customWidth="1"/>
    <col min="3" max="3" width="7" style="155" bestFit="1" customWidth="1"/>
    <col min="4" max="5" width="5.625" style="155" customWidth="1"/>
    <col min="6" max="16" width="5.625" style="155"/>
    <col min="17" max="18" width="7.875" style="155" customWidth="1"/>
    <col min="19" max="19" width="5.875" style="155" customWidth="1"/>
    <col min="20" max="16384" width="5.625" style="155"/>
  </cols>
  <sheetData>
    <row r="1" spans="2:21">
      <c r="B1" s="155" t="s">
        <v>420</v>
      </c>
      <c r="P1" s="484"/>
      <c r="Q1" s="484"/>
      <c r="R1" s="308"/>
      <c r="S1" s="308"/>
      <c r="T1" s="485"/>
      <c r="U1" s="485"/>
    </row>
    <row r="2" spans="2:21" ht="24">
      <c r="B2" s="486" t="s">
        <v>401</v>
      </c>
      <c r="C2" s="486"/>
      <c r="D2" s="486"/>
      <c r="E2" s="486"/>
      <c r="F2" s="486"/>
      <c r="G2" s="486"/>
      <c r="H2" s="486"/>
      <c r="I2" s="486"/>
      <c r="J2" s="486"/>
      <c r="K2" s="486"/>
      <c r="L2" s="486"/>
      <c r="M2" s="486"/>
      <c r="N2" s="486"/>
      <c r="O2" s="486"/>
      <c r="P2" s="486"/>
      <c r="Q2" s="486"/>
      <c r="R2" s="486"/>
      <c r="S2" s="486"/>
      <c r="T2" s="486"/>
      <c r="U2" s="486"/>
    </row>
    <row r="4" spans="2:21" ht="20.100000000000001" customHeight="1">
      <c r="B4" s="479" t="s">
        <v>398</v>
      </c>
      <c r="C4" s="479"/>
      <c r="D4" s="479"/>
      <c r="E4" s="479"/>
      <c r="F4" s="480" t="s">
        <v>304</v>
      </c>
      <c r="G4" s="481"/>
      <c r="H4" s="481"/>
      <c r="I4" s="481"/>
      <c r="J4" s="481"/>
      <c r="K4" s="481"/>
      <c r="L4" s="482"/>
      <c r="M4" s="480" t="s">
        <v>392</v>
      </c>
      <c r="N4" s="481"/>
      <c r="O4" s="481"/>
      <c r="P4" s="481"/>
      <c r="Q4" s="481"/>
      <c r="R4" s="481"/>
      <c r="S4" s="481"/>
      <c r="T4" s="481"/>
      <c r="U4" s="482"/>
    </row>
    <row r="5" spans="2:21" ht="30" customHeight="1">
      <c r="B5" s="483" t="str">
        <f>IF(基本情報入力シート!C7="","",基本情報入力シート!C7)</f>
        <v/>
      </c>
      <c r="C5" s="483"/>
      <c r="D5" s="483"/>
      <c r="E5" s="483"/>
      <c r="F5" s="483" t="str">
        <f>IF(基本情報入力シート!C9="","",基本情報入力シート!C9)</f>
        <v/>
      </c>
      <c r="G5" s="483"/>
      <c r="H5" s="483"/>
      <c r="I5" s="483"/>
      <c r="J5" s="483"/>
      <c r="K5" s="483"/>
      <c r="L5" s="483"/>
      <c r="M5" s="483" t="str">
        <f>IF(基本情報入力シート!C6="","",基本情報入力シート!C6)</f>
        <v/>
      </c>
      <c r="N5" s="483"/>
      <c r="O5" s="483"/>
      <c r="P5" s="483"/>
      <c r="Q5" s="483"/>
      <c r="R5" s="483"/>
      <c r="S5" s="483"/>
      <c r="T5" s="483"/>
      <c r="U5" s="483"/>
    </row>
    <row r="7" spans="2:21" ht="30" customHeight="1" thickBot="1">
      <c r="B7" s="156" t="s">
        <v>406</v>
      </c>
      <c r="C7" s="157"/>
      <c r="D7" s="157"/>
      <c r="E7" s="157"/>
      <c r="F7" s="157"/>
      <c r="G7" s="157"/>
      <c r="H7" s="157"/>
      <c r="I7" s="157"/>
      <c r="J7" s="157"/>
      <c r="K7" s="157"/>
      <c r="L7" s="157"/>
      <c r="M7" s="157"/>
      <c r="N7" s="157"/>
      <c r="O7" s="159" t="s">
        <v>402</v>
      </c>
      <c r="P7" s="157"/>
    </row>
    <row r="8" spans="2:21" ht="30" customHeight="1">
      <c r="B8" s="165" t="s">
        <v>399</v>
      </c>
      <c r="C8" s="503" t="s">
        <v>455</v>
      </c>
      <c r="D8" s="503"/>
      <c r="E8" s="488"/>
      <c r="F8" s="487" t="s">
        <v>450</v>
      </c>
      <c r="G8" s="488"/>
      <c r="H8" s="487" t="s">
        <v>393</v>
      </c>
      <c r="I8" s="488"/>
      <c r="J8" s="166" t="s">
        <v>415</v>
      </c>
      <c r="K8" s="167" t="s">
        <v>537</v>
      </c>
      <c r="L8" s="504" t="s">
        <v>394</v>
      </c>
      <c r="M8" s="505"/>
      <c r="N8" s="504" t="s">
        <v>395</v>
      </c>
      <c r="O8" s="505"/>
      <c r="P8" s="487" t="s">
        <v>413</v>
      </c>
      <c r="Q8" s="488"/>
      <c r="R8" s="487" t="s">
        <v>531</v>
      </c>
      <c r="S8" s="488"/>
      <c r="T8" s="487" t="s">
        <v>396</v>
      </c>
      <c r="U8" s="493"/>
    </row>
    <row r="9" spans="2:21" s="158" customFormat="1" ht="27" customHeight="1">
      <c r="B9" s="168" t="s">
        <v>500</v>
      </c>
      <c r="C9" s="494"/>
      <c r="D9" s="494"/>
      <c r="E9" s="495"/>
      <c r="F9" s="496"/>
      <c r="G9" s="497"/>
      <c r="H9" s="496"/>
      <c r="I9" s="497"/>
      <c r="J9" s="208"/>
      <c r="K9" s="311"/>
      <c r="L9" s="498" t="str">
        <f>IF(N9="","",N9/J9)</f>
        <v/>
      </c>
      <c r="M9" s="499"/>
      <c r="N9" s="500"/>
      <c r="O9" s="501"/>
      <c r="P9" s="489">
        <f>J9*4320000</f>
        <v>0</v>
      </c>
      <c r="Q9" s="490"/>
      <c r="R9" s="489">
        <f>MIN($N$9,$C$52*$J$9)</f>
        <v>0</v>
      </c>
      <c r="S9" s="490"/>
      <c r="T9" s="496"/>
      <c r="U9" s="502"/>
    </row>
    <row r="10" spans="2:21" s="158" customFormat="1" ht="27" customHeight="1">
      <c r="B10" s="168" t="s">
        <v>500</v>
      </c>
      <c r="C10" s="494"/>
      <c r="D10" s="494"/>
      <c r="E10" s="495"/>
      <c r="F10" s="496"/>
      <c r="G10" s="497"/>
      <c r="H10" s="496"/>
      <c r="I10" s="497"/>
      <c r="J10" s="208"/>
      <c r="K10" s="311"/>
      <c r="L10" s="498" t="str">
        <f t="shared" ref="L10:L13" si="0">IF(N10="","",N10/J10)</f>
        <v/>
      </c>
      <c r="M10" s="499"/>
      <c r="N10" s="500"/>
      <c r="O10" s="501"/>
      <c r="P10" s="489">
        <f t="shared" ref="P10:P13" si="1">J10*4320000</f>
        <v>0</v>
      </c>
      <c r="Q10" s="490"/>
      <c r="R10" s="489">
        <f>MIN($N$10,$C$52*$J$10)</f>
        <v>0</v>
      </c>
      <c r="S10" s="490"/>
      <c r="T10" s="506"/>
      <c r="U10" s="507"/>
    </row>
    <row r="11" spans="2:21" s="158" customFormat="1" ht="27" customHeight="1">
      <c r="B11" s="168" t="s">
        <v>500</v>
      </c>
      <c r="C11" s="508"/>
      <c r="D11" s="508"/>
      <c r="E11" s="509"/>
      <c r="F11" s="510"/>
      <c r="G11" s="511"/>
      <c r="H11" s="506"/>
      <c r="I11" s="512"/>
      <c r="J11" s="208"/>
      <c r="K11" s="211"/>
      <c r="L11" s="498" t="str">
        <f t="shared" si="0"/>
        <v/>
      </c>
      <c r="M11" s="499"/>
      <c r="N11" s="500"/>
      <c r="O11" s="501"/>
      <c r="P11" s="489">
        <f t="shared" si="1"/>
        <v>0</v>
      </c>
      <c r="Q11" s="490"/>
      <c r="R11" s="489">
        <f>MIN($N$11,$C$52*$J$11)</f>
        <v>0</v>
      </c>
      <c r="S11" s="490"/>
      <c r="T11" s="506"/>
      <c r="U11" s="507"/>
    </row>
    <row r="12" spans="2:21" s="158" customFormat="1" ht="27" customHeight="1">
      <c r="B12" s="168" t="s">
        <v>500</v>
      </c>
      <c r="C12" s="508"/>
      <c r="D12" s="508"/>
      <c r="E12" s="509"/>
      <c r="F12" s="506"/>
      <c r="G12" s="512"/>
      <c r="H12" s="506"/>
      <c r="I12" s="512"/>
      <c r="J12" s="208"/>
      <c r="K12" s="211"/>
      <c r="L12" s="498" t="str">
        <f t="shared" si="0"/>
        <v/>
      </c>
      <c r="M12" s="499"/>
      <c r="N12" s="500"/>
      <c r="O12" s="501"/>
      <c r="P12" s="489">
        <f t="shared" si="1"/>
        <v>0</v>
      </c>
      <c r="Q12" s="490"/>
      <c r="R12" s="489">
        <f>MIN($N$12,$C$52*$J$12)</f>
        <v>0</v>
      </c>
      <c r="S12" s="490"/>
      <c r="T12" s="506"/>
      <c r="U12" s="507"/>
    </row>
    <row r="13" spans="2:21" s="158" customFormat="1" ht="27" customHeight="1" thickBot="1">
      <c r="B13" s="168" t="s">
        <v>500</v>
      </c>
      <c r="C13" s="515"/>
      <c r="D13" s="515"/>
      <c r="E13" s="516"/>
      <c r="F13" s="517"/>
      <c r="G13" s="518"/>
      <c r="H13" s="517"/>
      <c r="I13" s="518"/>
      <c r="J13" s="208"/>
      <c r="K13" s="213"/>
      <c r="L13" s="519" t="str">
        <f t="shared" si="0"/>
        <v/>
      </c>
      <c r="M13" s="520"/>
      <c r="N13" s="500"/>
      <c r="O13" s="501"/>
      <c r="P13" s="489">
        <f t="shared" si="1"/>
        <v>0</v>
      </c>
      <c r="Q13" s="490"/>
      <c r="R13" s="491">
        <f>MIN($N$13,$C$52*$J$13)</f>
        <v>0</v>
      </c>
      <c r="S13" s="492"/>
      <c r="T13" s="517"/>
      <c r="U13" s="521"/>
    </row>
    <row r="14" spans="2:21" s="158" customFormat="1" ht="30" customHeight="1" thickTop="1" thickBot="1">
      <c r="B14" s="534"/>
      <c r="C14" s="535"/>
      <c r="D14" s="535"/>
      <c r="E14" s="535"/>
      <c r="F14" s="535"/>
      <c r="G14" s="535"/>
      <c r="H14" s="535"/>
      <c r="I14" s="535"/>
      <c r="J14" s="535"/>
      <c r="K14" s="536"/>
      <c r="L14" s="522" t="s">
        <v>397</v>
      </c>
      <c r="M14" s="523"/>
      <c r="N14" s="524" t="str">
        <f>IF(SUBTOTAL(9,N9:O13)=0,"",SUBTOTAL(9,N9:O13))</f>
        <v/>
      </c>
      <c r="O14" s="525"/>
      <c r="P14" s="526"/>
      <c r="Q14" s="527"/>
      <c r="R14" s="537" t="s">
        <v>408</v>
      </c>
      <c r="S14" s="538"/>
      <c r="T14" s="528"/>
      <c r="U14" s="529"/>
    </row>
    <row r="15" spans="2:21" ht="30" customHeight="1">
      <c r="B15" s="170" t="s">
        <v>403</v>
      </c>
      <c r="C15" s="503" t="s">
        <v>455</v>
      </c>
      <c r="D15" s="503"/>
      <c r="E15" s="488"/>
      <c r="F15" s="487" t="s">
        <v>450</v>
      </c>
      <c r="G15" s="488"/>
      <c r="H15" s="487" t="s">
        <v>393</v>
      </c>
      <c r="I15" s="488"/>
      <c r="J15" s="487" t="s">
        <v>414</v>
      </c>
      <c r="K15" s="488"/>
      <c r="L15" s="504" t="s">
        <v>394</v>
      </c>
      <c r="M15" s="505"/>
      <c r="N15" s="504" t="s">
        <v>395</v>
      </c>
      <c r="O15" s="505"/>
      <c r="P15" s="487" t="s">
        <v>413</v>
      </c>
      <c r="Q15" s="488"/>
      <c r="R15" s="487" t="s">
        <v>531</v>
      </c>
      <c r="S15" s="488"/>
      <c r="T15" s="487" t="s">
        <v>396</v>
      </c>
      <c r="U15" s="493"/>
    </row>
    <row r="16" spans="2:21" s="158" customFormat="1" ht="27" customHeight="1" thickBot="1">
      <c r="B16" s="214"/>
      <c r="C16" s="515"/>
      <c r="D16" s="515"/>
      <c r="E16" s="516"/>
      <c r="F16" s="517"/>
      <c r="G16" s="518"/>
      <c r="H16" s="517"/>
      <c r="I16" s="518"/>
      <c r="J16" s="530"/>
      <c r="K16" s="531"/>
      <c r="L16" s="519" t="str">
        <f>IF(N16="","",N16/J16)</f>
        <v/>
      </c>
      <c r="M16" s="520"/>
      <c r="N16" s="532"/>
      <c r="O16" s="533"/>
      <c r="P16" s="489">
        <f>J16*9350000</f>
        <v>0</v>
      </c>
      <c r="Q16" s="490"/>
      <c r="R16" s="489">
        <f>IF(N16="",0,MIN(N16,3520000))</f>
        <v>0</v>
      </c>
      <c r="S16" s="490"/>
      <c r="T16" s="517"/>
      <c r="U16" s="521"/>
    </row>
    <row r="17" spans="2:22" s="158" customFormat="1" ht="27" hidden="1" customHeight="1" thickTop="1" thickBot="1">
      <c r="B17" s="215"/>
      <c r="C17" s="494"/>
      <c r="D17" s="494"/>
      <c r="E17" s="495"/>
      <c r="F17" s="496"/>
      <c r="G17" s="497"/>
      <c r="H17" s="496"/>
      <c r="I17" s="497"/>
      <c r="J17" s="513"/>
      <c r="K17" s="514"/>
      <c r="L17" s="542" t="str">
        <f t="shared" ref="L17:L20" si="2">IF(N17="","",N17/J17)</f>
        <v/>
      </c>
      <c r="M17" s="543"/>
      <c r="N17" s="500"/>
      <c r="O17" s="501"/>
      <c r="P17" s="491" t="str">
        <f t="shared" ref="P17:P20" si="3">IF(C17="","",J17*9350000)</f>
        <v/>
      </c>
      <c r="Q17" s="492"/>
      <c r="R17" s="489">
        <f>MIN($N$17,$C$53*$J$17)</f>
        <v>0</v>
      </c>
      <c r="S17" s="490"/>
      <c r="T17" s="496"/>
      <c r="U17" s="502"/>
      <c r="V17" s="272" t="s">
        <v>447</v>
      </c>
    </row>
    <row r="18" spans="2:22" s="158" customFormat="1" ht="27" hidden="1" customHeight="1" thickTop="1" thickBot="1">
      <c r="B18" s="215"/>
      <c r="C18" s="508"/>
      <c r="D18" s="508"/>
      <c r="E18" s="509"/>
      <c r="F18" s="506"/>
      <c r="G18" s="512"/>
      <c r="H18" s="506"/>
      <c r="I18" s="512"/>
      <c r="J18" s="540"/>
      <c r="K18" s="541"/>
      <c r="L18" s="542" t="str">
        <f t="shared" si="2"/>
        <v/>
      </c>
      <c r="M18" s="543"/>
      <c r="N18" s="544"/>
      <c r="O18" s="545"/>
      <c r="P18" s="491" t="str">
        <f t="shared" si="3"/>
        <v/>
      </c>
      <c r="Q18" s="492"/>
      <c r="R18" s="489">
        <f>MIN($N$18,$C$53*$J$18)</f>
        <v>0</v>
      </c>
      <c r="S18" s="490"/>
      <c r="T18" s="506"/>
      <c r="U18" s="507"/>
      <c r="V18" s="272" t="s">
        <v>447</v>
      </c>
    </row>
    <row r="19" spans="2:22" s="158" customFormat="1" ht="27" hidden="1" customHeight="1" thickTop="1" thickBot="1">
      <c r="B19" s="215"/>
      <c r="C19" s="508"/>
      <c r="D19" s="508"/>
      <c r="E19" s="509"/>
      <c r="F19" s="506"/>
      <c r="G19" s="512"/>
      <c r="H19" s="506"/>
      <c r="I19" s="512"/>
      <c r="J19" s="540"/>
      <c r="K19" s="541"/>
      <c r="L19" s="542" t="str">
        <f t="shared" si="2"/>
        <v/>
      </c>
      <c r="M19" s="543"/>
      <c r="N19" s="544"/>
      <c r="O19" s="545"/>
      <c r="P19" s="491" t="str">
        <f t="shared" si="3"/>
        <v/>
      </c>
      <c r="Q19" s="492"/>
      <c r="R19" s="489">
        <f>MIN($N$19,$C$53*$J$19)</f>
        <v>0</v>
      </c>
      <c r="S19" s="490"/>
      <c r="T19" s="506"/>
      <c r="U19" s="507"/>
      <c r="V19" s="272" t="s">
        <v>447</v>
      </c>
    </row>
    <row r="20" spans="2:22" s="158" customFormat="1" ht="27" hidden="1" customHeight="1" thickTop="1" thickBot="1">
      <c r="B20" s="214"/>
      <c r="C20" s="515"/>
      <c r="D20" s="515"/>
      <c r="E20" s="516"/>
      <c r="F20" s="517"/>
      <c r="G20" s="518"/>
      <c r="H20" s="517"/>
      <c r="I20" s="518"/>
      <c r="J20" s="530"/>
      <c r="K20" s="531"/>
      <c r="L20" s="546" t="str">
        <f t="shared" si="2"/>
        <v/>
      </c>
      <c r="M20" s="547"/>
      <c r="N20" s="532"/>
      <c r="O20" s="533"/>
      <c r="P20" s="491" t="str">
        <f t="shared" si="3"/>
        <v/>
      </c>
      <c r="Q20" s="492"/>
      <c r="R20" s="554">
        <f>MIN($N$20,$C$53*$J$20)</f>
        <v>0</v>
      </c>
      <c r="S20" s="555"/>
      <c r="T20" s="517"/>
      <c r="U20" s="521"/>
      <c r="V20" s="272" t="s">
        <v>447</v>
      </c>
    </row>
    <row r="21" spans="2:22" s="158" customFormat="1" ht="30" customHeight="1" thickTop="1" thickBot="1">
      <c r="B21" s="534"/>
      <c r="C21" s="535"/>
      <c r="D21" s="535"/>
      <c r="E21" s="535"/>
      <c r="F21" s="535"/>
      <c r="G21" s="535"/>
      <c r="H21" s="535"/>
      <c r="I21" s="535"/>
      <c r="J21" s="535"/>
      <c r="K21" s="536"/>
      <c r="L21" s="522" t="s">
        <v>397</v>
      </c>
      <c r="M21" s="523"/>
      <c r="N21" s="524" t="str">
        <f>IF(SUBTOTAL(9,N16:O20)=0,"",SUBTOTAL(9,N16:O20))</f>
        <v/>
      </c>
      <c r="O21" s="525"/>
      <c r="P21" s="548"/>
      <c r="Q21" s="549"/>
      <c r="R21" s="548" t="s">
        <v>408</v>
      </c>
      <c r="S21" s="549"/>
      <c r="T21" s="528"/>
      <c r="U21" s="529"/>
    </row>
    <row r="22" spans="2:22" ht="30" customHeight="1">
      <c r="B22" s="171" t="s">
        <v>400</v>
      </c>
      <c r="C22" s="503" t="s">
        <v>455</v>
      </c>
      <c r="D22" s="503"/>
      <c r="E22" s="488"/>
      <c r="F22" s="487" t="s">
        <v>450</v>
      </c>
      <c r="G22" s="488"/>
      <c r="H22" s="487" t="s">
        <v>393</v>
      </c>
      <c r="I22" s="488"/>
      <c r="J22" s="487" t="s">
        <v>414</v>
      </c>
      <c r="K22" s="488"/>
      <c r="L22" s="504" t="s">
        <v>394</v>
      </c>
      <c r="M22" s="505"/>
      <c r="N22" s="504" t="s">
        <v>395</v>
      </c>
      <c r="O22" s="505"/>
      <c r="P22" s="487" t="s">
        <v>413</v>
      </c>
      <c r="Q22" s="488"/>
      <c r="R22" s="487" t="s">
        <v>531</v>
      </c>
      <c r="S22" s="488"/>
      <c r="T22" s="487" t="s">
        <v>396</v>
      </c>
      <c r="U22" s="493"/>
    </row>
    <row r="23" spans="2:22" s="158" customFormat="1" ht="27" customHeight="1">
      <c r="B23" s="215"/>
      <c r="C23" s="494"/>
      <c r="D23" s="494"/>
      <c r="E23" s="495"/>
      <c r="F23" s="496"/>
      <c r="G23" s="497"/>
      <c r="H23" s="496"/>
      <c r="I23" s="497"/>
      <c r="J23" s="513"/>
      <c r="K23" s="514"/>
      <c r="L23" s="498" t="str">
        <f>IF(N23="","",N23/J23)</f>
        <v/>
      </c>
      <c r="M23" s="499"/>
      <c r="N23" s="500"/>
      <c r="O23" s="501"/>
      <c r="P23" s="489">
        <f>J23*51400</f>
        <v>0</v>
      </c>
      <c r="Q23" s="490"/>
      <c r="R23" s="489">
        <f>MIN($N$23,$J$23*$C$54)</f>
        <v>0</v>
      </c>
      <c r="S23" s="490"/>
      <c r="T23" s="496"/>
      <c r="U23" s="502"/>
    </row>
    <row r="24" spans="2:22" s="158" customFormat="1" ht="27" customHeight="1">
      <c r="B24" s="215"/>
      <c r="C24" s="508"/>
      <c r="D24" s="508"/>
      <c r="E24" s="509"/>
      <c r="F24" s="506"/>
      <c r="G24" s="512"/>
      <c r="H24" s="506"/>
      <c r="I24" s="512"/>
      <c r="J24" s="513"/>
      <c r="K24" s="514"/>
      <c r="L24" s="498" t="str">
        <f t="shared" ref="L24:L27" si="4">IF(N24="","",N24/J24)</f>
        <v/>
      </c>
      <c r="M24" s="499"/>
      <c r="N24" s="500"/>
      <c r="O24" s="501"/>
      <c r="P24" s="489">
        <f t="shared" ref="P24:P27" si="5">J24*51400</f>
        <v>0</v>
      </c>
      <c r="Q24" s="490"/>
      <c r="R24" s="489">
        <f>MIN($N$24,$J$24*$C$54)</f>
        <v>0</v>
      </c>
      <c r="S24" s="490"/>
      <c r="T24" s="506"/>
      <c r="U24" s="507"/>
    </row>
    <row r="25" spans="2:22" s="158" customFormat="1" ht="27" customHeight="1">
      <c r="B25" s="215"/>
      <c r="C25" s="508"/>
      <c r="D25" s="508"/>
      <c r="E25" s="509"/>
      <c r="F25" s="506"/>
      <c r="G25" s="512"/>
      <c r="H25" s="506"/>
      <c r="I25" s="512"/>
      <c r="J25" s="513"/>
      <c r="K25" s="514"/>
      <c r="L25" s="498" t="str">
        <f t="shared" si="4"/>
        <v/>
      </c>
      <c r="M25" s="499"/>
      <c r="N25" s="500"/>
      <c r="O25" s="501"/>
      <c r="P25" s="489">
        <f t="shared" si="5"/>
        <v>0</v>
      </c>
      <c r="Q25" s="490"/>
      <c r="R25" s="489">
        <f>MIN($N$25,$J$25*$C$54)</f>
        <v>0</v>
      </c>
      <c r="S25" s="490"/>
      <c r="T25" s="506"/>
      <c r="U25" s="507"/>
    </row>
    <row r="26" spans="2:22" s="158" customFormat="1" ht="27" customHeight="1">
      <c r="B26" s="215"/>
      <c r="C26" s="508"/>
      <c r="D26" s="508"/>
      <c r="E26" s="509"/>
      <c r="F26" s="506"/>
      <c r="G26" s="512"/>
      <c r="H26" s="506"/>
      <c r="I26" s="512"/>
      <c r="J26" s="513"/>
      <c r="K26" s="514"/>
      <c r="L26" s="498" t="str">
        <f t="shared" si="4"/>
        <v/>
      </c>
      <c r="M26" s="499"/>
      <c r="N26" s="500"/>
      <c r="O26" s="501"/>
      <c r="P26" s="489">
        <f t="shared" si="5"/>
        <v>0</v>
      </c>
      <c r="Q26" s="490"/>
      <c r="R26" s="489">
        <f>MIN($N$26,$J$26*$C$54)</f>
        <v>0</v>
      </c>
      <c r="S26" s="490"/>
      <c r="T26" s="506"/>
      <c r="U26" s="507"/>
    </row>
    <row r="27" spans="2:22" s="158" customFormat="1" ht="27" customHeight="1" thickBot="1">
      <c r="B27" s="214"/>
      <c r="C27" s="515"/>
      <c r="D27" s="515"/>
      <c r="E27" s="516"/>
      <c r="F27" s="517"/>
      <c r="G27" s="518"/>
      <c r="H27" s="517"/>
      <c r="I27" s="518"/>
      <c r="J27" s="513"/>
      <c r="K27" s="514"/>
      <c r="L27" s="519" t="str">
        <f t="shared" si="4"/>
        <v/>
      </c>
      <c r="M27" s="520"/>
      <c r="N27" s="500"/>
      <c r="O27" s="501"/>
      <c r="P27" s="489">
        <f t="shared" si="5"/>
        <v>0</v>
      </c>
      <c r="Q27" s="490"/>
      <c r="R27" s="554">
        <f>MIN($N$27,$J$27*$C$54)</f>
        <v>0</v>
      </c>
      <c r="S27" s="555"/>
      <c r="T27" s="517"/>
      <c r="U27" s="521"/>
    </row>
    <row r="28" spans="2:22" s="158" customFormat="1" ht="30" customHeight="1" thickTop="1" thickBot="1">
      <c r="B28" s="534"/>
      <c r="C28" s="535"/>
      <c r="D28" s="535"/>
      <c r="E28" s="535"/>
      <c r="F28" s="535"/>
      <c r="G28" s="535"/>
      <c r="H28" s="535"/>
      <c r="I28" s="535"/>
      <c r="J28" s="535"/>
      <c r="K28" s="536"/>
      <c r="L28" s="522" t="s">
        <v>397</v>
      </c>
      <c r="M28" s="523"/>
      <c r="N28" s="524" t="str">
        <f>IF(SUBTOTAL(9,N23:O27)=0,"",SUBTOTAL(9,N23:O27))</f>
        <v/>
      </c>
      <c r="O28" s="525"/>
      <c r="P28" s="548"/>
      <c r="Q28" s="549"/>
      <c r="R28" s="548" t="s">
        <v>408</v>
      </c>
      <c r="S28" s="549"/>
      <c r="T28" s="528"/>
      <c r="U28" s="529"/>
    </row>
    <row r="29" spans="2:22" ht="30" customHeight="1">
      <c r="B29" s="172" t="s">
        <v>404</v>
      </c>
      <c r="C29" s="503" t="s">
        <v>455</v>
      </c>
      <c r="D29" s="503"/>
      <c r="E29" s="488"/>
      <c r="F29" s="487" t="s">
        <v>450</v>
      </c>
      <c r="G29" s="488"/>
      <c r="H29" s="487" t="s">
        <v>393</v>
      </c>
      <c r="I29" s="488"/>
      <c r="J29" s="487" t="s">
        <v>414</v>
      </c>
      <c r="K29" s="488"/>
      <c r="L29" s="504" t="s">
        <v>394</v>
      </c>
      <c r="M29" s="505"/>
      <c r="N29" s="504" t="s">
        <v>395</v>
      </c>
      <c r="O29" s="505"/>
      <c r="P29" s="487" t="s">
        <v>413</v>
      </c>
      <c r="Q29" s="488"/>
      <c r="R29" s="487" t="s">
        <v>531</v>
      </c>
      <c r="S29" s="488"/>
      <c r="T29" s="487" t="s">
        <v>396</v>
      </c>
      <c r="U29" s="493"/>
    </row>
    <row r="30" spans="2:22" s="158" customFormat="1" ht="27" customHeight="1">
      <c r="B30" s="168" t="s">
        <v>501</v>
      </c>
      <c r="C30" s="494"/>
      <c r="D30" s="494"/>
      <c r="E30" s="495"/>
      <c r="F30" s="496"/>
      <c r="G30" s="497"/>
      <c r="H30" s="496"/>
      <c r="I30" s="497"/>
      <c r="J30" s="513"/>
      <c r="K30" s="514"/>
      <c r="L30" s="498" t="str">
        <f>IF(N30="","",N30/J30)</f>
        <v/>
      </c>
      <c r="M30" s="499"/>
      <c r="N30" s="500"/>
      <c r="O30" s="501"/>
      <c r="P30" s="489">
        <f>IF(C30="",0,1*905000)</f>
        <v>0</v>
      </c>
      <c r="Q30" s="490"/>
      <c r="R30" s="489">
        <f>MIN(SUM($N$30,$N$31,$N$32,$N$33,$N$34),905000)</f>
        <v>0</v>
      </c>
      <c r="S30" s="490"/>
      <c r="T30" s="496"/>
      <c r="U30" s="502"/>
    </row>
    <row r="31" spans="2:22" s="158" customFormat="1" ht="27" customHeight="1">
      <c r="B31" s="168" t="s">
        <v>501</v>
      </c>
      <c r="C31" s="508"/>
      <c r="D31" s="508"/>
      <c r="E31" s="509"/>
      <c r="F31" s="506"/>
      <c r="G31" s="512"/>
      <c r="H31" s="506"/>
      <c r="I31" s="512"/>
      <c r="J31" s="513"/>
      <c r="K31" s="514"/>
      <c r="L31" s="498" t="str">
        <f t="shared" ref="L31:L34" si="6">IF(N31="","",N31/J31)</f>
        <v/>
      </c>
      <c r="M31" s="499"/>
      <c r="N31" s="500"/>
      <c r="O31" s="501"/>
      <c r="P31" s="550"/>
      <c r="Q31" s="551"/>
      <c r="R31" s="550"/>
      <c r="S31" s="551"/>
      <c r="T31" s="506"/>
      <c r="U31" s="507"/>
    </row>
    <row r="32" spans="2:22" s="158" customFormat="1" ht="27" customHeight="1">
      <c r="B32" s="168" t="s">
        <v>501</v>
      </c>
      <c r="C32" s="508"/>
      <c r="D32" s="508"/>
      <c r="E32" s="509"/>
      <c r="F32" s="506"/>
      <c r="G32" s="512"/>
      <c r="H32" s="506"/>
      <c r="I32" s="512"/>
      <c r="J32" s="513"/>
      <c r="K32" s="514"/>
      <c r="L32" s="498" t="str">
        <f t="shared" si="6"/>
        <v/>
      </c>
      <c r="M32" s="499"/>
      <c r="N32" s="500"/>
      <c r="O32" s="501"/>
      <c r="P32" s="550"/>
      <c r="Q32" s="551"/>
      <c r="R32" s="550"/>
      <c r="S32" s="551"/>
      <c r="T32" s="506"/>
      <c r="U32" s="507"/>
    </row>
    <row r="33" spans="2:21" s="158" customFormat="1" ht="27" customHeight="1">
      <c r="B33" s="168" t="s">
        <v>501</v>
      </c>
      <c r="C33" s="508"/>
      <c r="D33" s="508"/>
      <c r="E33" s="509"/>
      <c r="F33" s="506"/>
      <c r="G33" s="512"/>
      <c r="H33" s="506"/>
      <c r="I33" s="512"/>
      <c r="J33" s="513"/>
      <c r="K33" s="514"/>
      <c r="L33" s="498" t="str">
        <f t="shared" si="6"/>
        <v/>
      </c>
      <c r="M33" s="499"/>
      <c r="N33" s="500"/>
      <c r="O33" s="501"/>
      <c r="P33" s="550"/>
      <c r="Q33" s="551"/>
      <c r="R33" s="550"/>
      <c r="S33" s="551"/>
      <c r="T33" s="506"/>
      <c r="U33" s="507"/>
    </row>
    <row r="34" spans="2:21" s="158" customFormat="1" ht="27" customHeight="1" thickBot="1">
      <c r="B34" s="168" t="s">
        <v>501</v>
      </c>
      <c r="C34" s="515"/>
      <c r="D34" s="515"/>
      <c r="E34" s="516"/>
      <c r="F34" s="517"/>
      <c r="G34" s="518"/>
      <c r="H34" s="517"/>
      <c r="I34" s="518"/>
      <c r="J34" s="513"/>
      <c r="K34" s="514"/>
      <c r="L34" s="519" t="str">
        <f t="shared" si="6"/>
        <v/>
      </c>
      <c r="M34" s="520"/>
      <c r="N34" s="500"/>
      <c r="O34" s="501"/>
      <c r="P34" s="552"/>
      <c r="Q34" s="553"/>
      <c r="R34" s="552"/>
      <c r="S34" s="553"/>
      <c r="T34" s="517"/>
      <c r="U34" s="521"/>
    </row>
    <row r="35" spans="2:21" s="158" customFormat="1" ht="30" customHeight="1" thickTop="1" thickBot="1">
      <c r="B35" s="534"/>
      <c r="C35" s="535"/>
      <c r="D35" s="535"/>
      <c r="E35" s="535"/>
      <c r="F35" s="535"/>
      <c r="G35" s="535"/>
      <c r="H35" s="535"/>
      <c r="I35" s="535"/>
      <c r="J35" s="535"/>
      <c r="K35" s="536"/>
      <c r="L35" s="522" t="s">
        <v>397</v>
      </c>
      <c r="M35" s="523"/>
      <c r="N35" s="524" t="str">
        <f>IF(SUBTOTAL(9,N30:O34)=0,"",SUBTOTAL(9,N30:O34))</f>
        <v/>
      </c>
      <c r="O35" s="525"/>
      <c r="P35" s="537"/>
      <c r="Q35" s="538"/>
      <c r="R35" s="537" t="s">
        <v>408</v>
      </c>
      <c r="S35" s="538"/>
      <c r="T35" s="528"/>
      <c r="U35" s="529"/>
    </row>
    <row r="37" spans="2:21" ht="30" customHeight="1">
      <c r="B37" s="156" t="s">
        <v>407</v>
      </c>
    </row>
    <row r="38" spans="2:21">
      <c r="B38" s="539"/>
      <c r="C38" s="539"/>
      <c r="D38" s="539"/>
      <c r="E38" s="539"/>
      <c r="F38" s="539"/>
      <c r="G38" s="539"/>
      <c r="H38" s="539"/>
      <c r="I38" s="539"/>
      <c r="J38" s="539"/>
      <c r="K38" s="539"/>
      <c r="L38" s="539"/>
      <c r="M38" s="539"/>
      <c r="N38" s="539"/>
      <c r="O38" s="539"/>
      <c r="P38" s="539"/>
      <c r="Q38" s="539"/>
      <c r="R38" s="539"/>
      <c r="S38" s="539"/>
      <c r="T38" s="539"/>
      <c r="U38" s="539"/>
    </row>
    <row r="39" spans="2:21">
      <c r="B39" s="539"/>
      <c r="C39" s="539"/>
      <c r="D39" s="539"/>
      <c r="E39" s="539"/>
      <c r="F39" s="539"/>
      <c r="G39" s="539"/>
      <c r="H39" s="539"/>
      <c r="I39" s="539"/>
      <c r="J39" s="539"/>
      <c r="K39" s="539"/>
      <c r="L39" s="539"/>
      <c r="M39" s="539"/>
      <c r="N39" s="539"/>
      <c r="O39" s="539"/>
      <c r="P39" s="539"/>
      <c r="Q39" s="539"/>
      <c r="R39" s="539"/>
      <c r="S39" s="539"/>
      <c r="T39" s="539"/>
      <c r="U39" s="539"/>
    </row>
    <row r="40" spans="2:21">
      <c r="B40" s="539"/>
      <c r="C40" s="539"/>
      <c r="D40" s="539"/>
      <c r="E40" s="539"/>
      <c r="F40" s="539"/>
      <c r="G40" s="539"/>
      <c r="H40" s="539"/>
      <c r="I40" s="539"/>
      <c r="J40" s="539"/>
      <c r="K40" s="539"/>
      <c r="L40" s="539"/>
      <c r="M40" s="539"/>
      <c r="N40" s="539"/>
      <c r="O40" s="539"/>
      <c r="P40" s="539"/>
      <c r="Q40" s="539"/>
      <c r="R40" s="539"/>
      <c r="S40" s="539"/>
      <c r="T40" s="539"/>
      <c r="U40" s="539"/>
    </row>
    <row r="41" spans="2:21">
      <c r="B41" s="539"/>
      <c r="C41" s="539"/>
      <c r="D41" s="539"/>
      <c r="E41" s="539"/>
      <c r="F41" s="539"/>
      <c r="G41" s="539"/>
      <c r="H41" s="539"/>
      <c r="I41" s="539"/>
      <c r="J41" s="539"/>
      <c r="K41" s="539"/>
      <c r="L41" s="539"/>
      <c r="M41" s="539"/>
      <c r="N41" s="539"/>
      <c r="O41" s="539"/>
      <c r="P41" s="539"/>
      <c r="Q41" s="539"/>
      <c r="R41" s="539"/>
      <c r="S41" s="539"/>
      <c r="T41" s="539"/>
      <c r="U41" s="539"/>
    </row>
    <row r="42" spans="2:21">
      <c r="B42" s="539"/>
      <c r="C42" s="539"/>
      <c r="D42" s="539"/>
      <c r="E42" s="539"/>
      <c r="F42" s="539"/>
      <c r="G42" s="539"/>
      <c r="H42" s="539"/>
      <c r="I42" s="539"/>
      <c r="J42" s="539"/>
      <c r="K42" s="539"/>
      <c r="L42" s="539"/>
      <c r="M42" s="539"/>
      <c r="N42" s="539"/>
      <c r="O42" s="539"/>
      <c r="P42" s="539"/>
      <c r="Q42" s="539"/>
      <c r="R42" s="539"/>
      <c r="S42" s="539"/>
      <c r="T42" s="539"/>
      <c r="U42" s="539"/>
    </row>
    <row r="43" spans="2:21">
      <c r="B43" s="539"/>
      <c r="C43" s="539"/>
      <c r="D43" s="539"/>
      <c r="E43" s="539"/>
      <c r="F43" s="539"/>
      <c r="G43" s="539"/>
      <c r="H43" s="539"/>
      <c r="I43" s="539"/>
      <c r="J43" s="539"/>
      <c r="K43" s="539"/>
      <c r="L43" s="539"/>
      <c r="M43" s="539"/>
      <c r="N43" s="539"/>
      <c r="O43" s="539"/>
      <c r="P43" s="539"/>
      <c r="Q43" s="539"/>
      <c r="R43" s="539"/>
      <c r="S43" s="539"/>
      <c r="T43" s="539"/>
      <c r="U43" s="539"/>
    </row>
    <row r="44" spans="2:21">
      <c r="B44" s="539"/>
      <c r="C44" s="539"/>
      <c r="D44" s="539"/>
      <c r="E44" s="539"/>
      <c r="F44" s="539"/>
      <c r="G44" s="539"/>
      <c r="H44" s="539"/>
      <c r="I44" s="539"/>
      <c r="J44" s="539"/>
      <c r="K44" s="539"/>
      <c r="L44" s="539"/>
      <c r="M44" s="539"/>
      <c r="N44" s="539"/>
      <c r="O44" s="539"/>
      <c r="P44" s="539"/>
      <c r="Q44" s="539"/>
      <c r="R44" s="539"/>
      <c r="S44" s="539"/>
      <c r="T44" s="539"/>
      <c r="U44" s="539"/>
    </row>
    <row r="45" spans="2:21">
      <c r="B45" s="539"/>
      <c r="C45" s="539"/>
      <c r="D45" s="539"/>
      <c r="E45" s="539"/>
      <c r="F45" s="539"/>
      <c r="G45" s="539"/>
      <c r="H45" s="539"/>
      <c r="I45" s="539"/>
      <c r="J45" s="539"/>
      <c r="K45" s="539"/>
      <c r="L45" s="539"/>
      <c r="M45" s="539"/>
      <c r="N45" s="539"/>
      <c r="O45" s="539"/>
      <c r="P45" s="539"/>
      <c r="Q45" s="539"/>
      <c r="R45" s="539"/>
      <c r="S45" s="539"/>
      <c r="T45" s="539"/>
      <c r="U45" s="539"/>
    </row>
    <row r="46" spans="2:21">
      <c r="B46" s="539"/>
      <c r="C46" s="539"/>
      <c r="D46" s="539"/>
      <c r="E46" s="539"/>
      <c r="F46" s="539"/>
      <c r="G46" s="539"/>
      <c r="H46" s="539"/>
      <c r="I46" s="539"/>
      <c r="J46" s="539"/>
      <c r="K46" s="539"/>
      <c r="L46" s="539"/>
      <c r="M46" s="539"/>
      <c r="N46" s="539"/>
      <c r="O46" s="539"/>
      <c r="P46" s="539"/>
      <c r="Q46" s="539"/>
      <c r="R46" s="539"/>
      <c r="S46" s="539"/>
      <c r="T46" s="539"/>
      <c r="U46" s="539"/>
    </row>
    <row r="48" spans="2:21">
      <c r="U48" s="158"/>
    </row>
    <row r="49" spans="2:21">
      <c r="U49" s="158"/>
    </row>
    <row r="51" spans="2:21">
      <c r="B51" s="155" t="s">
        <v>485</v>
      </c>
    </row>
    <row r="52" spans="2:21">
      <c r="B52" s="155" t="s">
        <v>489</v>
      </c>
      <c r="C52" s="155" t="s">
        <v>490</v>
      </c>
    </row>
    <row r="53" spans="2:21">
      <c r="B53" s="155" t="s">
        <v>487</v>
      </c>
      <c r="C53" s="155" t="s">
        <v>488</v>
      </c>
    </row>
    <row r="54" spans="2:21">
      <c r="B54" s="155" t="s">
        <v>486</v>
      </c>
      <c r="C54" s="155">
        <v>51400</v>
      </c>
    </row>
  </sheetData>
  <sheetProtection sheet="1" objects="1" scenarios="1"/>
  <mergeCells count="244">
    <mergeCell ref="R34:S34"/>
    <mergeCell ref="R35:S35"/>
    <mergeCell ref="R22:S22"/>
    <mergeCell ref="R29:S29"/>
    <mergeCell ref="R16:S16"/>
    <mergeCell ref="R17:S17"/>
    <mergeCell ref="R18:S18"/>
    <mergeCell ref="R19:S19"/>
    <mergeCell ref="R20:S20"/>
    <mergeCell ref="R21:S21"/>
    <mergeCell ref="R23:S23"/>
    <mergeCell ref="R24:S24"/>
    <mergeCell ref="R25:S25"/>
    <mergeCell ref="R26:S26"/>
    <mergeCell ref="R27:S27"/>
    <mergeCell ref="R28:S28"/>
    <mergeCell ref="B21:K21"/>
    <mergeCell ref="B28:K28"/>
    <mergeCell ref="B35:K35"/>
    <mergeCell ref="P34:Q34"/>
    <mergeCell ref="T34:U34"/>
    <mergeCell ref="L35:M35"/>
    <mergeCell ref="N35:O35"/>
    <mergeCell ref="P35:Q35"/>
    <mergeCell ref="T35:U35"/>
    <mergeCell ref="C34:E34"/>
    <mergeCell ref="F34:G34"/>
    <mergeCell ref="H34:I34"/>
    <mergeCell ref="J34:K34"/>
    <mergeCell ref="L34:M34"/>
    <mergeCell ref="N34:O34"/>
    <mergeCell ref="P32:Q32"/>
    <mergeCell ref="T32:U32"/>
    <mergeCell ref="C33:E33"/>
    <mergeCell ref="F33:G33"/>
    <mergeCell ref="H33:I33"/>
    <mergeCell ref="J33:K33"/>
    <mergeCell ref="L33:M33"/>
    <mergeCell ref="N33:O33"/>
    <mergeCell ref="P33:Q33"/>
    <mergeCell ref="T33:U33"/>
    <mergeCell ref="C32:E32"/>
    <mergeCell ref="F32:G32"/>
    <mergeCell ref="H32:I32"/>
    <mergeCell ref="J32:K32"/>
    <mergeCell ref="L32:M32"/>
    <mergeCell ref="N32:O32"/>
    <mergeCell ref="C31:E31"/>
    <mergeCell ref="F31:G31"/>
    <mergeCell ref="H31:I31"/>
    <mergeCell ref="J31:K31"/>
    <mergeCell ref="L31:M31"/>
    <mergeCell ref="N31:O31"/>
    <mergeCell ref="P31:Q31"/>
    <mergeCell ref="T31:U31"/>
    <mergeCell ref="R31:S31"/>
    <mergeCell ref="R32:S32"/>
    <mergeCell ref="R33:S33"/>
    <mergeCell ref="C30:E30"/>
    <mergeCell ref="F30:G30"/>
    <mergeCell ref="H30:I30"/>
    <mergeCell ref="J30:K30"/>
    <mergeCell ref="L30:M30"/>
    <mergeCell ref="N30:O30"/>
    <mergeCell ref="C29:E29"/>
    <mergeCell ref="F29:G29"/>
    <mergeCell ref="H29:I29"/>
    <mergeCell ref="J29:K29"/>
    <mergeCell ref="L29:M29"/>
    <mergeCell ref="N29:O29"/>
    <mergeCell ref="P29:Q29"/>
    <mergeCell ref="T29:U29"/>
    <mergeCell ref="P30:Q30"/>
    <mergeCell ref="T30:U30"/>
    <mergeCell ref="N27:O27"/>
    <mergeCell ref="P27:Q27"/>
    <mergeCell ref="T27:U27"/>
    <mergeCell ref="L28:M28"/>
    <mergeCell ref="N28:O28"/>
    <mergeCell ref="P28:Q28"/>
    <mergeCell ref="T28:U28"/>
    <mergeCell ref="R30:S30"/>
    <mergeCell ref="C26:E26"/>
    <mergeCell ref="C27:E27"/>
    <mergeCell ref="F27:G27"/>
    <mergeCell ref="H27:I27"/>
    <mergeCell ref="J27:K27"/>
    <mergeCell ref="L27:M27"/>
    <mergeCell ref="P21:Q21"/>
    <mergeCell ref="T21:U21"/>
    <mergeCell ref="C22:E22"/>
    <mergeCell ref="F22:G22"/>
    <mergeCell ref="H22:I22"/>
    <mergeCell ref="J22:K22"/>
    <mergeCell ref="L22:M22"/>
    <mergeCell ref="N22:O22"/>
    <mergeCell ref="P22:Q22"/>
    <mergeCell ref="T22:U22"/>
    <mergeCell ref="L21:M21"/>
    <mergeCell ref="N21:O21"/>
    <mergeCell ref="T24:U24"/>
    <mergeCell ref="C25:E25"/>
    <mergeCell ref="F25:G25"/>
    <mergeCell ref="H25:I25"/>
    <mergeCell ref="J25:K25"/>
    <mergeCell ref="L25:M25"/>
    <mergeCell ref="P19:Q19"/>
    <mergeCell ref="T19:U19"/>
    <mergeCell ref="C20:E20"/>
    <mergeCell ref="F20:G20"/>
    <mergeCell ref="H20:I20"/>
    <mergeCell ref="J20:K20"/>
    <mergeCell ref="L20:M20"/>
    <mergeCell ref="N20:O20"/>
    <mergeCell ref="P20:Q20"/>
    <mergeCell ref="T20:U20"/>
    <mergeCell ref="C19:E19"/>
    <mergeCell ref="F19:G19"/>
    <mergeCell ref="H19:I19"/>
    <mergeCell ref="J19:K19"/>
    <mergeCell ref="L19:M19"/>
    <mergeCell ref="N19:O19"/>
    <mergeCell ref="L18:M18"/>
    <mergeCell ref="N18:O18"/>
    <mergeCell ref="P18:Q18"/>
    <mergeCell ref="T18:U18"/>
    <mergeCell ref="C17:E17"/>
    <mergeCell ref="F17:G17"/>
    <mergeCell ref="H17:I17"/>
    <mergeCell ref="J17:K17"/>
    <mergeCell ref="L17:M17"/>
    <mergeCell ref="N17:O17"/>
    <mergeCell ref="B38:U46"/>
    <mergeCell ref="C15:E15"/>
    <mergeCell ref="F15:G15"/>
    <mergeCell ref="H15:I15"/>
    <mergeCell ref="J15:K15"/>
    <mergeCell ref="L15:M15"/>
    <mergeCell ref="N15:O15"/>
    <mergeCell ref="P15:Q15"/>
    <mergeCell ref="T15:U15"/>
    <mergeCell ref="C16:E16"/>
    <mergeCell ref="T26:U26"/>
    <mergeCell ref="F26:G26"/>
    <mergeCell ref="H26:I26"/>
    <mergeCell ref="J26:K26"/>
    <mergeCell ref="L26:M26"/>
    <mergeCell ref="N26:O26"/>
    <mergeCell ref="P26:Q26"/>
    <mergeCell ref="P24:Q24"/>
    <mergeCell ref="P17:Q17"/>
    <mergeCell ref="T17:U17"/>
    <mergeCell ref="C18:E18"/>
    <mergeCell ref="F18:G18"/>
    <mergeCell ref="H18:I18"/>
    <mergeCell ref="J18:K18"/>
    <mergeCell ref="P14:Q14"/>
    <mergeCell ref="T14:U14"/>
    <mergeCell ref="F16:G16"/>
    <mergeCell ref="H16:I16"/>
    <mergeCell ref="J16:K16"/>
    <mergeCell ref="L16:M16"/>
    <mergeCell ref="N16:O16"/>
    <mergeCell ref="P16:Q16"/>
    <mergeCell ref="T16:U16"/>
    <mergeCell ref="B14:K14"/>
    <mergeCell ref="R14:S14"/>
    <mergeCell ref="R15:S15"/>
    <mergeCell ref="N25:O25"/>
    <mergeCell ref="P25:Q25"/>
    <mergeCell ref="T25:U25"/>
    <mergeCell ref="C24:E24"/>
    <mergeCell ref="F24:G24"/>
    <mergeCell ref="H24:I24"/>
    <mergeCell ref="J24:K24"/>
    <mergeCell ref="L24:M24"/>
    <mergeCell ref="N24:O24"/>
    <mergeCell ref="C23:E23"/>
    <mergeCell ref="F23:G23"/>
    <mergeCell ref="H23:I23"/>
    <mergeCell ref="J23:K23"/>
    <mergeCell ref="L23:M23"/>
    <mergeCell ref="N23:O23"/>
    <mergeCell ref="P23:Q23"/>
    <mergeCell ref="T23:U23"/>
    <mergeCell ref="P12:Q12"/>
    <mergeCell ref="T12:U12"/>
    <mergeCell ref="C13:E13"/>
    <mergeCell ref="F13:G13"/>
    <mergeCell ref="H13:I13"/>
    <mergeCell ref="L13:M13"/>
    <mergeCell ref="N13:O13"/>
    <mergeCell ref="P13:Q13"/>
    <mergeCell ref="T13:U13"/>
    <mergeCell ref="C12:E12"/>
    <mergeCell ref="F12:G12"/>
    <mergeCell ref="H12:I12"/>
    <mergeCell ref="L12:M12"/>
    <mergeCell ref="N12:O12"/>
    <mergeCell ref="L14:M14"/>
    <mergeCell ref="N14:O14"/>
    <mergeCell ref="H11:I11"/>
    <mergeCell ref="L11:M11"/>
    <mergeCell ref="N11:O11"/>
    <mergeCell ref="P11:Q11"/>
    <mergeCell ref="T11:U11"/>
    <mergeCell ref="C10:E10"/>
    <mergeCell ref="F10:G10"/>
    <mergeCell ref="H10:I10"/>
    <mergeCell ref="L10:M10"/>
    <mergeCell ref="N10:O10"/>
    <mergeCell ref="R8:S8"/>
    <mergeCell ref="R9:S9"/>
    <mergeCell ref="R10:S10"/>
    <mergeCell ref="R11:S11"/>
    <mergeCell ref="R12:S12"/>
    <mergeCell ref="R13:S13"/>
    <mergeCell ref="P8:Q8"/>
    <mergeCell ref="T8:U8"/>
    <mergeCell ref="C9:E9"/>
    <mergeCell ref="F9:G9"/>
    <mergeCell ref="H9:I9"/>
    <mergeCell ref="L9:M9"/>
    <mergeCell ref="N9:O9"/>
    <mergeCell ref="P9:Q9"/>
    <mergeCell ref="T9:U9"/>
    <mergeCell ref="C8:E8"/>
    <mergeCell ref="F8:G8"/>
    <mergeCell ref="H8:I8"/>
    <mergeCell ref="L8:M8"/>
    <mergeCell ref="N8:O8"/>
    <mergeCell ref="P10:Q10"/>
    <mergeCell ref="T10:U10"/>
    <mergeCell ref="C11:E11"/>
    <mergeCell ref="F11:G11"/>
    <mergeCell ref="B4:E4"/>
    <mergeCell ref="F4:L4"/>
    <mergeCell ref="M4:U4"/>
    <mergeCell ref="B5:E5"/>
    <mergeCell ref="F5:L5"/>
    <mergeCell ref="M5:U5"/>
    <mergeCell ref="P1:Q1"/>
    <mergeCell ref="T1:U1"/>
    <mergeCell ref="B2:U2"/>
  </mergeCells>
  <phoneticPr fontId="4"/>
  <conditionalFormatting sqref="N16:O20 T9:U13 T16:U20 T23:U27 T30:U34 H11:I11 B16:K20 B9:K9 C12:I13 C11:F11 B38:U46 C10:I10 N9:O13 K10:K13 B23:K27 N23:O27 B30:K34 N30:O34">
    <cfRule type="containsBlanks" dxfId="15" priority="8">
      <formula>LEN(TRIM(B9))=0</formula>
    </cfRule>
  </conditionalFormatting>
  <conditionalFormatting sqref="T14:U14">
    <cfRule type="containsBlanks" dxfId="14" priority="6">
      <formula>LEN(TRIM(T14))=0</formula>
    </cfRule>
  </conditionalFormatting>
  <conditionalFormatting sqref="T21:U21">
    <cfRule type="containsBlanks" dxfId="13" priority="5">
      <formula>LEN(TRIM(T21))=0</formula>
    </cfRule>
  </conditionalFormatting>
  <conditionalFormatting sqref="T28:U28">
    <cfRule type="containsBlanks" dxfId="12" priority="4">
      <formula>LEN(TRIM(T28))=0</formula>
    </cfRule>
  </conditionalFormatting>
  <conditionalFormatting sqref="T35:U35">
    <cfRule type="containsBlanks" dxfId="11" priority="3">
      <formula>LEN(TRIM(T35))=0</formula>
    </cfRule>
  </conditionalFormatting>
  <conditionalFormatting sqref="B10:B13">
    <cfRule type="containsBlanks" dxfId="10" priority="2">
      <formula>LEN(TRIM(B10))=0</formula>
    </cfRule>
  </conditionalFormatting>
  <conditionalFormatting sqref="J10:J13">
    <cfRule type="containsBlanks" dxfId="9" priority="1">
      <formula>LEN(TRIM(J10))=0</formula>
    </cfRule>
  </conditionalFormatting>
  <dataValidations count="1">
    <dataValidation type="list" allowBlank="1" showInputMessage="1" showErrorMessage="1" sqref="B16:B20 B23:B27" xr:uid="{8001C805-2C6E-4282-ACD6-38404FEF8285}">
      <formula1>"病床確保,発熱外来"</formula1>
    </dataValidation>
  </dataValidations>
  <pageMargins left="0.7" right="0.7" top="0.75" bottom="0.75" header="0.3" footer="0.3"/>
  <pageSetup paperSize="9" scale="68" fitToHeight="0" orientation="portrait" r:id="rId1"/>
  <rowBreaks count="1" manualBreakCount="1">
    <brk id="49" min="1" max="18"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8A42A-CE6F-4103-B0B0-00687CF76F83}">
  <sheetPr>
    <tabColor theme="8" tint="0.39997558519241921"/>
    <pageSetUpPr fitToPage="1"/>
  </sheetPr>
  <dimension ref="A1:I39"/>
  <sheetViews>
    <sheetView workbookViewId="0">
      <selection activeCell="K36" sqref="K36"/>
    </sheetView>
  </sheetViews>
  <sheetFormatPr defaultColWidth="9" defaultRowHeight="13.5"/>
  <cols>
    <col min="1" max="1" width="9" style="184"/>
    <col min="2" max="2" width="10.375" style="184" customWidth="1"/>
    <col min="3" max="3" width="12.25" style="184" customWidth="1"/>
    <col min="4" max="4" width="9" style="184"/>
    <col min="5" max="5" width="13.875" style="184" bestFit="1" customWidth="1"/>
    <col min="6" max="6" width="9.5" style="184" customWidth="1"/>
    <col min="7" max="7" width="14.125" style="184" customWidth="1"/>
    <col min="8" max="8" width="3.5" style="184" customWidth="1"/>
    <col min="9" max="9" width="3" style="184" customWidth="1"/>
    <col min="10" max="16384" width="9" style="184"/>
  </cols>
  <sheetData>
    <row r="1" spans="1:8" ht="18" customHeight="1">
      <c r="A1" s="184" t="s">
        <v>433</v>
      </c>
    </row>
    <row r="2" spans="1:8" ht="14.25">
      <c r="A2" s="185"/>
      <c r="B2" s="186"/>
      <c r="C2" s="186"/>
      <c r="D2" s="186"/>
      <c r="E2" s="186"/>
      <c r="F2" s="186"/>
      <c r="G2" s="186"/>
      <c r="H2" s="186"/>
    </row>
    <row r="3" spans="1:8" ht="14.25">
      <c r="A3" s="186"/>
      <c r="B3" s="186"/>
      <c r="C3" s="186"/>
      <c r="D3" s="186"/>
      <c r="E3" s="186"/>
      <c r="F3" s="186"/>
      <c r="G3" s="186"/>
      <c r="H3" s="186"/>
    </row>
    <row r="4" spans="1:8" ht="14.25">
      <c r="A4" s="187" t="s">
        <v>425</v>
      </c>
      <c r="B4" s="188"/>
      <c r="C4" s="188"/>
      <c r="D4" s="188"/>
      <c r="E4" s="188"/>
      <c r="F4" s="188"/>
      <c r="G4" s="188"/>
      <c r="H4" s="188"/>
    </row>
    <row r="5" spans="1:8" ht="14.25">
      <c r="A5" s="187"/>
      <c r="B5" s="187"/>
      <c r="C5" s="189"/>
      <c r="D5" s="188"/>
      <c r="E5" s="188"/>
      <c r="F5" s="188"/>
      <c r="G5" s="188"/>
      <c r="H5" s="188"/>
    </row>
    <row r="6" spans="1:8" ht="14.25">
      <c r="A6" s="186"/>
      <c r="B6" s="186"/>
      <c r="C6" s="186"/>
      <c r="D6" s="186"/>
      <c r="E6" s="186"/>
      <c r="F6" s="186"/>
      <c r="G6" s="186"/>
      <c r="H6" s="186"/>
    </row>
    <row r="7" spans="1:8" ht="14.25">
      <c r="A7" s="186"/>
      <c r="B7" s="186"/>
      <c r="C7" s="186"/>
      <c r="D7" s="186"/>
      <c r="E7" s="186"/>
      <c r="F7" s="314" t="s">
        <v>310</v>
      </c>
      <c r="G7" s="314"/>
      <c r="H7" s="293" t="s">
        <v>311</v>
      </c>
    </row>
    <row r="8" spans="1:8" ht="14.25">
      <c r="A8" s="186"/>
      <c r="B8" s="186"/>
      <c r="C8" s="186"/>
      <c r="D8" s="186"/>
      <c r="E8" s="186"/>
      <c r="F8" s="315" t="str">
        <f>IF(AND(基本情報入力シート!C4="実績報告",基本情報入力シート!C3&lt;&gt;""),基本情報入力シート!C3,"")</f>
        <v/>
      </c>
      <c r="G8" s="315"/>
      <c r="H8" s="315"/>
    </row>
    <row r="9" spans="1:8" ht="14.25">
      <c r="A9" s="186"/>
      <c r="B9" s="186"/>
      <c r="C9" s="186"/>
      <c r="D9" s="186"/>
      <c r="E9" s="186"/>
      <c r="F9" s="186"/>
      <c r="G9" s="186"/>
      <c r="H9" s="186"/>
    </row>
    <row r="10" spans="1:8" ht="14.25">
      <c r="A10" s="186"/>
      <c r="B10" s="186"/>
      <c r="C10" s="186"/>
      <c r="D10" s="186"/>
      <c r="E10" s="186"/>
      <c r="F10" s="186"/>
      <c r="G10" s="186"/>
      <c r="H10" s="186"/>
    </row>
    <row r="11" spans="1:8" ht="14.25">
      <c r="A11" s="185" t="s">
        <v>312</v>
      </c>
      <c r="B11" s="186"/>
      <c r="C11" s="186"/>
      <c r="D11" s="186"/>
      <c r="E11" s="186"/>
      <c r="F11" s="186"/>
      <c r="G11" s="186"/>
      <c r="H11" s="186"/>
    </row>
    <row r="12" spans="1:8" ht="14.25">
      <c r="A12" s="185" t="s">
        <v>313</v>
      </c>
      <c r="B12" s="191"/>
      <c r="C12" s="186"/>
      <c r="D12" s="186"/>
      <c r="E12" s="186"/>
      <c r="F12" s="186"/>
      <c r="G12" s="186"/>
      <c r="H12" s="186"/>
    </row>
    <row r="13" spans="1:8" ht="14.25">
      <c r="A13" s="186"/>
      <c r="B13" s="186"/>
      <c r="C13" s="186"/>
      <c r="D13" s="186"/>
      <c r="E13" s="186"/>
      <c r="F13" s="186"/>
      <c r="G13" s="186"/>
      <c r="H13" s="186"/>
    </row>
    <row r="14" spans="1:8" ht="14.25">
      <c r="A14" s="186"/>
      <c r="B14" s="186"/>
      <c r="C14" s="186"/>
      <c r="D14" s="186"/>
      <c r="E14" s="186"/>
      <c r="F14" s="186"/>
      <c r="G14" s="186"/>
      <c r="H14" s="186"/>
    </row>
    <row r="15" spans="1:8" ht="14.25">
      <c r="A15" s="186"/>
      <c r="B15" s="186"/>
      <c r="C15" s="186"/>
      <c r="D15" s="186"/>
      <c r="E15" s="185" t="s">
        <v>314</v>
      </c>
      <c r="F15" s="185"/>
      <c r="G15" s="185"/>
      <c r="H15" s="185"/>
    </row>
    <row r="16" spans="1:8" ht="14.25">
      <c r="A16" s="186"/>
      <c r="B16" s="186"/>
      <c r="C16" s="186"/>
      <c r="D16" s="186"/>
      <c r="E16" s="192" t="s">
        <v>315</v>
      </c>
      <c r="F16" s="316" t="str">
        <f>IF(基本情報入力シート!C6="","",基本情報入力シート!C6)</f>
        <v/>
      </c>
      <c r="G16" s="316"/>
      <c r="H16" s="316"/>
    </row>
    <row r="17" spans="1:9" ht="14.25">
      <c r="A17" s="186"/>
      <c r="B17" s="186"/>
      <c r="C17" s="186"/>
      <c r="D17" s="186"/>
      <c r="E17" s="193"/>
      <c r="F17" s="317"/>
      <c r="G17" s="317"/>
      <c r="H17" s="317"/>
    </row>
    <row r="18" spans="1:9" ht="14.25">
      <c r="A18" s="186"/>
      <c r="B18" s="186"/>
      <c r="C18" s="186"/>
      <c r="D18" s="186"/>
      <c r="E18" s="194" t="s">
        <v>316</v>
      </c>
      <c r="F18" s="313" t="str">
        <f>IF(基本情報入力シート!C7="","",基本情報入力シート!C7)</f>
        <v/>
      </c>
      <c r="G18" s="313"/>
      <c r="H18" s="313"/>
    </row>
    <row r="19" spans="1:9" ht="14.25">
      <c r="A19" s="186"/>
      <c r="B19" s="186"/>
      <c r="C19" s="186"/>
      <c r="D19" s="186"/>
      <c r="E19" s="194" t="s">
        <v>317</v>
      </c>
      <c r="F19" s="313" t="str">
        <f>IF(基本情報入力シート!C8="","",基本情報入力シート!C8)</f>
        <v/>
      </c>
      <c r="G19" s="313"/>
      <c r="H19" s="313"/>
    </row>
    <row r="20" spans="1:9" ht="14.25">
      <c r="A20" s="186"/>
      <c r="B20" s="186"/>
      <c r="C20" s="186"/>
      <c r="D20" s="186"/>
      <c r="E20" s="194" t="s">
        <v>318</v>
      </c>
      <c r="F20" s="313" t="str">
        <f>IF(基本情報入力シート!C9="","",基本情報入力シート!C9)</f>
        <v/>
      </c>
      <c r="G20" s="313"/>
      <c r="H20" s="313"/>
    </row>
    <row r="21" spans="1:9" ht="14.25">
      <c r="A21" s="186"/>
      <c r="B21" s="186"/>
      <c r="C21" s="186"/>
      <c r="D21" s="186"/>
      <c r="E21" s="186"/>
      <c r="F21" s="186"/>
      <c r="G21" s="186"/>
      <c r="H21" s="186"/>
    </row>
    <row r="22" spans="1:9" ht="14.25">
      <c r="A22" s="186"/>
      <c r="B22" s="186"/>
      <c r="C22" s="186"/>
      <c r="D22" s="186"/>
      <c r="E22" s="186"/>
      <c r="F22" s="186"/>
      <c r="G22" s="186"/>
      <c r="H22" s="186"/>
    </row>
    <row r="23" spans="1:9" ht="14.25">
      <c r="A23" s="318" t="s">
        <v>332</v>
      </c>
      <c r="B23" s="318"/>
      <c r="C23" s="318"/>
      <c r="D23" s="185" t="s">
        <v>333</v>
      </c>
      <c r="E23" s="185"/>
      <c r="F23" s="185"/>
      <c r="G23" s="185"/>
      <c r="H23" s="185"/>
      <c r="I23" s="185"/>
    </row>
    <row r="24" spans="1:9" ht="14.25">
      <c r="A24" s="185" t="s">
        <v>431</v>
      </c>
      <c r="B24" s="186"/>
      <c r="C24" s="186"/>
      <c r="D24" s="186"/>
      <c r="E24" s="186"/>
      <c r="F24" s="186"/>
      <c r="G24" s="186"/>
      <c r="H24" s="186"/>
    </row>
    <row r="25" spans="1:9" ht="14.25">
      <c r="A25" s="185" t="s">
        <v>338</v>
      </c>
      <c r="B25" s="186"/>
      <c r="C25" s="186"/>
      <c r="D25" s="186"/>
      <c r="E25" s="186"/>
      <c r="F25" s="186"/>
      <c r="G25" s="186"/>
      <c r="H25" s="186"/>
    </row>
    <row r="26" spans="1:9" ht="14.25">
      <c r="A26" s="185"/>
      <c r="B26" s="186"/>
      <c r="C26" s="186"/>
      <c r="D26" s="186"/>
      <c r="E26" s="186"/>
      <c r="F26" s="186"/>
      <c r="G26" s="186"/>
      <c r="H26" s="186"/>
    </row>
    <row r="27" spans="1:9" ht="14.25">
      <c r="A27" s="188" t="s">
        <v>319</v>
      </c>
      <c r="B27" s="188"/>
      <c r="C27" s="188"/>
      <c r="D27" s="188"/>
      <c r="E27" s="188"/>
      <c r="F27" s="188"/>
      <c r="G27" s="188"/>
      <c r="H27" s="188"/>
    </row>
    <row r="28" spans="1:9" ht="14.25">
      <c r="A28" s="187"/>
      <c r="B28" s="188"/>
      <c r="C28" s="188"/>
      <c r="D28" s="188"/>
      <c r="E28" s="188"/>
      <c r="F28" s="188"/>
      <c r="G28" s="188"/>
      <c r="H28" s="188"/>
    </row>
    <row r="29" spans="1:9" ht="14.25">
      <c r="A29" s="195" t="s">
        <v>340</v>
      </c>
      <c r="B29" s="186"/>
      <c r="C29" s="196" t="s">
        <v>349</v>
      </c>
      <c r="D29" s="196"/>
      <c r="E29" s="196" t="str">
        <f>IF(基本情報入力シート!C4="実績報告",【実績】所要調書!O11,"")</f>
        <v/>
      </c>
      <c r="F29" s="186" t="s">
        <v>331</v>
      </c>
      <c r="G29" s="186"/>
      <c r="H29" s="186"/>
    </row>
    <row r="30" spans="1:9" ht="14.25">
      <c r="A30" s="195" t="s">
        <v>339</v>
      </c>
      <c r="B30" s="186"/>
      <c r="C30" s="196"/>
      <c r="D30" s="196"/>
      <c r="E30" s="186"/>
      <c r="F30" s="186"/>
      <c r="G30" s="186"/>
      <c r="H30" s="186"/>
    </row>
    <row r="31" spans="1:9" ht="14.25">
      <c r="A31" s="195" t="s">
        <v>432</v>
      </c>
      <c r="B31" s="185"/>
      <c r="C31" s="185"/>
      <c r="D31" s="190"/>
      <c r="E31" s="198"/>
      <c r="F31" s="198"/>
      <c r="G31" s="185"/>
      <c r="H31" s="186"/>
    </row>
    <row r="32" spans="1:9" ht="14.25">
      <c r="A32" s="195" t="s">
        <v>327</v>
      </c>
      <c r="B32" s="185"/>
      <c r="C32" s="185"/>
      <c r="D32" s="190"/>
      <c r="E32" s="198"/>
      <c r="F32" s="198"/>
      <c r="G32" s="185"/>
      <c r="H32" s="186"/>
    </row>
    <row r="33" spans="1:8" ht="14.25">
      <c r="A33" s="195" t="s">
        <v>341</v>
      </c>
      <c r="B33" s="185"/>
      <c r="C33" s="185"/>
      <c r="D33" s="190"/>
      <c r="E33" s="198"/>
      <c r="F33" s="198"/>
      <c r="G33" s="185"/>
      <c r="H33" s="186"/>
    </row>
    <row r="34" spans="1:8" ht="14.25">
      <c r="A34" s="195" t="s">
        <v>342</v>
      </c>
      <c r="B34" s="185"/>
      <c r="C34" s="185"/>
      <c r="D34" s="190"/>
      <c r="E34" s="198"/>
      <c r="F34" s="198"/>
      <c r="G34" s="185"/>
      <c r="H34" s="186"/>
    </row>
    <row r="35" spans="1:8" ht="14.25">
      <c r="A35" s="195" t="s">
        <v>429</v>
      </c>
      <c r="B35" s="185"/>
      <c r="C35" s="185"/>
      <c r="D35" s="185"/>
      <c r="E35" s="185"/>
      <c r="F35" s="185"/>
      <c r="G35" s="185"/>
      <c r="H35" s="186"/>
    </row>
    <row r="36" spans="1:8" ht="14.25">
      <c r="A36" s="195"/>
      <c r="B36" s="185"/>
      <c r="C36" s="185"/>
      <c r="D36" s="185"/>
      <c r="E36" s="185"/>
      <c r="F36" s="185"/>
      <c r="G36" s="185"/>
      <c r="H36" s="186"/>
    </row>
    <row r="37" spans="1:8" ht="14.25">
      <c r="A37" s="185"/>
      <c r="B37" s="185"/>
      <c r="C37" s="185"/>
      <c r="D37" s="185"/>
      <c r="E37" s="185"/>
      <c r="F37" s="185"/>
      <c r="G37" s="185"/>
      <c r="H37" s="186"/>
    </row>
    <row r="38" spans="1:8" ht="14.25">
      <c r="A38" s="185"/>
      <c r="B38" s="185"/>
      <c r="C38" s="185"/>
      <c r="D38" s="185"/>
      <c r="E38" s="185"/>
      <c r="F38" s="185"/>
      <c r="G38" s="185"/>
      <c r="H38" s="186"/>
    </row>
    <row r="39" spans="1:8" ht="14.25">
      <c r="A39" s="185"/>
      <c r="B39" s="185"/>
      <c r="C39" s="185"/>
      <c r="D39" s="185"/>
      <c r="E39" s="185"/>
      <c r="F39" s="185"/>
      <c r="G39" s="185"/>
      <c r="H39" s="186"/>
    </row>
  </sheetData>
  <sheetProtection sheet="1" objects="1" scenarios="1"/>
  <mergeCells count="7">
    <mergeCell ref="A23:C23"/>
    <mergeCell ref="F7:G7"/>
    <mergeCell ref="F8:H8"/>
    <mergeCell ref="F16:H17"/>
    <mergeCell ref="F18:H18"/>
    <mergeCell ref="F19:H19"/>
    <mergeCell ref="F20:H20"/>
  </mergeCells>
  <phoneticPr fontId="4"/>
  <pageMargins left="0.7" right="0.7" top="0.75" bottom="0.75" header="0.3" footer="0.3"/>
  <pageSetup paperSize="9" fitToHeight="0"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BD09D-766D-448C-896C-6B64F073AE1B}">
  <sheetPr>
    <tabColor theme="8" tint="0.39997558519241921"/>
    <pageSetUpPr fitToPage="1"/>
  </sheetPr>
  <dimension ref="A1:E23"/>
  <sheetViews>
    <sheetView workbookViewId="0">
      <selection activeCell="D10" sqref="D10"/>
    </sheetView>
  </sheetViews>
  <sheetFormatPr defaultRowHeight="13.5"/>
  <cols>
    <col min="1" max="1" width="2.125" style="201" customWidth="1"/>
    <col min="2" max="2" width="15.875" style="201" customWidth="1"/>
    <col min="3" max="3" width="17" style="201" customWidth="1"/>
    <col min="4" max="5" width="20.625" style="201" customWidth="1"/>
    <col min="6" max="16384" width="9" style="201"/>
  </cols>
  <sheetData>
    <row r="1" spans="1:5" ht="24" customHeight="1"/>
    <row r="2" spans="1:5" ht="24" customHeight="1">
      <c r="A2" s="465" t="s">
        <v>418</v>
      </c>
      <c r="B2" s="465"/>
      <c r="C2" s="465"/>
      <c r="D2" s="465"/>
      <c r="E2" s="465"/>
    </row>
    <row r="3" spans="1:5" ht="24" customHeight="1">
      <c r="B3" s="202"/>
      <c r="C3" s="202"/>
      <c r="D3" s="202"/>
      <c r="E3" s="202"/>
    </row>
    <row r="4" spans="1:5" ht="24" customHeight="1">
      <c r="B4" s="202"/>
      <c r="C4" s="202"/>
      <c r="D4" s="466" t="str">
        <f>IF(基本情報入力シート!C9="","","医療機関名："&amp;基本情報入力シート!C9)</f>
        <v/>
      </c>
      <c r="E4" s="466"/>
    </row>
    <row r="5" spans="1:5" ht="24" customHeight="1">
      <c r="B5" s="463" t="s">
        <v>350</v>
      </c>
      <c r="C5" s="463"/>
    </row>
    <row r="6" spans="1:5" ht="24" customHeight="1">
      <c r="E6" s="203" t="s">
        <v>351</v>
      </c>
    </row>
    <row r="7" spans="1:5" ht="24" customHeight="1">
      <c r="B7" s="464" t="s">
        <v>352</v>
      </c>
      <c r="C7" s="464"/>
      <c r="D7" s="204" t="s">
        <v>353</v>
      </c>
      <c r="E7" s="204" t="s">
        <v>439</v>
      </c>
    </row>
    <row r="8" spans="1:5" ht="24" customHeight="1">
      <c r="B8" s="461" t="s">
        <v>354</v>
      </c>
      <c r="C8" s="461"/>
      <c r="D8" s="205" t="str">
        <f>IF(基本情報入力シート!C4="実績報告",【実績】所要調書!O11,"")</f>
        <v/>
      </c>
      <c r="E8" s="206"/>
    </row>
    <row r="9" spans="1:5" ht="24" customHeight="1">
      <c r="B9" s="461" t="s">
        <v>355</v>
      </c>
      <c r="C9" s="461"/>
      <c r="D9" s="110"/>
      <c r="E9" s="105"/>
    </row>
    <row r="10" spans="1:5" ht="24" customHeight="1">
      <c r="B10" s="461" t="s">
        <v>356</v>
      </c>
      <c r="C10" s="461"/>
      <c r="D10" s="110"/>
      <c r="E10" s="105"/>
    </row>
    <row r="11" spans="1:5" ht="24" customHeight="1">
      <c r="B11" s="462" t="s">
        <v>357</v>
      </c>
      <c r="C11" s="462"/>
      <c r="D11" s="207">
        <f>SUM(D8:D10)</f>
        <v>0</v>
      </c>
      <c r="E11" s="207"/>
    </row>
    <row r="12" spans="1:5" ht="24" customHeight="1"/>
    <row r="13" spans="1:5" ht="24" customHeight="1">
      <c r="B13" s="463" t="s">
        <v>358</v>
      </c>
      <c r="C13" s="463"/>
    </row>
    <row r="14" spans="1:5" ht="24" customHeight="1"/>
    <row r="15" spans="1:5" ht="24" customHeight="1">
      <c r="B15" s="464" t="s">
        <v>352</v>
      </c>
      <c r="C15" s="464"/>
      <c r="D15" s="204" t="s">
        <v>353</v>
      </c>
      <c r="E15" s="204" t="s">
        <v>439</v>
      </c>
    </row>
    <row r="16" spans="1:5" ht="24" customHeight="1">
      <c r="B16" s="457"/>
      <c r="C16" s="458"/>
      <c r="D16" s="106"/>
      <c r="E16" s="107"/>
    </row>
    <row r="17" spans="2:5" ht="24" customHeight="1">
      <c r="B17" s="459"/>
      <c r="C17" s="460"/>
      <c r="D17" s="105"/>
      <c r="E17" s="108"/>
    </row>
    <row r="18" spans="2:5" ht="24" customHeight="1">
      <c r="B18" s="459"/>
      <c r="C18" s="460"/>
      <c r="D18" s="105"/>
      <c r="E18" s="108"/>
    </row>
    <row r="19" spans="2:5" ht="24" customHeight="1">
      <c r="B19" s="459"/>
      <c r="C19" s="460"/>
      <c r="D19" s="105"/>
      <c r="E19" s="108"/>
    </row>
    <row r="20" spans="2:5" ht="24" customHeight="1">
      <c r="B20" s="459"/>
      <c r="C20" s="460"/>
      <c r="D20" s="105"/>
      <c r="E20" s="108"/>
    </row>
    <row r="21" spans="2:5" ht="24" customHeight="1">
      <c r="B21" s="467"/>
      <c r="C21" s="468"/>
      <c r="D21" s="105"/>
      <c r="E21" s="108"/>
    </row>
    <row r="22" spans="2:5" ht="24" customHeight="1">
      <c r="B22" s="462" t="s">
        <v>168</v>
      </c>
      <c r="C22" s="462"/>
      <c r="D22" s="207">
        <f>SUM(D16:D21)</f>
        <v>0</v>
      </c>
      <c r="E22" s="207"/>
    </row>
    <row r="23" spans="2:5" ht="24" customHeight="1">
      <c r="D23" s="109" t="str">
        <f>IF(D11=D22," ","↑「１　収入」と「２　支出」が一致していません")</f>
        <v xml:space="preserve"> </v>
      </c>
    </row>
  </sheetData>
  <sheetProtection sheet="1" selectLockedCells="1"/>
  <mergeCells count="17">
    <mergeCell ref="B16:C16"/>
    <mergeCell ref="B17:C17"/>
    <mergeCell ref="B9:C9"/>
    <mergeCell ref="B10:C10"/>
    <mergeCell ref="B11:C11"/>
    <mergeCell ref="B13:C13"/>
    <mergeCell ref="B15:C15"/>
    <mergeCell ref="A2:E2"/>
    <mergeCell ref="D4:E4"/>
    <mergeCell ref="B5:C5"/>
    <mergeCell ref="B7:C7"/>
    <mergeCell ref="B8:C8"/>
    <mergeCell ref="B18:C18"/>
    <mergeCell ref="B19:C19"/>
    <mergeCell ref="B20:C20"/>
    <mergeCell ref="B21:C21"/>
    <mergeCell ref="B22:C22"/>
  </mergeCells>
  <phoneticPr fontId="4"/>
  <conditionalFormatting sqref="D9:D10 D16:D21">
    <cfRule type="containsBlanks" dxfId="8" priority="3">
      <formula>LEN(TRIM(D9))=0</formula>
    </cfRule>
  </conditionalFormatting>
  <conditionalFormatting sqref="B16:B21">
    <cfRule type="containsBlanks" dxfId="7" priority="1">
      <formula>LEN(TRIM(B16))=0</formula>
    </cfRule>
  </conditionalFormatting>
  <pageMargins left="0.7" right="0.7" top="0.75" bottom="0.75" header="0.3" footer="0.3"/>
  <pageSetup paperSize="9" fitToHeight="0"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8DEA2-F4B4-4F58-A05E-DC4F4E2481E9}">
  <sheetPr>
    <tabColor theme="8" tint="0.39997558519241921"/>
    <pageSetUpPr fitToPage="1"/>
  </sheetPr>
  <dimension ref="A1:U16"/>
  <sheetViews>
    <sheetView topLeftCell="D1" workbookViewId="0">
      <selection activeCell="L10" sqref="L10"/>
    </sheetView>
  </sheetViews>
  <sheetFormatPr defaultColWidth="9" defaultRowHeight="12"/>
  <cols>
    <col min="1" max="1" width="0" style="216" hidden="1" customWidth="1"/>
    <col min="2" max="2" width="13.625" style="216" hidden="1" customWidth="1"/>
    <col min="3" max="3" width="11.25" style="216" hidden="1" customWidth="1"/>
    <col min="4" max="4" width="16.5" style="217" customWidth="1"/>
    <col min="5" max="5" width="14.75" style="217" customWidth="1"/>
    <col min="6" max="6" width="16.625" style="216" customWidth="1"/>
    <col min="7" max="7" width="12.125" style="216" customWidth="1"/>
    <col min="8" max="8" width="12.625" style="216" customWidth="1"/>
    <col min="9" max="9" width="8.625" style="216" customWidth="1"/>
    <col min="10" max="16" width="12.625" style="216" customWidth="1"/>
    <col min="17" max="17" width="16.375" style="216" customWidth="1"/>
    <col min="18" max="18" width="15.625" style="216" hidden="1" customWidth="1"/>
    <col min="19" max="19" width="12.625" style="216" hidden="1" customWidth="1"/>
    <col min="20" max="20" width="12.625" style="216" customWidth="1"/>
    <col min="21" max="21" width="20.625" style="216" customWidth="1"/>
    <col min="22" max="16384" width="9" style="216"/>
  </cols>
  <sheetData>
    <row r="1" spans="1:21">
      <c r="D1" s="217" t="s">
        <v>360</v>
      </c>
    </row>
    <row r="2" spans="1:21" s="220" customFormat="1" ht="24">
      <c r="A2" s="218"/>
      <c r="B2" s="218"/>
      <c r="C2" s="218"/>
      <c r="D2" s="219" t="s">
        <v>438</v>
      </c>
      <c r="F2" s="221"/>
      <c r="G2" s="221"/>
      <c r="H2" s="222"/>
      <c r="I2" s="222"/>
      <c r="J2" s="222"/>
      <c r="K2" s="222"/>
      <c r="L2" s="222"/>
      <c r="M2" s="222"/>
      <c r="N2" s="222"/>
      <c r="O2" s="222"/>
      <c r="P2" s="222"/>
      <c r="Q2" s="222"/>
      <c r="R2" s="222"/>
      <c r="S2" s="222"/>
      <c r="T2" s="290"/>
    </row>
    <row r="3" spans="1:21" s="228" customFormat="1">
      <c r="A3" s="223"/>
      <c r="B3" s="223"/>
      <c r="C3" s="223"/>
      <c r="D3" s="224"/>
      <c r="E3" s="224"/>
      <c r="F3" s="225"/>
      <c r="G3" s="226"/>
      <c r="H3" s="227" t="s">
        <v>0</v>
      </c>
      <c r="I3" s="227" t="s">
        <v>1</v>
      </c>
      <c r="J3" s="227" t="s">
        <v>343</v>
      </c>
      <c r="K3" s="227" t="s">
        <v>3</v>
      </c>
      <c r="L3" s="227" t="s">
        <v>4</v>
      </c>
      <c r="M3" s="227" t="s">
        <v>5</v>
      </c>
      <c r="N3" s="227" t="s">
        <v>344</v>
      </c>
      <c r="O3" s="227" t="s">
        <v>345</v>
      </c>
      <c r="P3" s="227" t="s">
        <v>346</v>
      </c>
      <c r="Q3" s="227" t="s">
        <v>483</v>
      </c>
      <c r="R3" s="227" t="s">
        <v>456</v>
      </c>
      <c r="S3" s="227" t="s">
        <v>457</v>
      </c>
      <c r="T3" s="225"/>
      <c r="U3" s="225"/>
    </row>
    <row r="4" spans="1:21" s="228" customFormat="1" ht="36">
      <c r="A4" s="229" t="s">
        <v>321</v>
      </c>
      <c r="B4" s="230" t="s">
        <v>380</v>
      </c>
      <c r="C4" s="230" t="s">
        <v>381</v>
      </c>
      <c r="D4" s="231" t="s">
        <v>382</v>
      </c>
      <c r="E4" s="232" t="s">
        <v>383</v>
      </c>
      <c r="F4" s="231" t="s">
        <v>318</v>
      </c>
      <c r="G4" s="233" t="s">
        <v>384</v>
      </c>
      <c r="H4" s="233" t="s">
        <v>9</v>
      </c>
      <c r="I4" s="234" t="s">
        <v>385</v>
      </c>
      <c r="J4" s="233" t="s">
        <v>11</v>
      </c>
      <c r="K4" s="235" t="s">
        <v>421</v>
      </c>
      <c r="L4" s="236" t="s">
        <v>386</v>
      </c>
      <c r="M4" s="233" t="s">
        <v>387</v>
      </c>
      <c r="N4" s="233" t="s">
        <v>361</v>
      </c>
      <c r="O4" s="234" t="s">
        <v>422</v>
      </c>
      <c r="P4" s="234" t="s">
        <v>362</v>
      </c>
      <c r="Q4" s="234" t="s">
        <v>499</v>
      </c>
      <c r="R4" s="234" t="s">
        <v>388</v>
      </c>
      <c r="S4" s="234" t="s">
        <v>389</v>
      </c>
      <c r="T4" s="231" t="s">
        <v>481</v>
      </c>
      <c r="U4" s="231" t="s">
        <v>390</v>
      </c>
    </row>
    <row r="5" spans="1:21" s="243" customFormat="1">
      <c r="A5" s="237"/>
      <c r="B5" s="238"/>
      <c r="C5" s="238"/>
      <c r="D5" s="239"/>
      <c r="E5" s="240"/>
      <c r="F5" s="241"/>
      <c r="G5" s="240"/>
      <c r="H5" s="241"/>
      <c r="I5" s="241"/>
      <c r="J5" s="242"/>
      <c r="K5" s="242"/>
      <c r="L5" s="241"/>
      <c r="M5" s="241"/>
      <c r="N5" s="241"/>
      <c r="O5" s="241"/>
      <c r="P5" s="241"/>
      <c r="Q5" s="241"/>
      <c r="R5" s="241"/>
      <c r="S5" s="241"/>
      <c r="T5" s="239"/>
      <c r="U5" s="239"/>
    </row>
    <row r="6" spans="1:21" s="251" customFormat="1">
      <c r="A6" s="244"/>
      <c r="B6" s="245"/>
      <c r="C6" s="245"/>
      <c r="D6" s="246"/>
      <c r="E6" s="246"/>
      <c r="F6" s="247"/>
      <c r="G6" s="248"/>
      <c r="H6" s="249" t="s">
        <v>16</v>
      </c>
      <c r="I6" s="249" t="s">
        <v>16</v>
      </c>
      <c r="J6" s="249" t="s">
        <v>16</v>
      </c>
      <c r="K6" s="249" t="s">
        <v>16</v>
      </c>
      <c r="L6" s="249" t="s">
        <v>16</v>
      </c>
      <c r="M6" s="249" t="s">
        <v>16</v>
      </c>
      <c r="N6" s="249" t="s">
        <v>16</v>
      </c>
      <c r="O6" s="249" t="s">
        <v>16</v>
      </c>
      <c r="P6" s="249" t="s">
        <v>16</v>
      </c>
      <c r="Q6" s="249" t="s">
        <v>458</v>
      </c>
      <c r="R6" s="249" t="s">
        <v>16</v>
      </c>
      <c r="S6" s="249" t="s">
        <v>16</v>
      </c>
      <c r="T6" s="250"/>
      <c r="U6" s="250"/>
    </row>
    <row r="7" spans="1:21" s="259" customFormat="1" ht="45" customHeight="1">
      <c r="A7" s="252" t="s">
        <v>322</v>
      </c>
      <c r="B7" s="252" t="s">
        <v>322</v>
      </c>
      <c r="C7" s="252" t="s">
        <v>391</v>
      </c>
      <c r="D7" s="253" t="s">
        <v>412</v>
      </c>
      <c r="E7" s="254" t="s">
        <v>409</v>
      </c>
      <c r="F7" s="254" t="str">
        <f>IF(基本情報入力シート!$C$9="","",基本情報入力シート!$C$9)</f>
        <v/>
      </c>
      <c r="G7" s="252" t="str">
        <f>IF(基本情報入力シート!$C$7="","",基本情報入力シート!$C$7)</f>
        <v/>
      </c>
      <c r="H7" s="255" t="str">
        <f>IF(【実績】事業実績!$N$14="","",【実績】事業実績!$N$14)</f>
        <v/>
      </c>
      <c r="I7" s="255" t="str">
        <f>IF(【実績】事業実績!T14="","",【実績】事業実績!T14)</f>
        <v/>
      </c>
      <c r="J7" s="255" t="str">
        <f>IF(H7="","",IF(I7="",H7,(H7-I7)))</f>
        <v/>
      </c>
      <c r="K7" s="255" t="str">
        <f>IF(【実績】事業実績!$N$14="","",【実績】事業実績!$N$14)</f>
        <v/>
      </c>
      <c r="L7" s="255" t="str">
        <f>IF(K7="","",SUM(【実績】事業実績!$P$9:$Q$13))</f>
        <v/>
      </c>
      <c r="M7" s="256" t="str">
        <f>IF(K7="","",MIN(K7,L7))</f>
        <v/>
      </c>
      <c r="N7" s="255" t="str">
        <f>IF(K7="","",【申請】所要調書!O7)</f>
        <v/>
      </c>
      <c r="O7" s="255" t="str">
        <f>IF(K7="","",ROUNDDOWN(MIN(J7,M7,N7),-3))</f>
        <v/>
      </c>
      <c r="P7" s="271"/>
      <c r="Q7" s="257" t="str">
        <f>IF(P7="",O7,(O7-P7))</f>
        <v/>
      </c>
      <c r="R7" s="258"/>
      <c r="S7" s="255" t="str">
        <f>IF(K7="","",ROUNDDOWN(MIN(M7,J7,O7)/2,-3))</f>
        <v/>
      </c>
      <c r="T7" s="287" t="s">
        <v>482</v>
      </c>
      <c r="U7" s="254" t="str">
        <f>集計シート!A16</f>
        <v/>
      </c>
    </row>
    <row r="8" spans="1:21" s="259" customFormat="1" ht="45" customHeight="1">
      <c r="A8" s="260" t="s">
        <v>322</v>
      </c>
      <c r="B8" s="260" t="s">
        <v>322</v>
      </c>
      <c r="C8" s="252" t="s">
        <v>391</v>
      </c>
      <c r="D8" s="253" t="s">
        <v>412</v>
      </c>
      <c r="E8" s="254" t="s">
        <v>423</v>
      </c>
      <c r="F8" s="254" t="str">
        <f>IF(基本情報入力シート!$C$9="","",基本情報入力シート!$C$9)</f>
        <v/>
      </c>
      <c r="G8" s="252" t="str">
        <f>IF(基本情報入力シート!$C$7="","",基本情報入力シート!$C$7)</f>
        <v/>
      </c>
      <c r="H8" s="261" t="str">
        <f>IF(【実績】事業実績!$N$21="","",【実績】事業実績!$N$21)</f>
        <v/>
      </c>
      <c r="I8" s="261" t="str">
        <f>IF(【実績】事業実績!T21="","",【実績】事業実績!T21)</f>
        <v/>
      </c>
      <c r="J8" s="255" t="str">
        <f t="shared" ref="J8:J10" si="0">IF(H8="","",IF(I8="",H8,(H8-I8)))</f>
        <v/>
      </c>
      <c r="K8" s="261" t="str">
        <f>IF(【実績】事業実績!$N$21="","",【実績】事業実績!$N$21)</f>
        <v/>
      </c>
      <c r="L8" s="261" t="str">
        <f>IF(K8="","",SUM(【実績】事業実績!$P$16:$Q$20))</f>
        <v/>
      </c>
      <c r="M8" s="256" t="str">
        <f>IF(K8="","",MIN(K8,L8))</f>
        <v/>
      </c>
      <c r="N8" s="255" t="str">
        <f>IF(K8="","",【申請】所要調書!O8)</f>
        <v/>
      </c>
      <c r="O8" s="255" t="str">
        <f t="shared" ref="O8:O10" si="1">IF(K8="","",ROUNDDOWN(MIN(J8,M8,N8),-3))</f>
        <v/>
      </c>
      <c r="P8" s="271"/>
      <c r="Q8" s="257" t="str">
        <f t="shared" ref="Q8:Q10" si="2">IF(P8="",O8,(O8-P8))</f>
        <v/>
      </c>
      <c r="R8" s="258"/>
      <c r="S8" s="255" t="str">
        <f>IF(K8="","",ROUNDDOWN(MIN(M8,J8,O8)/2,-3))</f>
        <v/>
      </c>
      <c r="T8" s="287" t="s">
        <v>482</v>
      </c>
      <c r="U8" s="262" t="str">
        <f>集計シート!B16</f>
        <v/>
      </c>
    </row>
    <row r="9" spans="1:21" s="259" customFormat="1" ht="45" customHeight="1">
      <c r="A9" s="260" t="s">
        <v>322</v>
      </c>
      <c r="B9" s="260" t="s">
        <v>322</v>
      </c>
      <c r="C9" s="252" t="s">
        <v>391</v>
      </c>
      <c r="D9" s="253" t="s">
        <v>412</v>
      </c>
      <c r="E9" s="254" t="s">
        <v>410</v>
      </c>
      <c r="F9" s="254" t="str">
        <f>IF(基本情報入力シート!$C$9="","",基本情報入力シート!$C$9)</f>
        <v/>
      </c>
      <c r="G9" s="252" t="str">
        <f>IF(基本情報入力シート!$C$7="","",基本情報入力シート!$C$7)</f>
        <v/>
      </c>
      <c r="H9" s="261" t="str">
        <f>IF(【実績】事業実績!$N$28="","",【実績】事業実績!$N$28)</f>
        <v/>
      </c>
      <c r="I9" s="261" t="str">
        <f>IF(【実績】事業実績!T28="","",【実績】事業実績!T28)</f>
        <v/>
      </c>
      <c r="J9" s="255" t="str">
        <f t="shared" si="0"/>
        <v/>
      </c>
      <c r="K9" s="261" t="str">
        <f>IF(【実績】事業実績!$N$28="","",【実績】事業実績!$N$28)</f>
        <v/>
      </c>
      <c r="L9" s="261" t="str">
        <f>IF(K9="","",SUM(【実績】事業実績!$P$23:$Q$27))</f>
        <v/>
      </c>
      <c r="M9" s="256" t="str">
        <f>IF(K9="","",MIN(K9,L9))</f>
        <v/>
      </c>
      <c r="N9" s="255" t="str">
        <f>IF(K9="","",【申請】所要調書!O9)</f>
        <v/>
      </c>
      <c r="O9" s="255" t="str">
        <f t="shared" si="1"/>
        <v/>
      </c>
      <c r="P9" s="271"/>
      <c r="Q9" s="257" t="str">
        <f t="shared" si="2"/>
        <v/>
      </c>
      <c r="R9" s="258"/>
      <c r="S9" s="255" t="str">
        <f>IF(K9="","",ROUNDDOWN(MIN(M9,J9,O9)/2,-3))</f>
        <v/>
      </c>
      <c r="T9" s="287" t="s">
        <v>482</v>
      </c>
      <c r="U9" s="254" t="str">
        <f>集計シート!C16</f>
        <v/>
      </c>
    </row>
    <row r="10" spans="1:21" s="259" customFormat="1" ht="45" customHeight="1">
      <c r="A10" s="260" t="s">
        <v>322</v>
      </c>
      <c r="B10" s="260" t="s">
        <v>322</v>
      </c>
      <c r="C10" s="252" t="s">
        <v>391</v>
      </c>
      <c r="D10" s="253" t="s">
        <v>412</v>
      </c>
      <c r="E10" s="254" t="s">
        <v>411</v>
      </c>
      <c r="F10" s="254" t="str">
        <f>IF(基本情報入力シート!$C$9="","",基本情報入力シート!$C$9)</f>
        <v/>
      </c>
      <c r="G10" s="252" t="str">
        <f>IF(基本情報入力シート!$C$7="","",基本情報入力シート!$C$7)</f>
        <v/>
      </c>
      <c r="H10" s="261" t="str">
        <f>IF(【実績】事業実績!$N$35="","",【実績】事業実績!$N$35)</f>
        <v/>
      </c>
      <c r="I10" s="261" t="str">
        <f>IF(【実績】事業実績!T35="","",【実績】事業実績!T35)</f>
        <v/>
      </c>
      <c r="J10" s="255" t="str">
        <f t="shared" si="0"/>
        <v/>
      </c>
      <c r="K10" s="261" t="str">
        <f>IF(【実績】事業実績!$N$35="","",【実績】事業実績!$N$35)</f>
        <v/>
      </c>
      <c r="L10" s="261" t="str">
        <f>IF(K10="","",905000)</f>
        <v/>
      </c>
      <c r="M10" s="256" t="str">
        <f>IF(K10="","",MIN(K10,L10))</f>
        <v/>
      </c>
      <c r="N10" s="255" t="str">
        <f>IF(K10="","",【申請】所要調書!O10)</f>
        <v/>
      </c>
      <c r="O10" s="255" t="str">
        <f t="shared" si="1"/>
        <v/>
      </c>
      <c r="P10" s="271"/>
      <c r="Q10" s="257" t="str">
        <f t="shared" si="2"/>
        <v/>
      </c>
      <c r="R10" s="258"/>
      <c r="S10" s="255" t="str">
        <f>IF(K10="","",ROUNDDOWN(MIN(M10,J10,O10)/2,-3))</f>
        <v/>
      </c>
      <c r="T10" s="287" t="s">
        <v>482</v>
      </c>
      <c r="U10" s="254" t="str">
        <f>集計シート!D16</f>
        <v/>
      </c>
    </row>
    <row r="11" spans="1:21" s="259" customFormat="1" ht="30" customHeight="1">
      <c r="A11" s="260"/>
      <c r="B11" s="260"/>
      <c r="C11" s="252"/>
      <c r="D11" s="253"/>
      <c r="E11" s="254" t="s">
        <v>168</v>
      </c>
      <c r="F11" s="263"/>
      <c r="G11" s="264"/>
      <c r="H11" s="265"/>
      <c r="I11" s="265"/>
      <c r="J11" s="265"/>
      <c r="K11" s="265"/>
      <c r="L11" s="265"/>
      <c r="M11" s="266"/>
      <c r="N11" s="261" t="str">
        <f>IF(SUM(N7:N10)=0,"",SUM(N7:N10))</f>
        <v/>
      </c>
      <c r="O11" s="261" t="str">
        <f>IF(SUM(O7:O10)=0,"",SUM(O7:O10))</f>
        <v/>
      </c>
      <c r="P11" s="261" t="str">
        <f t="shared" ref="P11:S11" si="3">IF(SUM(P7:P10)=0,"",SUM(P7:P10))</f>
        <v/>
      </c>
      <c r="Q11" s="292" t="str">
        <f t="shared" si="3"/>
        <v/>
      </c>
      <c r="R11" s="261" t="str">
        <f t="shared" si="3"/>
        <v/>
      </c>
      <c r="S11" s="261" t="str">
        <f t="shared" si="3"/>
        <v/>
      </c>
      <c r="T11" s="263"/>
      <c r="U11" s="263"/>
    </row>
    <row r="12" spans="1:21" s="267" customFormat="1" ht="21">
      <c r="D12" s="268"/>
      <c r="E12" s="268"/>
      <c r="R12" s="216"/>
      <c r="S12" s="216"/>
      <c r="T12" s="216"/>
    </row>
    <row r="13" spans="1:21" ht="21">
      <c r="A13" s="267"/>
      <c r="E13" s="269" t="s">
        <v>348</v>
      </c>
      <c r="S13" s="270"/>
      <c r="T13" s="270"/>
    </row>
    <row r="14" spans="1:21" ht="13.5">
      <c r="E14" s="269" t="s">
        <v>347</v>
      </c>
      <c r="S14" s="270"/>
      <c r="T14" s="270"/>
    </row>
    <row r="15" spans="1:21" ht="13.5">
      <c r="E15" s="269" t="s">
        <v>435</v>
      </c>
      <c r="S15" s="270"/>
      <c r="T15" s="270"/>
    </row>
    <row r="16" spans="1:21">
      <c r="S16" s="270"/>
      <c r="T16" s="270"/>
    </row>
  </sheetData>
  <sheetProtection sheet="1" objects="1" scenarios="1"/>
  <phoneticPr fontId="4"/>
  <conditionalFormatting sqref="P7:P10">
    <cfRule type="containsBlanks" dxfId="6" priority="1">
      <formula>LEN(TRIM(P7))=0</formula>
    </cfRule>
  </conditionalFormatting>
  <pageMargins left="0.7" right="0.7" top="0.75" bottom="0.75" header="0.3" footer="0.3"/>
  <pageSetup paperSize="9" scale="40" fitToHeight="0"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DF3F0-C1A0-4023-A56F-E727846C0144}">
  <sheetPr>
    <tabColor theme="8" tint="0.39997558519241921"/>
    <pageSetUpPr fitToPage="1"/>
  </sheetPr>
  <dimension ref="B1:V55"/>
  <sheetViews>
    <sheetView zoomScaleNormal="100" workbookViewId="0">
      <selection activeCell="R22" sqref="R22:S22"/>
    </sheetView>
  </sheetViews>
  <sheetFormatPr defaultColWidth="5.625" defaultRowHeight="12"/>
  <cols>
    <col min="1" max="1" width="5.625" style="155"/>
    <col min="2" max="2" width="16.625" style="155" customWidth="1"/>
    <col min="3" max="5" width="5.625" style="155" customWidth="1"/>
    <col min="6" max="16" width="5.625" style="155"/>
    <col min="17" max="17" width="7.75" style="155" customWidth="1"/>
    <col min="18" max="18" width="7.375" style="155" customWidth="1"/>
    <col min="19" max="19" width="4.875" style="155" customWidth="1"/>
    <col min="20" max="16384" width="5.625" style="155"/>
  </cols>
  <sheetData>
    <row r="1" spans="2:21">
      <c r="B1" s="155" t="s">
        <v>420</v>
      </c>
      <c r="P1" s="484"/>
      <c r="Q1" s="484"/>
      <c r="R1" s="308"/>
      <c r="S1" s="308"/>
      <c r="T1" s="485"/>
      <c r="U1" s="485"/>
    </row>
    <row r="2" spans="2:21" ht="24">
      <c r="B2" s="486" t="s">
        <v>419</v>
      </c>
      <c r="C2" s="486"/>
      <c r="D2" s="486"/>
      <c r="E2" s="486"/>
      <c r="F2" s="486"/>
      <c r="G2" s="486"/>
      <c r="H2" s="486"/>
      <c r="I2" s="486"/>
      <c r="J2" s="486"/>
      <c r="K2" s="486"/>
      <c r="L2" s="486"/>
      <c r="M2" s="486"/>
      <c r="N2" s="486"/>
      <c r="O2" s="486"/>
      <c r="P2" s="486"/>
      <c r="Q2" s="486"/>
      <c r="R2" s="486"/>
      <c r="S2" s="486"/>
      <c r="T2" s="486"/>
      <c r="U2" s="486"/>
    </row>
    <row r="4" spans="2:21" ht="20.100000000000001" customHeight="1">
      <c r="B4" s="479" t="s">
        <v>398</v>
      </c>
      <c r="C4" s="479"/>
      <c r="D4" s="479"/>
      <c r="E4" s="479"/>
      <c r="F4" s="480" t="s">
        <v>304</v>
      </c>
      <c r="G4" s="481"/>
      <c r="H4" s="481"/>
      <c r="I4" s="481"/>
      <c r="J4" s="481"/>
      <c r="K4" s="481"/>
      <c r="L4" s="482"/>
      <c r="M4" s="480" t="s">
        <v>392</v>
      </c>
      <c r="N4" s="481"/>
      <c r="O4" s="481"/>
      <c r="P4" s="481"/>
      <c r="Q4" s="481"/>
      <c r="R4" s="481"/>
      <c r="S4" s="481"/>
      <c r="T4" s="481"/>
      <c r="U4" s="482"/>
    </row>
    <row r="5" spans="2:21" ht="30" customHeight="1">
      <c r="B5" s="483" t="str">
        <f>IF(基本情報入力シート!C7="","",基本情報入力シート!C7)</f>
        <v/>
      </c>
      <c r="C5" s="483"/>
      <c r="D5" s="483"/>
      <c r="E5" s="483"/>
      <c r="F5" s="483" t="str">
        <f>IF(基本情報入力シート!C9="","",基本情報入力シート!C9)</f>
        <v/>
      </c>
      <c r="G5" s="483"/>
      <c r="H5" s="483"/>
      <c r="I5" s="483"/>
      <c r="J5" s="483"/>
      <c r="K5" s="483"/>
      <c r="L5" s="483"/>
      <c r="M5" s="483" t="str">
        <f>IF(基本情報入力シート!C6="","",基本情報入力シート!C6)</f>
        <v/>
      </c>
      <c r="N5" s="483"/>
      <c r="O5" s="483"/>
      <c r="P5" s="483"/>
      <c r="Q5" s="483"/>
      <c r="R5" s="483"/>
      <c r="S5" s="483"/>
      <c r="T5" s="483"/>
      <c r="U5" s="483"/>
    </row>
    <row r="7" spans="2:21" ht="30" customHeight="1" thickBot="1">
      <c r="B7" s="156" t="s">
        <v>406</v>
      </c>
      <c r="C7" s="157"/>
      <c r="D7" s="157"/>
      <c r="E7" s="157"/>
      <c r="F7" s="157"/>
      <c r="G7" s="157"/>
      <c r="H7" s="157"/>
      <c r="I7" s="157"/>
      <c r="J7" s="157"/>
      <c r="K7" s="157"/>
      <c r="L7" s="157"/>
      <c r="M7" s="157"/>
      <c r="N7" s="157"/>
      <c r="O7" s="159" t="s">
        <v>402</v>
      </c>
      <c r="P7" s="157"/>
    </row>
    <row r="8" spans="2:21" ht="30" customHeight="1">
      <c r="B8" s="165" t="s">
        <v>399</v>
      </c>
      <c r="C8" s="503" t="s">
        <v>451</v>
      </c>
      <c r="D8" s="503"/>
      <c r="E8" s="488"/>
      <c r="F8" s="487" t="s">
        <v>450</v>
      </c>
      <c r="G8" s="488"/>
      <c r="H8" s="487" t="s">
        <v>393</v>
      </c>
      <c r="I8" s="488"/>
      <c r="J8" s="166" t="s">
        <v>415</v>
      </c>
      <c r="K8" s="167" t="s">
        <v>537</v>
      </c>
      <c r="L8" s="504" t="s">
        <v>394</v>
      </c>
      <c r="M8" s="505"/>
      <c r="N8" s="504" t="s">
        <v>395</v>
      </c>
      <c r="O8" s="505"/>
      <c r="P8" s="487" t="s">
        <v>413</v>
      </c>
      <c r="Q8" s="488"/>
      <c r="R8" s="487" t="s">
        <v>531</v>
      </c>
      <c r="S8" s="488"/>
      <c r="T8" s="487" t="s">
        <v>396</v>
      </c>
      <c r="U8" s="493"/>
    </row>
    <row r="9" spans="2:21" s="158" customFormat="1" ht="27" customHeight="1">
      <c r="B9" s="168" t="s">
        <v>405</v>
      </c>
      <c r="C9" s="494"/>
      <c r="D9" s="494"/>
      <c r="E9" s="495"/>
      <c r="F9" s="506"/>
      <c r="G9" s="512"/>
      <c r="H9" s="496"/>
      <c r="I9" s="497"/>
      <c r="J9" s="208"/>
      <c r="K9" s="209"/>
      <c r="L9" s="498" t="str">
        <f>IF(N9="","",N9/J9)</f>
        <v/>
      </c>
      <c r="M9" s="499"/>
      <c r="N9" s="500"/>
      <c r="O9" s="501"/>
      <c r="P9" s="489">
        <f>J9*4320000</f>
        <v>0</v>
      </c>
      <c r="Q9" s="490"/>
      <c r="R9" s="489">
        <f>MIN($N$9,$J$9*$C$53)</f>
        <v>0</v>
      </c>
      <c r="S9" s="490"/>
      <c r="T9" s="496"/>
      <c r="U9" s="502"/>
    </row>
    <row r="10" spans="2:21" s="158" customFormat="1" ht="27" customHeight="1">
      <c r="B10" s="168" t="s">
        <v>405</v>
      </c>
      <c r="C10" s="508"/>
      <c r="D10" s="508"/>
      <c r="E10" s="509"/>
      <c r="F10" s="506"/>
      <c r="G10" s="512"/>
      <c r="H10" s="506"/>
      <c r="I10" s="512"/>
      <c r="J10" s="210"/>
      <c r="K10" s="211"/>
      <c r="L10" s="498" t="str">
        <f t="shared" ref="L10:L13" si="0">IF(N10="","",N10/J10)</f>
        <v/>
      </c>
      <c r="M10" s="499"/>
      <c r="N10" s="544"/>
      <c r="O10" s="545"/>
      <c r="P10" s="489">
        <f t="shared" ref="P10:P13" si="1">J10*4320000</f>
        <v>0</v>
      </c>
      <c r="Q10" s="490"/>
      <c r="R10" s="489">
        <f>MIN($N$10,$J$10*$C$53)</f>
        <v>0</v>
      </c>
      <c r="S10" s="490"/>
      <c r="T10" s="506"/>
      <c r="U10" s="507"/>
    </row>
    <row r="11" spans="2:21" s="158" customFormat="1" ht="27" customHeight="1">
      <c r="B11" s="168" t="s">
        <v>405</v>
      </c>
      <c r="C11" s="508"/>
      <c r="D11" s="508"/>
      <c r="E11" s="509"/>
      <c r="F11" s="506"/>
      <c r="G11" s="512"/>
      <c r="H11" s="506"/>
      <c r="I11" s="512"/>
      <c r="J11" s="210"/>
      <c r="K11" s="211"/>
      <c r="L11" s="498" t="str">
        <f t="shared" si="0"/>
        <v/>
      </c>
      <c r="M11" s="499"/>
      <c r="N11" s="544"/>
      <c r="O11" s="545"/>
      <c r="P11" s="489">
        <f t="shared" si="1"/>
        <v>0</v>
      </c>
      <c r="Q11" s="490"/>
      <c r="R11" s="489">
        <f>MIN($N$11,$J$11*$C$53)</f>
        <v>0</v>
      </c>
      <c r="S11" s="490"/>
      <c r="T11" s="506"/>
      <c r="U11" s="507"/>
    </row>
    <row r="12" spans="2:21" s="158" customFormat="1" ht="27" customHeight="1">
      <c r="B12" s="168" t="s">
        <v>405</v>
      </c>
      <c r="C12" s="508"/>
      <c r="D12" s="508"/>
      <c r="E12" s="509"/>
      <c r="F12" s="506"/>
      <c r="G12" s="512"/>
      <c r="H12" s="506"/>
      <c r="I12" s="512"/>
      <c r="J12" s="210"/>
      <c r="K12" s="211"/>
      <c r="L12" s="498" t="str">
        <f t="shared" si="0"/>
        <v/>
      </c>
      <c r="M12" s="499"/>
      <c r="N12" s="544"/>
      <c r="O12" s="545"/>
      <c r="P12" s="489">
        <f t="shared" si="1"/>
        <v>0</v>
      </c>
      <c r="Q12" s="490"/>
      <c r="R12" s="489">
        <f>MIN($N$12,$J$12*$C$53)</f>
        <v>0</v>
      </c>
      <c r="S12" s="490"/>
      <c r="T12" s="506"/>
      <c r="U12" s="507"/>
    </row>
    <row r="13" spans="2:21" s="158" customFormat="1" ht="27" customHeight="1" thickBot="1">
      <c r="B13" s="169" t="s">
        <v>405</v>
      </c>
      <c r="C13" s="515"/>
      <c r="D13" s="515"/>
      <c r="E13" s="516"/>
      <c r="F13" s="517"/>
      <c r="G13" s="518"/>
      <c r="H13" s="517"/>
      <c r="I13" s="518"/>
      <c r="J13" s="212"/>
      <c r="K13" s="213"/>
      <c r="L13" s="519" t="str">
        <f t="shared" si="0"/>
        <v/>
      </c>
      <c r="M13" s="520"/>
      <c r="N13" s="532"/>
      <c r="O13" s="533"/>
      <c r="P13" s="489">
        <f t="shared" si="1"/>
        <v>0</v>
      </c>
      <c r="Q13" s="490"/>
      <c r="R13" s="489">
        <f>MIN($N$13,$J$13*$C$53)</f>
        <v>0</v>
      </c>
      <c r="S13" s="490"/>
      <c r="T13" s="517"/>
      <c r="U13" s="521"/>
    </row>
    <row r="14" spans="2:21" s="158" customFormat="1" ht="30" customHeight="1" thickTop="1" thickBot="1">
      <c r="B14" s="534"/>
      <c r="C14" s="535"/>
      <c r="D14" s="535"/>
      <c r="E14" s="535"/>
      <c r="F14" s="535"/>
      <c r="G14" s="535"/>
      <c r="H14" s="535"/>
      <c r="I14" s="535"/>
      <c r="J14" s="535"/>
      <c r="K14" s="536"/>
      <c r="L14" s="522" t="s">
        <v>397</v>
      </c>
      <c r="M14" s="523"/>
      <c r="N14" s="524" t="str">
        <f>IF(SUBTOTAL(9,N9:O13)=0,"",SUBTOTAL(9,N9:O13))</f>
        <v/>
      </c>
      <c r="O14" s="525"/>
      <c r="P14" s="537"/>
      <c r="Q14" s="538"/>
      <c r="R14" s="537" t="s">
        <v>408</v>
      </c>
      <c r="S14" s="538"/>
      <c r="T14" s="528"/>
      <c r="U14" s="529"/>
    </row>
    <row r="15" spans="2:21" ht="30" customHeight="1">
      <c r="B15" s="170" t="s">
        <v>403</v>
      </c>
      <c r="C15" s="503" t="s">
        <v>451</v>
      </c>
      <c r="D15" s="503"/>
      <c r="E15" s="488"/>
      <c r="F15" s="487" t="s">
        <v>450</v>
      </c>
      <c r="G15" s="488"/>
      <c r="H15" s="487" t="s">
        <v>532</v>
      </c>
      <c r="I15" s="488"/>
      <c r="J15" s="487" t="s">
        <v>414</v>
      </c>
      <c r="K15" s="488"/>
      <c r="L15" s="504" t="s">
        <v>394</v>
      </c>
      <c r="M15" s="505"/>
      <c r="N15" s="504" t="s">
        <v>395</v>
      </c>
      <c r="O15" s="505"/>
      <c r="P15" s="487" t="s">
        <v>413</v>
      </c>
      <c r="Q15" s="488"/>
      <c r="R15" s="487" t="s">
        <v>531</v>
      </c>
      <c r="S15" s="488"/>
      <c r="T15" s="487" t="s">
        <v>396</v>
      </c>
      <c r="U15" s="493"/>
    </row>
    <row r="16" spans="2:21" s="158" customFormat="1" ht="27" customHeight="1" thickBot="1">
      <c r="B16" s="214"/>
      <c r="C16" s="515"/>
      <c r="D16" s="515"/>
      <c r="E16" s="516"/>
      <c r="F16" s="517"/>
      <c r="G16" s="518"/>
      <c r="H16" s="517"/>
      <c r="I16" s="518"/>
      <c r="J16" s="530"/>
      <c r="K16" s="531"/>
      <c r="L16" s="519" t="str">
        <f>IF(N16="","",N16/J16)</f>
        <v/>
      </c>
      <c r="M16" s="520"/>
      <c r="N16" s="532"/>
      <c r="O16" s="533"/>
      <c r="P16" s="491">
        <f>J16*9350000</f>
        <v>0</v>
      </c>
      <c r="Q16" s="492"/>
      <c r="R16" s="491">
        <f>IF(N16="",0,MIN(N16,3520000))</f>
        <v>0</v>
      </c>
      <c r="S16" s="492"/>
      <c r="T16" s="517"/>
      <c r="U16" s="521"/>
    </row>
    <row r="17" spans="2:22" s="158" customFormat="1" ht="27" hidden="1" customHeight="1" thickTop="1" thickBot="1">
      <c r="B17" s="168"/>
      <c r="C17" s="564"/>
      <c r="D17" s="564"/>
      <c r="E17" s="565"/>
      <c r="F17" s="566"/>
      <c r="G17" s="567"/>
      <c r="H17" s="566"/>
      <c r="I17" s="567"/>
      <c r="J17" s="542"/>
      <c r="K17" s="543"/>
      <c r="L17" s="542" t="str">
        <f t="shared" ref="L17:L20" si="2">IF(N17="","",N17/J17)</f>
        <v/>
      </c>
      <c r="M17" s="543"/>
      <c r="N17" s="568"/>
      <c r="O17" s="569"/>
      <c r="P17" s="491">
        <f t="shared" ref="P17:P20" si="3">J17*9350000</f>
        <v>0</v>
      </c>
      <c r="Q17" s="492"/>
      <c r="R17" s="491" t="str">
        <f t="shared" ref="R17:R20" si="4">IF(N17="","",MIN(N17,3520000))</f>
        <v/>
      </c>
      <c r="S17" s="492"/>
      <c r="T17" s="496"/>
      <c r="U17" s="502"/>
      <c r="V17" s="272" t="s">
        <v>447</v>
      </c>
    </row>
    <row r="18" spans="2:22" s="158" customFormat="1" ht="27" hidden="1" customHeight="1" thickTop="1" thickBot="1">
      <c r="B18" s="168"/>
      <c r="C18" s="556"/>
      <c r="D18" s="556"/>
      <c r="E18" s="557"/>
      <c r="F18" s="558"/>
      <c r="G18" s="559"/>
      <c r="H18" s="558"/>
      <c r="I18" s="559"/>
      <c r="J18" s="560"/>
      <c r="K18" s="561"/>
      <c r="L18" s="542" t="str">
        <f t="shared" si="2"/>
        <v/>
      </c>
      <c r="M18" s="543"/>
      <c r="N18" s="562"/>
      <c r="O18" s="563"/>
      <c r="P18" s="491">
        <f t="shared" si="3"/>
        <v>0</v>
      </c>
      <c r="Q18" s="492"/>
      <c r="R18" s="491" t="str">
        <f t="shared" si="4"/>
        <v/>
      </c>
      <c r="S18" s="492"/>
      <c r="T18" s="506"/>
      <c r="U18" s="507"/>
      <c r="V18" s="272" t="s">
        <v>447</v>
      </c>
    </row>
    <row r="19" spans="2:22" s="158" customFormat="1" ht="27" hidden="1" customHeight="1" thickTop="1" thickBot="1">
      <c r="B19" s="168"/>
      <c r="C19" s="556"/>
      <c r="D19" s="556"/>
      <c r="E19" s="557"/>
      <c r="F19" s="558"/>
      <c r="G19" s="559"/>
      <c r="H19" s="558"/>
      <c r="I19" s="559"/>
      <c r="J19" s="560"/>
      <c r="K19" s="561"/>
      <c r="L19" s="542" t="str">
        <f t="shared" si="2"/>
        <v/>
      </c>
      <c r="M19" s="543"/>
      <c r="N19" s="562"/>
      <c r="O19" s="563"/>
      <c r="P19" s="491">
        <f t="shared" si="3"/>
        <v>0</v>
      </c>
      <c r="Q19" s="492"/>
      <c r="R19" s="491" t="str">
        <f t="shared" si="4"/>
        <v/>
      </c>
      <c r="S19" s="492"/>
      <c r="T19" s="506"/>
      <c r="U19" s="507"/>
      <c r="V19" s="272" t="s">
        <v>447</v>
      </c>
    </row>
    <row r="20" spans="2:22" s="158" customFormat="1" ht="27" hidden="1" customHeight="1" thickTop="1" thickBot="1">
      <c r="B20" s="169"/>
      <c r="C20" s="570"/>
      <c r="D20" s="570"/>
      <c r="E20" s="571"/>
      <c r="F20" s="572"/>
      <c r="G20" s="573"/>
      <c r="H20" s="572"/>
      <c r="I20" s="573"/>
      <c r="J20" s="546"/>
      <c r="K20" s="547"/>
      <c r="L20" s="546" t="str">
        <f t="shared" si="2"/>
        <v/>
      </c>
      <c r="M20" s="547"/>
      <c r="N20" s="574"/>
      <c r="O20" s="575"/>
      <c r="P20" s="491">
        <f t="shared" si="3"/>
        <v>0</v>
      </c>
      <c r="Q20" s="492"/>
      <c r="R20" s="491" t="str">
        <f t="shared" si="4"/>
        <v/>
      </c>
      <c r="S20" s="492"/>
      <c r="T20" s="517"/>
      <c r="U20" s="521"/>
      <c r="V20" s="272" t="s">
        <v>447</v>
      </c>
    </row>
    <row r="21" spans="2:22" s="158" customFormat="1" ht="30" customHeight="1" thickTop="1" thickBot="1">
      <c r="B21" s="534"/>
      <c r="C21" s="535"/>
      <c r="D21" s="535"/>
      <c r="E21" s="535"/>
      <c r="F21" s="535"/>
      <c r="G21" s="535"/>
      <c r="H21" s="535"/>
      <c r="I21" s="535"/>
      <c r="J21" s="535"/>
      <c r="K21" s="536"/>
      <c r="L21" s="522" t="s">
        <v>397</v>
      </c>
      <c r="M21" s="523"/>
      <c r="N21" s="524" t="str">
        <f>IF(SUBTOTAL(9,N16:O20)=0,"",SUBTOTAL(9,N16:O20))</f>
        <v/>
      </c>
      <c r="O21" s="525"/>
      <c r="P21" s="537"/>
      <c r="Q21" s="538"/>
      <c r="R21" s="537" t="s">
        <v>408</v>
      </c>
      <c r="S21" s="538"/>
      <c r="T21" s="528"/>
      <c r="U21" s="529"/>
    </row>
    <row r="22" spans="2:22" ht="30" customHeight="1">
      <c r="B22" s="171" t="s">
        <v>400</v>
      </c>
      <c r="C22" s="503" t="s">
        <v>451</v>
      </c>
      <c r="D22" s="503"/>
      <c r="E22" s="488"/>
      <c r="F22" s="487" t="s">
        <v>450</v>
      </c>
      <c r="G22" s="488"/>
      <c r="H22" s="487" t="s">
        <v>393</v>
      </c>
      <c r="I22" s="488"/>
      <c r="J22" s="487" t="s">
        <v>414</v>
      </c>
      <c r="K22" s="488"/>
      <c r="L22" s="504" t="s">
        <v>394</v>
      </c>
      <c r="M22" s="505"/>
      <c r="N22" s="504" t="s">
        <v>395</v>
      </c>
      <c r="O22" s="505"/>
      <c r="P22" s="487" t="s">
        <v>413</v>
      </c>
      <c r="Q22" s="488"/>
      <c r="R22" s="487" t="s">
        <v>531</v>
      </c>
      <c r="S22" s="488"/>
      <c r="T22" s="487" t="s">
        <v>396</v>
      </c>
      <c r="U22" s="493"/>
    </row>
    <row r="23" spans="2:22" s="158" customFormat="1" ht="27" customHeight="1">
      <c r="B23" s="215"/>
      <c r="C23" s="494"/>
      <c r="D23" s="494"/>
      <c r="E23" s="495"/>
      <c r="F23" s="496"/>
      <c r="G23" s="497"/>
      <c r="H23" s="496"/>
      <c r="I23" s="497"/>
      <c r="J23" s="513"/>
      <c r="K23" s="514"/>
      <c r="L23" s="498" t="str">
        <f>IF(N23="","",N23/J23)</f>
        <v/>
      </c>
      <c r="M23" s="499"/>
      <c r="N23" s="500"/>
      <c r="O23" s="501"/>
      <c r="P23" s="489">
        <f>J23*51400</f>
        <v>0</v>
      </c>
      <c r="Q23" s="490"/>
      <c r="R23" s="489">
        <f>MIN($N$23,$J$23*$C$55)</f>
        <v>0</v>
      </c>
      <c r="S23" s="490"/>
      <c r="T23" s="496"/>
      <c r="U23" s="502"/>
    </row>
    <row r="24" spans="2:22" s="158" customFormat="1" ht="27" customHeight="1">
      <c r="B24" s="215"/>
      <c r="C24" s="508"/>
      <c r="D24" s="508"/>
      <c r="E24" s="509"/>
      <c r="F24" s="506"/>
      <c r="G24" s="512"/>
      <c r="H24" s="506"/>
      <c r="I24" s="512"/>
      <c r="J24" s="540"/>
      <c r="K24" s="541"/>
      <c r="L24" s="498" t="str">
        <f t="shared" ref="L24:L27" si="5">IF(N24="","",N24/J24)</f>
        <v/>
      </c>
      <c r="M24" s="499"/>
      <c r="N24" s="544"/>
      <c r="O24" s="545"/>
      <c r="P24" s="489">
        <f t="shared" ref="P24:P27" si="6">J24*51400</f>
        <v>0</v>
      </c>
      <c r="Q24" s="490"/>
      <c r="R24" s="489">
        <f>MIN($N$24,$J$24*$C$55)</f>
        <v>0</v>
      </c>
      <c r="S24" s="490"/>
      <c r="T24" s="506"/>
      <c r="U24" s="507"/>
    </row>
    <row r="25" spans="2:22" s="158" customFormat="1" ht="27" customHeight="1">
      <c r="B25" s="215"/>
      <c r="C25" s="508"/>
      <c r="D25" s="508"/>
      <c r="E25" s="509"/>
      <c r="F25" s="506"/>
      <c r="G25" s="512"/>
      <c r="H25" s="506"/>
      <c r="I25" s="512"/>
      <c r="J25" s="540"/>
      <c r="K25" s="541"/>
      <c r="L25" s="498" t="str">
        <f t="shared" si="5"/>
        <v/>
      </c>
      <c r="M25" s="499"/>
      <c r="N25" s="544"/>
      <c r="O25" s="545"/>
      <c r="P25" s="489">
        <f t="shared" si="6"/>
        <v>0</v>
      </c>
      <c r="Q25" s="490"/>
      <c r="R25" s="489">
        <f>MIN($N$25,$J$25*$C$55)</f>
        <v>0</v>
      </c>
      <c r="S25" s="490"/>
      <c r="T25" s="506"/>
      <c r="U25" s="507"/>
    </row>
    <row r="26" spans="2:22" s="158" customFormat="1" ht="27" customHeight="1">
      <c r="B26" s="215"/>
      <c r="C26" s="508"/>
      <c r="D26" s="508"/>
      <c r="E26" s="509"/>
      <c r="F26" s="506"/>
      <c r="G26" s="512"/>
      <c r="H26" s="506"/>
      <c r="I26" s="512"/>
      <c r="J26" s="540"/>
      <c r="K26" s="541"/>
      <c r="L26" s="498" t="str">
        <f t="shared" si="5"/>
        <v/>
      </c>
      <c r="M26" s="499"/>
      <c r="N26" s="544"/>
      <c r="O26" s="545"/>
      <c r="P26" s="489">
        <f t="shared" si="6"/>
        <v>0</v>
      </c>
      <c r="Q26" s="490"/>
      <c r="R26" s="489">
        <f>MIN($N$26,$J$26*$C$55)</f>
        <v>0</v>
      </c>
      <c r="S26" s="490"/>
      <c r="T26" s="506"/>
      <c r="U26" s="507"/>
    </row>
    <row r="27" spans="2:22" s="158" customFormat="1" ht="27" customHeight="1" thickBot="1">
      <c r="B27" s="214"/>
      <c r="C27" s="515"/>
      <c r="D27" s="515"/>
      <c r="E27" s="516"/>
      <c r="F27" s="517"/>
      <c r="G27" s="518"/>
      <c r="H27" s="517"/>
      <c r="I27" s="518"/>
      <c r="J27" s="530"/>
      <c r="K27" s="531"/>
      <c r="L27" s="519" t="str">
        <f t="shared" si="5"/>
        <v/>
      </c>
      <c r="M27" s="520"/>
      <c r="N27" s="532"/>
      <c r="O27" s="533"/>
      <c r="P27" s="554">
        <f t="shared" si="6"/>
        <v>0</v>
      </c>
      <c r="Q27" s="555"/>
      <c r="R27" s="554">
        <f>MIN($N$27,$J$27*$C$55)</f>
        <v>0</v>
      </c>
      <c r="S27" s="555"/>
      <c r="T27" s="517"/>
      <c r="U27" s="521"/>
    </row>
    <row r="28" spans="2:22" s="158" customFormat="1" ht="30" customHeight="1" thickTop="1" thickBot="1">
      <c r="B28" s="534"/>
      <c r="C28" s="535"/>
      <c r="D28" s="535"/>
      <c r="E28" s="535"/>
      <c r="F28" s="535"/>
      <c r="G28" s="535"/>
      <c r="H28" s="535"/>
      <c r="I28" s="535"/>
      <c r="J28" s="535"/>
      <c r="K28" s="536"/>
      <c r="L28" s="522" t="s">
        <v>397</v>
      </c>
      <c r="M28" s="523"/>
      <c r="N28" s="524" t="str">
        <f>IF(SUBTOTAL(9,N23:O27)=0,"",SUBTOTAL(9,N23:O27))</f>
        <v/>
      </c>
      <c r="O28" s="525"/>
      <c r="P28" s="548"/>
      <c r="Q28" s="549"/>
      <c r="R28" s="548" t="s">
        <v>408</v>
      </c>
      <c r="S28" s="549"/>
      <c r="T28" s="528"/>
      <c r="U28" s="529"/>
    </row>
    <row r="29" spans="2:22" ht="30" customHeight="1">
      <c r="B29" s="172" t="s">
        <v>404</v>
      </c>
      <c r="C29" s="503" t="s">
        <v>451</v>
      </c>
      <c r="D29" s="503"/>
      <c r="E29" s="488"/>
      <c r="F29" s="487" t="s">
        <v>450</v>
      </c>
      <c r="G29" s="488"/>
      <c r="H29" s="487" t="s">
        <v>393</v>
      </c>
      <c r="I29" s="488"/>
      <c r="J29" s="487" t="s">
        <v>414</v>
      </c>
      <c r="K29" s="488"/>
      <c r="L29" s="504" t="s">
        <v>394</v>
      </c>
      <c r="M29" s="505"/>
      <c r="N29" s="504" t="s">
        <v>395</v>
      </c>
      <c r="O29" s="505"/>
      <c r="P29" s="487" t="s">
        <v>413</v>
      </c>
      <c r="Q29" s="488"/>
      <c r="R29" s="487" t="s">
        <v>531</v>
      </c>
      <c r="S29" s="488"/>
      <c r="T29" s="487" t="s">
        <v>396</v>
      </c>
      <c r="U29" s="493"/>
    </row>
    <row r="30" spans="2:22" s="158" customFormat="1" ht="27" customHeight="1">
      <c r="B30" s="168" t="s">
        <v>501</v>
      </c>
      <c r="C30" s="494"/>
      <c r="D30" s="494"/>
      <c r="E30" s="495"/>
      <c r="F30" s="496"/>
      <c r="G30" s="497"/>
      <c r="H30" s="496"/>
      <c r="I30" s="497"/>
      <c r="J30" s="513"/>
      <c r="K30" s="514"/>
      <c r="L30" s="498" t="str">
        <f t="shared" ref="L30" si="7">IF(N30="","",N30/J30)</f>
        <v/>
      </c>
      <c r="M30" s="499"/>
      <c r="N30" s="500"/>
      <c r="O30" s="501"/>
      <c r="P30" s="489">
        <f>IF(C30="",0,1*905000)</f>
        <v>0</v>
      </c>
      <c r="Q30" s="490"/>
      <c r="R30" s="489">
        <f>MIN(SUM($N$30,$N$31,$N$32,$N$33,$N$34),905000)</f>
        <v>0</v>
      </c>
      <c r="S30" s="490"/>
      <c r="T30" s="496"/>
      <c r="U30" s="502"/>
    </row>
    <row r="31" spans="2:22" s="158" customFormat="1" ht="27" customHeight="1">
      <c r="B31" s="168" t="s">
        <v>501</v>
      </c>
      <c r="C31" s="508"/>
      <c r="D31" s="508"/>
      <c r="E31" s="509"/>
      <c r="F31" s="506"/>
      <c r="G31" s="512"/>
      <c r="H31" s="506"/>
      <c r="I31" s="512"/>
      <c r="J31" s="540"/>
      <c r="K31" s="541"/>
      <c r="L31" s="498" t="str">
        <f t="shared" ref="L31" si="8">IF(N31="","",N31/J31)</f>
        <v/>
      </c>
      <c r="M31" s="499"/>
      <c r="N31" s="544"/>
      <c r="O31" s="545"/>
      <c r="P31" s="550"/>
      <c r="Q31" s="551"/>
      <c r="R31" s="550"/>
      <c r="S31" s="551"/>
      <c r="T31" s="506"/>
      <c r="U31" s="507"/>
    </row>
    <row r="32" spans="2:22" s="158" customFormat="1" ht="27" customHeight="1">
      <c r="B32" s="168" t="s">
        <v>501</v>
      </c>
      <c r="C32" s="508"/>
      <c r="D32" s="508"/>
      <c r="E32" s="509"/>
      <c r="F32" s="506"/>
      <c r="G32" s="512"/>
      <c r="H32" s="506"/>
      <c r="I32" s="512"/>
      <c r="J32" s="540"/>
      <c r="K32" s="541"/>
      <c r="L32" s="498" t="str">
        <f t="shared" ref="L32:L34" si="9">IF(N32="","",N32/J32)</f>
        <v/>
      </c>
      <c r="M32" s="499"/>
      <c r="N32" s="544"/>
      <c r="O32" s="545"/>
      <c r="P32" s="550"/>
      <c r="Q32" s="551"/>
      <c r="R32" s="550"/>
      <c r="S32" s="551"/>
      <c r="T32" s="506"/>
      <c r="U32" s="507"/>
    </row>
    <row r="33" spans="2:21" s="158" customFormat="1" ht="27" customHeight="1">
      <c r="B33" s="168" t="s">
        <v>501</v>
      </c>
      <c r="C33" s="508"/>
      <c r="D33" s="508"/>
      <c r="E33" s="509"/>
      <c r="F33" s="506"/>
      <c r="G33" s="512"/>
      <c r="H33" s="506"/>
      <c r="I33" s="512"/>
      <c r="J33" s="540"/>
      <c r="K33" s="541"/>
      <c r="L33" s="498" t="str">
        <f t="shared" si="9"/>
        <v/>
      </c>
      <c r="M33" s="499"/>
      <c r="N33" s="544"/>
      <c r="O33" s="545"/>
      <c r="P33" s="550"/>
      <c r="Q33" s="551"/>
      <c r="R33" s="550"/>
      <c r="S33" s="551"/>
      <c r="T33" s="506"/>
      <c r="U33" s="507"/>
    </row>
    <row r="34" spans="2:21" s="158" customFormat="1" ht="27" customHeight="1" thickBot="1">
      <c r="B34" s="168" t="s">
        <v>501</v>
      </c>
      <c r="C34" s="515"/>
      <c r="D34" s="515"/>
      <c r="E34" s="516"/>
      <c r="F34" s="517"/>
      <c r="G34" s="518"/>
      <c r="H34" s="517"/>
      <c r="I34" s="518"/>
      <c r="J34" s="530"/>
      <c r="K34" s="531"/>
      <c r="L34" s="519" t="str">
        <f t="shared" si="9"/>
        <v/>
      </c>
      <c r="M34" s="520"/>
      <c r="N34" s="532"/>
      <c r="O34" s="533"/>
      <c r="P34" s="552"/>
      <c r="Q34" s="553"/>
      <c r="R34" s="552"/>
      <c r="S34" s="553"/>
      <c r="T34" s="517"/>
      <c r="U34" s="521"/>
    </row>
    <row r="35" spans="2:21" s="158" customFormat="1" ht="30" customHeight="1" thickTop="1" thickBot="1">
      <c r="B35" s="534"/>
      <c r="C35" s="535"/>
      <c r="D35" s="535"/>
      <c r="E35" s="535"/>
      <c r="F35" s="535"/>
      <c r="G35" s="535"/>
      <c r="H35" s="535"/>
      <c r="I35" s="535"/>
      <c r="J35" s="535"/>
      <c r="K35" s="536"/>
      <c r="L35" s="522" t="s">
        <v>397</v>
      </c>
      <c r="M35" s="523"/>
      <c r="N35" s="524" t="str">
        <f>IF(SUBTOTAL(9,N30:O34)=0,"",SUBTOTAL(9,N30:O34))</f>
        <v/>
      </c>
      <c r="O35" s="525"/>
      <c r="P35" s="548"/>
      <c r="Q35" s="549"/>
      <c r="R35" s="548" t="s">
        <v>408</v>
      </c>
      <c r="S35" s="549"/>
      <c r="T35" s="528"/>
      <c r="U35" s="529"/>
    </row>
    <row r="37" spans="2:21" ht="30" customHeight="1">
      <c r="B37" s="156" t="s">
        <v>407</v>
      </c>
    </row>
    <row r="38" spans="2:21">
      <c r="B38" s="539"/>
      <c r="C38" s="539"/>
      <c r="D38" s="539"/>
      <c r="E38" s="539"/>
      <c r="F38" s="539"/>
      <c r="G38" s="539"/>
      <c r="H38" s="539"/>
      <c r="I38" s="539"/>
      <c r="J38" s="539"/>
      <c r="K38" s="539"/>
      <c r="L38" s="539"/>
      <c r="M38" s="539"/>
      <c r="N38" s="539"/>
      <c r="O38" s="539"/>
      <c r="P38" s="539"/>
      <c r="Q38" s="539"/>
      <c r="R38" s="539"/>
      <c r="S38" s="539"/>
      <c r="T38" s="539"/>
      <c r="U38" s="539"/>
    </row>
    <row r="39" spans="2:21">
      <c r="B39" s="539"/>
      <c r="C39" s="539"/>
      <c r="D39" s="539"/>
      <c r="E39" s="539"/>
      <c r="F39" s="539"/>
      <c r="G39" s="539"/>
      <c r="H39" s="539"/>
      <c r="I39" s="539"/>
      <c r="J39" s="539"/>
      <c r="K39" s="539"/>
      <c r="L39" s="539"/>
      <c r="M39" s="539"/>
      <c r="N39" s="539"/>
      <c r="O39" s="539"/>
      <c r="P39" s="539"/>
      <c r="Q39" s="539"/>
      <c r="R39" s="539"/>
      <c r="S39" s="539"/>
      <c r="T39" s="539"/>
      <c r="U39" s="539"/>
    </row>
    <row r="40" spans="2:21">
      <c r="B40" s="539"/>
      <c r="C40" s="539"/>
      <c r="D40" s="539"/>
      <c r="E40" s="539"/>
      <c r="F40" s="539"/>
      <c r="G40" s="539"/>
      <c r="H40" s="539"/>
      <c r="I40" s="539"/>
      <c r="J40" s="539"/>
      <c r="K40" s="539"/>
      <c r="L40" s="539"/>
      <c r="M40" s="539"/>
      <c r="N40" s="539"/>
      <c r="O40" s="539"/>
      <c r="P40" s="539"/>
      <c r="Q40" s="539"/>
      <c r="R40" s="539"/>
      <c r="S40" s="539"/>
      <c r="T40" s="539"/>
      <c r="U40" s="539"/>
    </row>
    <row r="41" spans="2:21">
      <c r="B41" s="539"/>
      <c r="C41" s="539"/>
      <c r="D41" s="539"/>
      <c r="E41" s="539"/>
      <c r="F41" s="539"/>
      <c r="G41" s="539"/>
      <c r="H41" s="539"/>
      <c r="I41" s="539"/>
      <c r="J41" s="539"/>
      <c r="K41" s="539"/>
      <c r="L41" s="539"/>
      <c r="M41" s="539"/>
      <c r="N41" s="539"/>
      <c r="O41" s="539"/>
      <c r="P41" s="539"/>
      <c r="Q41" s="539"/>
      <c r="R41" s="539"/>
      <c r="S41" s="539"/>
      <c r="T41" s="539"/>
      <c r="U41" s="539"/>
    </row>
    <row r="42" spans="2:21">
      <c r="B42" s="539"/>
      <c r="C42" s="539"/>
      <c r="D42" s="539"/>
      <c r="E42" s="539"/>
      <c r="F42" s="539"/>
      <c r="G42" s="539"/>
      <c r="H42" s="539"/>
      <c r="I42" s="539"/>
      <c r="J42" s="539"/>
      <c r="K42" s="539"/>
      <c r="L42" s="539"/>
      <c r="M42" s="539"/>
      <c r="N42" s="539"/>
      <c r="O42" s="539"/>
      <c r="P42" s="539"/>
      <c r="Q42" s="539"/>
      <c r="R42" s="539"/>
      <c r="S42" s="539"/>
      <c r="T42" s="539"/>
      <c r="U42" s="539"/>
    </row>
    <row r="43" spans="2:21">
      <c r="B43" s="539"/>
      <c r="C43" s="539"/>
      <c r="D43" s="539"/>
      <c r="E43" s="539"/>
      <c r="F43" s="539"/>
      <c r="G43" s="539"/>
      <c r="H43" s="539"/>
      <c r="I43" s="539"/>
      <c r="J43" s="539"/>
      <c r="K43" s="539"/>
      <c r="L43" s="539"/>
      <c r="M43" s="539"/>
      <c r="N43" s="539"/>
      <c r="O43" s="539"/>
      <c r="P43" s="539"/>
      <c r="Q43" s="539"/>
      <c r="R43" s="539"/>
      <c r="S43" s="539"/>
      <c r="T43" s="539"/>
      <c r="U43" s="539"/>
    </row>
    <row r="44" spans="2:21">
      <c r="B44" s="539"/>
      <c r="C44" s="539"/>
      <c r="D44" s="539"/>
      <c r="E44" s="539"/>
      <c r="F44" s="539"/>
      <c r="G44" s="539"/>
      <c r="H44" s="539"/>
      <c r="I44" s="539"/>
      <c r="J44" s="539"/>
      <c r="K44" s="539"/>
      <c r="L44" s="539"/>
      <c r="M44" s="539"/>
      <c r="N44" s="539"/>
      <c r="O44" s="539"/>
      <c r="P44" s="539"/>
      <c r="Q44" s="539"/>
      <c r="R44" s="539"/>
      <c r="S44" s="539"/>
      <c r="T44" s="539"/>
      <c r="U44" s="539"/>
    </row>
    <row r="45" spans="2:21">
      <c r="B45" s="539"/>
      <c r="C45" s="539"/>
      <c r="D45" s="539"/>
      <c r="E45" s="539"/>
      <c r="F45" s="539"/>
      <c r="G45" s="539"/>
      <c r="H45" s="539"/>
      <c r="I45" s="539"/>
      <c r="J45" s="539"/>
      <c r="K45" s="539"/>
      <c r="L45" s="539"/>
      <c r="M45" s="539"/>
      <c r="N45" s="539"/>
      <c r="O45" s="539"/>
      <c r="P45" s="539"/>
      <c r="Q45" s="539"/>
      <c r="R45" s="539"/>
      <c r="S45" s="539"/>
      <c r="T45" s="539"/>
      <c r="U45" s="539"/>
    </row>
    <row r="46" spans="2:21">
      <c r="B46" s="539"/>
      <c r="C46" s="539"/>
      <c r="D46" s="539"/>
      <c r="E46" s="539"/>
      <c r="F46" s="539"/>
      <c r="G46" s="539"/>
      <c r="H46" s="539"/>
      <c r="I46" s="539"/>
      <c r="J46" s="539"/>
      <c r="K46" s="539"/>
      <c r="L46" s="539"/>
      <c r="M46" s="539"/>
      <c r="N46" s="539"/>
      <c r="O46" s="539"/>
      <c r="P46" s="539"/>
      <c r="Q46" s="539"/>
      <c r="R46" s="539"/>
      <c r="S46" s="539"/>
      <c r="T46" s="539"/>
      <c r="U46" s="539"/>
    </row>
    <row r="48" spans="2:21">
      <c r="U48" s="158"/>
    </row>
    <row r="49" spans="2:21">
      <c r="U49" s="158"/>
    </row>
    <row r="52" spans="2:21">
      <c r="B52" s="155" t="s">
        <v>485</v>
      </c>
    </row>
    <row r="53" spans="2:21">
      <c r="B53" s="155" t="s">
        <v>442</v>
      </c>
      <c r="C53" s="155" t="s">
        <v>491</v>
      </c>
    </row>
    <row r="54" spans="2:21">
      <c r="B54" s="155" t="s">
        <v>487</v>
      </c>
      <c r="C54" s="155" t="s">
        <v>492</v>
      </c>
    </row>
    <row r="55" spans="2:21">
      <c r="B55" s="155" t="s">
        <v>486</v>
      </c>
      <c r="C55" s="155">
        <v>51400</v>
      </c>
    </row>
  </sheetData>
  <sheetProtection sheet="1" objects="1" scenarios="1"/>
  <mergeCells count="244">
    <mergeCell ref="R35:S35"/>
    <mergeCell ref="P35:Q35"/>
    <mergeCell ref="T35:U35"/>
    <mergeCell ref="B38:U46"/>
    <mergeCell ref="L35:M35"/>
    <mergeCell ref="N35:O35"/>
    <mergeCell ref="B35:K35"/>
    <mergeCell ref="P33:Q33"/>
    <mergeCell ref="T33:U33"/>
    <mergeCell ref="C34:E34"/>
    <mergeCell ref="F34:G34"/>
    <mergeCell ref="H34:I34"/>
    <mergeCell ref="J34:K34"/>
    <mergeCell ref="L34:M34"/>
    <mergeCell ref="N34:O34"/>
    <mergeCell ref="P34:Q34"/>
    <mergeCell ref="T34:U34"/>
    <mergeCell ref="C33:E33"/>
    <mergeCell ref="F33:G33"/>
    <mergeCell ref="H33:I33"/>
    <mergeCell ref="J33:K33"/>
    <mergeCell ref="L33:M33"/>
    <mergeCell ref="N33:O33"/>
    <mergeCell ref="R33:S33"/>
    <mergeCell ref="R34:S34"/>
    <mergeCell ref="P31:Q31"/>
    <mergeCell ref="T31:U31"/>
    <mergeCell ref="C32:E32"/>
    <mergeCell ref="F32:G32"/>
    <mergeCell ref="H32:I32"/>
    <mergeCell ref="J32:K32"/>
    <mergeCell ref="L32:M32"/>
    <mergeCell ref="N32:O32"/>
    <mergeCell ref="P32:Q32"/>
    <mergeCell ref="T32:U32"/>
    <mergeCell ref="C31:E31"/>
    <mergeCell ref="F31:G31"/>
    <mergeCell ref="H31:I31"/>
    <mergeCell ref="J31:K31"/>
    <mergeCell ref="L31:M31"/>
    <mergeCell ref="N31:O31"/>
    <mergeCell ref="R31:S31"/>
    <mergeCell ref="R32:S32"/>
    <mergeCell ref="P29:Q29"/>
    <mergeCell ref="T29:U29"/>
    <mergeCell ref="C30:E30"/>
    <mergeCell ref="F30:G30"/>
    <mergeCell ref="H30:I30"/>
    <mergeCell ref="J30:K30"/>
    <mergeCell ref="L30:M30"/>
    <mergeCell ref="N30:O30"/>
    <mergeCell ref="P30:Q30"/>
    <mergeCell ref="T30:U30"/>
    <mergeCell ref="C29:E29"/>
    <mergeCell ref="F29:G29"/>
    <mergeCell ref="H29:I29"/>
    <mergeCell ref="J29:K29"/>
    <mergeCell ref="L29:M29"/>
    <mergeCell ref="N29:O29"/>
    <mergeCell ref="R29:S29"/>
    <mergeCell ref="R30:S30"/>
    <mergeCell ref="P27:Q27"/>
    <mergeCell ref="T27:U27"/>
    <mergeCell ref="L28:M28"/>
    <mergeCell ref="N28:O28"/>
    <mergeCell ref="P28:Q28"/>
    <mergeCell ref="T28:U28"/>
    <mergeCell ref="C27:E27"/>
    <mergeCell ref="F27:G27"/>
    <mergeCell ref="H27:I27"/>
    <mergeCell ref="J27:K27"/>
    <mergeCell ref="L27:M27"/>
    <mergeCell ref="N27:O27"/>
    <mergeCell ref="B28:K28"/>
    <mergeCell ref="R27:S27"/>
    <mergeCell ref="R28:S28"/>
    <mergeCell ref="P25:Q25"/>
    <mergeCell ref="T25:U25"/>
    <mergeCell ref="C26:E26"/>
    <mergeCell ref="F26:G26"/>
    <mergeCell ref="H26:I26"/>
    <mergeCell ref="J26:K26"/>
    <mergeCell ref="L26:M26"/>
    <mergeCell ref="N26:O26"/>
    <mergeCell ref="P26:Q26"/>
    <mergeCell ref="T26:U26"/>
    <mergeCell ref="C25:E25"/>
    <mergeCell ref="F25:G25"/>
    <mergeCell ref="H25:I25"/>
    <mergeCell ref="J25:K25"/>
    <mergeCell ref="L25:M25"/>
    <mergeCell ref="N25:O25"/>
    <mergeCell ref="R25:S25"/>
    <mergeCell ref="R26:S26"/>
    <mergeCell ref="P23:Q23"/>
    <mergeCell ref="T23:U23"/>
    <mergeCell ref="C24:E24"/>
    <mergeCell ref="F24:G24"/>
    <mergeCell ref="H24:I24"/>
    <mergeCell ref="J24:K24"/>
    <mergeCell ref="L24:M24"/>
    <mergeCell ref="N24:O24"/>
    <mergeCell ref="P24:Q24"/>
    <mergeCell ref="T24:U24"/>
    <mergeCell ref="C23:E23"/>
    <mergeCell ref="F23:G23"/>
    <mergeCell ref="H23:I23"/>
    <mergeCell ref="J23:K23"/>
    <mergeCell ref="L23:M23"/>
    <mergeCell ref="N23:O23"/>
    <mergeCell ref="R23:S23"/>
    <mergeCell ref="R24:S24"/>
    <mergeCell ref="P21:Q21"/>
    <mergeCell ref="T21:U21"/>
    <mergeCell ref="C22:E22"/>
    <mergeCell ref="F22:G22"/>
    <mergeCell ref="H22:I22"/>
    <mergeCell ref="J22:K22"/>
    <mergeCell ref="L22:M22"/>
    <mergeCell ref="N22:O22"/>
    <mergeCell ref="P22:Q22"/>
    <mergeCell ref="T22:U22"/>
    <mergeCell ref="L21:M21"/>
    <mergeCell ref="N21:O21"/>
    <mergeCell ref="B21:K21"/>
    <mergeCell ref="R21:S21"/>
    <mergeCell ref="R22:S22"/>
    <mergeCell ref="P19:Q19"/>
    <mergeCell ref="T19:U19"/>
    <mergeCell ref="C20:E20"/>
    <mergeCell ref="F20:G20"/>
    <mergeCell ref="H20:I20"/>
    <mergeCell ref="J20:K20"/>
    <mergeCell ref="L20:M20"/>
    <mergeCell ref="N20:O20"/>
    <mergeCell ref="P20:Q20"/>
    <mergeCell ref="T20:U20"/>
    <mergeCell ref="C19:E19"/>
    <mergeCell ref="F19:G19"/>
    <mergeCell ref="H19:I19"/>
    <mergeCell ref="J19:K19"/>
    <mergeCell ref="L19:M19"/>
    <mergeCell ref="N19:O19"/>
    <mergeCell ref="R19:S19"/>
    <mergeCell ref="R20:S20"/>
    <mergeCell ref="P17:Q17"/>
    <mergeCell ref="T17:U17"/>
    <mergeCell ref="C18:E18"/>
    <mergeCell ref="F18:G18"/>
    <mergeCell ref="H18:I18"/>
    <mergeCell ref="J18:K18"/>
    <mergeCell ref="L18:M18"/>
    <mergeCell ref="N18:O18"/>
    <mergeCell ref="P18:Q18"/>
    <mergeCell ref="T18:U18"/>
    <mergeCell ref="C17:E17"/>
    <mergeCell ref="F17:G17"/>
    <mergeCell ref="H17:I17"/>
    <mergeCell ref="J17:K17"/>
    <mergeCell ref="L17:M17"/>
    <mergeCell ref="N17:O17"/>
    <mergeCell ref="R17:S17"/>
    <mergeCell ref="R18:S18"/>
    <mergeCell ref="P15:Q15"/>
    <mergeCell ref="T15:U15"/>
    <mergeCell ref="C16:E16"/>
    <mergeCell ref="F16:G16"/>
    <mergeCell ref="H16:I16"/>
    <mergeCell ref="J16:K16"/>
    <mergeCell ref="L16:M16"/>
    <mergeCell ref="N16:O16"/>
    <mergeCell ref="P16:Q16"/>
    <mergeCell ref="T16:U16"/>
    <mergeCell ref="C15:E15"/>
    <mergeCell ref="F15:G15"/>
    <mergeCell ref="H15:I15"/>
    <mergeCell ref="J15:K15"/>
    <mergeCell ref="L15:M15"/>
    <mergeCell ref="N15:O15"/>
    <mergeCell ref="R15:S15"/>
    <mergeCell ref="R16:S16"/>
    <mergeCell ref="T13:U13"/>
    <mergeCell ref="L14:M14"/>
    <mergeCell ref="N14:O14"/>
    <mergeCell ref="P14:Q14"/>
    <mergeCell ref="T14:U14"/>
    <mergeCell ref="C13:E13"/>
    <mergeCell ref="F13:G13"/>
    <mergeCell ref="H13:I13"/>
    <mergeCell ref="L13:M13"/>
    <mergeCell ref="N13:O13"/>
    <mergeCell ref="P13:Q13"/>
    <mergeCell ref="B14:K14"/>
    <mergeCell ref="R13:S13"/>
    <mergeCell ref="R14:S14"/>
    <mergeCell ref="T11:U11"/>
    <mergeCell ref="C12:E12"/>
    <mergeCell ref="F12:G12"/>
    <mergeCell ref="H12:I12"/>
    <mergeCell ref="L12:M12"/>
    <mergeCell ref="N12:O12"/>
    <mergeCell ref="P12:Q12"/>
    <mergeCell ref="T12:U12"/>
    <mergeCell ref="C11:E11"/>
    <mergeCell ref="F11:G11"/>
    <mergeCell ref="H11:I11"/>
    <mergeCell ref="L11:M11"/>
    <mergeCell ref="N11:O11"/>
    <mergeCell ref="P11:Q11"/>
    <mergeCell ref="R11:S11"/>
    <mergeCell ref="R12:S12"/>
    <mergeCell ref="C8:E8"/>
    <mergeCell ref="F8:G8"/>
    <mergeCell ref="H8:I8"/>
    <mergeCell ref="L8:M8"/>
    <mergeCell ref="N8:O8"/>
    <mergeCell ref="P8:Q8"/>
    <mergeCell ref="T8:U8"/>
    <mergeCell ref="T9:U9"/>
    <mergeCell ref="C10:E10"/>
    <mergeCell ref="F10:G10"/>
    <mergeCell ref="H10:I10"/>
    <mergeCell ref="L10:M10"/>
    <mergeCell ref="N10:O10"/>
    <mergeCell ref="P10:Q10"/>
    <mergeCell ref="T10:U10"/>
    <mergeCell ref="C9:E9"/>
    <mergeCell ref="F9:G9"/>
    <mergeCell ref="H9:I9"/>
    <mergeCell ref="L9:M9"/>
    <mergeCell ref="N9:O9"/>
    <mergeCell ref="P9:Q9"/>
    <mergeCell ref="R8:S8"/>
    <mergeCell ref="R9:S9"/>
    <mergeCell ref="R10:S10"/>
    <mergeCell ref="P1:Q1"/>
    <mergeCell ref="T1:U1"/>
    <mergeCell ref="B2:U2"/>
    <mergeCell ref="B4:E4"/>
    <mergeCell ref="F4:L4"/>
    <mergeCell ref="M4:U4"/>
    <mergeCell ref="B5:E5"/>
    <mergeCell ref="F5:L5"/>
    <mergeCell ref="M5:U5"/>
  </mergeCells>
  <phoneticPr fontId="4"/>
  <conditionalFormatting sqref="B9:K13 N9:O13 B16:K20 N16:O20 B23:K27 N23:O27 N30:O34 T9:U13 T16:U20 T23:U27 T30:U34 B30:K34">
    <cfRule type="containsBlanks" dxfId="5" priority="6">
      <formula>LEN(TRIM(B9))=0</formula>
    </cfRule>
  </conditionalFormatting>
  <conditionalFormatting sqref="B38:U46">
    <cfRule type="containsBlanks" dxfId="4" priority="5">
      <formula>LEN(TRIM(B38))=0</formula>
    </cfRule>
  </conditionalFormatting>
  <conditionalFormatting sqref="T14:U14">
    <cfRule type="containsBlanks" dxfId="3" priority="4">
      <formula>LEN(TRIM(T14))=0</formula>
    </cfRule>
  </conditionalFormatting>
  <conditionalFormatting sqref="T21:U21">
    <cfRule type="containsBlanks" dxfId="2" priority="3">
      <formula>LEN(TRIM(T21))=0</formula>
    </cfRule>
  </conditionalFormatting>
  <conditionalFormatting sqref="T28:U28">
    <cfRule type="containsBlanks" dxfId="1" priority="2">
      <formula>LEN(TRIM(T28))=0</formula>
    </cfRule>
  </conditionalFormatting>
  <conditionalFormatting sqref="T35:U35">
    <cfRule type="containsBlanks" dxfId="0" priority="1">
      <formula>LEN(TRIM(T35))=0</formula>
    </cfRule>
  </conditionalFormatting>
  <dataValidations count="1">
    <dataValidation type="list" allowBlank="1" showInputMessage="1" showErrorMessage="1" sqref="B16:B20 B23:B27" xr:uid="{59A3AFB6-8F87-4CEA-8C8E-2DD073E902A7}">
      <formula1>"病床確保,発熱外来"</formula1>
    </dataValidation>
  </dataValidations>
  <pageMargins left="0.7" right="0.7" top="0.75" bottom="0.75" header="0.3" footer="0.3"/>
  <pageSetup paperSize="9" scale="78" fitToHeight="0" orientation="portrait" r:id="rId1"/>
  <rowBreaks count="1" manualBreakCount="1">
    <brk id="49" min="1" max="18"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AC891-A9E5-414C-8533-1E13CCFD656B}">
  <dimension ref="A1:DG16"/>
  <sheetViews>
    <sheetView workbookViewId="0">
      <selection activeCell="BZ10" sqref="BZ10"/>
    </sheetView>
  </sheetViews>
  <sheetFormatPr defaultRowHeight="13.5"/>
  <cols>
    <col min="1" max="1" width="14" bestFit="1" customWidth="1"/>
    <col min="3" max="3" width="11" bestFit="1" customWidth="1"/>
    <col min="4" max="4" width="13" bestFit="1" customWidth="1"/>
    <col min="7" max="7" width="11" bestFit="1" customWidth="1"/>
    <col min="8" max="8" width="13.125" bestFit="1" customWidth="1"/>
    <col min="9" max="9" width="11" bestFit="1" customWidth="1"/>
    <col min="11" max="11" width="10.875" bestFit="1" customWidth="1"/>
    <col min="17" max="17" width="12.875" customWidth="1"/>
    <col min="20" max="20" width="13.125" bestFit="1" customWidth="1"/>
    <col min="21" max="21" width="15.5" customWidth="1"/>
    <col min="22" max="22" width="26.625" customWidth="1"/>
    <col min="23" max="29" width="15.5" customWidth="1"/>
    <col min="30" max="30" width="18.75" customWidth="1"/>
    <col min="31" max="50" width="15.5" customWidth="1"/>
    <col min="54" max="54" width="13.125" bestFit="1" customWidth="1"/>
    <col min="55" max="55" width="9.375" bestFit="1" customWidth="1"/>
    <col min="60" max="60" width="13.125" bestFit="1" customWidth="1"/>
    <col min="61" max="61" width="9.875" customWidth="1"/>
    <col min="66" max="66" width="13.125" bestFit="1" customWidth="1"/>
    <col min="72" max="72" width="13.125" bestFit="1" customWidth="1"/>
    <col min="78" max="78" width="13.125" bestFit="1" customWidth="1"/>
    <col min="84" max="84" width="13.125" bestFit="1" customWidth="1"/>
    <col min="90" max="90" width="13.125" bestFit="1" customWidth="1"/>
    <col min="91" max="91" width="13.125" customWidth="1"/>
    <col min="96" max="96" width="13.125" bestFit="1" customWidth="1"/>
    <col min="106" max="106" width="13.125" bestFit="1" customWidth="1"/>
    <col min="111" max="111" width="13.125" bestFit="1" customWidth="1"/>
  </cols>
  <sheetData>
    <row r="1" spans="1:111">
      <c r="A1" s="113" t="s">
        <v>377</v>
      </c>
      <c r="B1" s="113"/>
      <c r="C1" s="113"/>
      <c r="D1" s="113"/>
      <c r="E1" s="113"/>
      <c r="F1" s="113"/>
      <c r="G1" s="113"/>
      <c r="H1" s="113"/>
      <c r="I1" s="113"/>
      <c r="J1" s="113"/>
      <c r="K1" s="113"/>
      <c r="L1" s="113"/>
      <c r="M1" s="113"/>
      <c r="N1" s="113" t="s">
        <v>375</v>
      </c>
      <c r="O1" s="576" t="s">
        <v>461</v>
      </c>
      <c r="P1" s="577"/>
      <c r="Q1" s="577"/>
      <c r="R1" s="577"/>
      <c r="S1" s="577"/>
      <c r="T1" s="577"/>
      <c r="U1" s="580"/>
      <c r="V1" s="576" t="s">
        <v>462</v>
      </c>
      <c r="W1" s="577"/>
      <c r="X1" s="577"/>
      <c r="Y1" s="577"/>
      <c r="Z1" s="577"/>
      <c r="AA1" s="577"/>
      <c r="AB1" s="580"/>
      <c r="AC1" s="576" t="s">
        <v>463</v>
      </c>
      <c r="AD1" s="577"/>
      <c r="AE1" s="577"/>
      <c r="AF1" s="577"/>
      <c r="AG1" s="577"/>
      <c r="AH1" s="577"/>
      <c r="AI1" s="580"/>
      <c r="AJ1" s="576" t="s">
        <v>464</v>
      </c>
      <c r="AK1" s="577"/>
      <c r="AL1" s="577"/>
      <c r="AM1" s="577"/>
      <c r="AN1" s="577"/>
      <c r="AO1" s="577"/>
      <c r="AP1" s="580"/>
      <c r="AQ1" s="576" t="s">
        <v>466</v>
      </c>
      <c r="AR1" s="577"/>
      <c r="AS1" s="577"/>
      <c r="AT1" s="577"/>
      <c r="AU1" s="577"/>
      <c r="AV1" s="577"/>
      <c r="AW1" s="580"/>
      <c r="AX1" s="576" t="s">
        <v>449</v>
      </c>
      <c r="AY1" s="577"/>
      <c r="AZ1" s="577"/>
      <c r="BA1" s="577"/>
      <c r="BB1" s="577"/>
      <c r="BC1" s="577"/>
      <c r="BD1" s="582" t="s">
        <v>467</v>
      </c>
      <c r="BE1" s="582"/>
      <c r="BF1" s="582"/>
      <c r="BG1" s="582"/>
      <c r="BH1" s="582"/>
      <c r="BI1" s="582"/>
      <c r="BJ1" s="582" t="s">
        <v>468</v>
      </c>
      <c r="BK1" s="582"/>
      <c r="BL1" s="582"/>
      <c r="BM1" s="582"/>
      <c r="BN1" s="582"/>
      <c r="BO1" s="582"/>
      <c r="BP1" s="576" t="s">
        <v>469</v>
      </c>
      <c r="BQ1" s="577"/>
      <c r="BR1" s="577"/>
      <c r="BS1" s="577"/>
      <c r="BT1" s="577"/>
      <c r="BU1" s="577"/>
      <c r="BV1" s="576" t="s">
        <v>470</v>
      </c>
      <c r="BW1" s="577"/>
      <c r="BX1" s="577"/>
      <c r="BY1" s="577"/>
      <c r="BZ1" s="577"/>
      <c r="CA1" s="577"/>
      <c r="CB1" s="576" t="s">
        <v>471</v>
      </c>
      <c r="CC1" s="577"/>
      <c r="CD1" s="577"/>
      <c r="CE1" s="577"/>
      <c r="CF1" s="577"/>
      <c r="CG1" s="577"/>
      <c r="CH1" s="576" t="s">
        <v>472</v>
      </c>
      <c r="CI1" s="577"/>
      <c r="CJ1" s="577"/>
      <c r="CK1" s="577"/>
      <c r="CL1" s="577"/>
      <c r="CM1" s="309"/>
      <c r="CN1" s="576" t="s">
        <v>473</v>
      </c>
      <c r="CO1" s="577"/>
      <c r="CP1" s="577"/>
      <c r="CQ1" s="577"/>
      <c r="CR1" s="577"/>
      <c r="CS1" s="576" t="s">
        <v>474</v>
      </c>
      <c r="CT1" s="577"/>
      <c r="CU1" s="577"/>
      <c r="CV1" s="577"/>
      <c r="CW1" s="577"/>
      <c r="CX1" s="576" t="s">
        <v>475</v>
      </c>
      <c r="CY1" s="577"/>
      <c r="CZ1" s="577"/>
      <c r="DA1" s="577"/>
      <c r="DB1" s="577"/>
      <c r="DC1" s="584" t="s">
        <v>493</v>
      </c>
      <c r="DD1" s="585"/>
      <c r="DE1" s="585"/>
      <c r="DF1" s="585"/>
      <c r="DG1" s="585"/>
    </row>
    <row r="2" spans="1:111">
      <c r="A2" s="113" t="s">
        <v>363</v>
      </c>
      <c r="B2" s="113" t="s">
        <v>364</v>
      </c>
      <c r="C2" s="113" t="s">
        <v>365</v>
      </c>
      <c r="D2" s="113" t="s">
        <v>366</v>
      </c>
      <c r="E2" s="113" t="s">
        <v>367</v>
      </c>
      <c r="F2" s="113" t="s">
        <v>368</v>
      </c>
      <c r="G2" s="113" t="s">
        <v>369</v>
      </c>
      <c r="H2" s="113" t="s">
        <v>370</v>
      </c>
      <c r="I2" s="113" t="s">
        <v>371</v>
      </c>
      <c r="J2" s="113" t="s">
        <v>372</v>
      </c>
      <c r="K2" s="113"/>
      <c r="L2" s="113" t="s">
        <v>373</v>
      </c>
      <c r="M2" s="113" t="s">
        <v>374</v>
      </c>
      <c r="N2" s="113" t="s">
        <v>376</v>
      </c>
      <c r="O2" s="113" t="s">
        <v>452</v>
      </c>
      <c r="P2" s="113" t="s">
        <v>450</v>
      </c>
      <c r="Q2" s="113" t="s">
        <v>448</v>
      </c>
      <c r="R2" s="113" t="s">
        <v>415</v>
      </c>
      <c r="S2" s="275" t="s">
        <v>465</v>
      </c>
      <c r="T2" s="275" t="s">
        <v>494</v>
      </c>
      <c r="U2" s="275" t="s">
        <v>533</v>
      </c>
      <c r="V2" s="113" t="s">
        <v>390</v>
      </c>
      <c r="W2" s="113" t="s">
        <v>450</v>
      </c>
      <c r="X2" s="113" t="s">
        <v>448</v>
      </c>
      <c r="Y2" s="113" t="s">
        <v>415</v>
      </c>
      <c r="Z2" s="275" t="s">
        <v>465</v>
      </c>
      <c r="AA2" s="275" t="s">
        <v>494</v>
      </c>
      <c r="AB2" s="275" t="s">
        <v>533</v>
      </c>
      <c r="AC2" s="113" t="s">
        <v>390</v>
      </c>
      <c r="AD2" s="113" t="s">
        <v>450</v>
      </c>
      <c r="AE2" s="113" t="s">
        <v>448</v>
      </c>
      <c r="AF2" s="113" t="s">
        <v>415</v>
      </c>
      <c r="AG2" s="275" t="s">
        <v>465</v>
      </c>
      <c r="AH2" s="275" t="s">
        <v>494</v>
      </c>
      <c r="AI2" s="275" t="s">
        <v>533</v>
      </c>
      <c r="AJ2" s="113" t="s">
        <v>390</v>
      </c>
      <c r="AK2" s="113" t="s">
        <v>450</v>
      </c>
      <c r="AL2" s="113" t="s">
        <v>448</v>
      </c>
      <c r="AM2" s="113" t="s">
        <v>415</v>
      </c>
      <c r="AN2" s="275" t="s">
        <v>465</v>
      </c>
      <c r="AO2" s="275" t="s">
        <v>494</v>
      </c>
      <c r="AP2" s="275" t="s">
        <v>533</v>
      </c>
      <c r="AQ2" s="113" t="s">
        <v>390</v>
      </c>
      <c r="AR2" s="113" t="s">
        <v>450</v>
      </c>
      <c r="AS2" s="113" t="s">
        <v>448</v>
      </c>
      <c r="AT2" s="113" t="s">
        <v>415</v>
      </c>
      <c r="AU2" s="275" t="s">
        <v>465</v>
      </c>
      <c r="AV2" s="275" t="s">
        <v>494</v>
      </c>
      <c r="AW2" s="275" t="s">
        <v>533</v>
      </c>
      <c r="AX2" s="113" t="s">
        <v>454</v>
      </c>
      <c r="AY2" s="113" t="s">
        <v>450</v>
      </c>
      <c r="AZ2" s="113" t="s">
        <v>448</v>
      </c>
      <c r="BA2" s="113" t="s">
        <v>415</v>
      </c>
      <c r="BB2" s="113" t="s">
        <v>494</v>
      </c>
      <c r="BC2" s="113" t="s">
        <v>533</v>
      </c>
      <c r="BD2" s="113" t="s">
        <v>452</v>
      </c>
      <c r="BE2" s="113" t="s">
        <v>450</v>
      </c>
      <c r="BF2" s="113" t="s">
        <v>448</v>
      </c>
      <c r="BG2" s="113" t="s">
        <v>415</v>
      </c>
      <c r="BH2" s="113" t="s">
        <v>494</v>
      </c>
      <c r="BI2" s="113" t="s">
        <v>533</v>
      </c>
      <c r="BJ2" s="113" t="s">
        <v>390</v>
      </c>
      <c r="BK2" s="113" t="s">
        <v>450</v>
      </c>
      <c r="BL2" s="113" t="s">
        <v>448</v>
      </c>
      <c r="BM2" s="113" t="s">
        <v>415</v>
      </c>
      <c r="BN2" s="113" t="s">
        <v>494</v>
      </c>
      <c r="BO2" s="113" t="s">
        <v>533</v>
      </c>
      <c r="BP2" s="113" t="s">
        <v>390</v>
      </c>
      <c r="BQ2" s="113" t="s">
        <v>450</v>
      </c>
      <c r="BR2" s="113" t="s">
        <v>448</v>
      </c>
      <c r="BS2" s="113" t="s">
        <v>415</v>
      </c>
      <c r="BT2" s="113" t="s">
        <v>494</v>
      </c>
      <c r="BU2" s="113" t="s">
        <v>533</v>
      </c>
      <c r="BV2" s="113" t="s">
        <v>390</v>
      </c>
      <c r="BW2" s="113" t="s">
        <v>450</v>
      </c>
      <c r="BX2" s="113" t="s">
        <v>448</v>
      </c>
      <c r="BY2" s="113" t="s">
        <v>415</v>
      </c>
      <c r="BZ2" s="113" t="s">
        <v>497</v>
      </c>
      <c r="CA2" s="113" t="s">
        <v>533</v>
      </c>
      <c r="CB2" s="113" t="s">
        <v>390</v>
      </c>
      <c r="CC2" s="113" t="s">
        <v>450</v>
      </c>
      <c r="CD2" s="113" t="s">
        <v>448</v>
      </c>
      <c r="CE2" s="113" t="s">
        <v>415</v>
      </c>
      <c r="CF2" s="113" t="s">
        <v>497</v>
      </c>
      <c r="CG2" s="113" t="s">
        <v>533</v>
      </c>
      <c r="CH2" s="113" t="s">
        <v>452</v>
      </c>
      <c r="CI2" s="113" t="s">
        <v>450</v>
      </c>
      <c r="CJ2" s="113" t="s">
        <v>448</v>
      </c>
      <c r="CK2" s="113" t="s">
        <v>415</v>
      </c>
      <c r="CL2" s="113" t="s">
        <v>497</v>
      </c>
      <c r="CM2" s="113" t="s">
        <v>535</v>
      </c>
      <c r="CN2" s="113" t="s">
        <v>390</v>
      </c>
      <c r="CO2" s="113" t="s">
        <v>450</v>
      </c>
      <c r="CP2" s="113" t="s">
        <v>448</v>
      </c>
      <c r="CQ2" s="113" t="s">
        <v>415</v>
      </c>
      <c r="CR2" s="113" t="s">
        <v>494</v>
      </c>
      <c r="CS2" s="113" t="s">
        <v>390</v>
      </c>
      <c r="CT2" s="113" t="s">
        <v>450</v>
      </c>
      <c r="CU2" s="113" t="s">
        <v>448</v>
      </c>
      <c r="CV2" s="113" t="s">
        <v>415</v>
      </c>
      <c r="CW2" s="113" t="s">
        <v>494</v>
      </c>
      <c r="CX2" s="113" t="s">
        <v>390</v>
      </c>
      <c r="CY2" s="113" t="s">
        <v>450</v>
      </c>
      <c r="CZ2" s="113" t="s">
        <v>448</v>
      </c>
      <c r="DA2" s="113" t="s">
        <v>415</v>
      </c>
      <c r="DB2" s="113" t="s">
        <v>494</v>
      </c>
      <c r="DC2" s="113" t="s">
        <v>390</v>
      </c>
      <c r="DD2" s="113" t="s">
        <v>450</v>
      </c>
      <c r="DE2" s="113" t="s">
        <v>448</v>
      </c>
      <c r="DF2" s="113" t="s">
        <v>415</v>
      </c>
      <c r="DG2" s="113" t="s">
        <v>494</v>
      </c>
    </row>
    <row r="3" spans="1:111" ht="14.25" thickBot="1">
      <c r="A3" s="111">
        <f>基本情報入力シート!$C$10</f>
        <v>0</v>
      </c>
      <c r="B3" s="111">
        <f>基本情報入力シート!$C$7</f>
        <v>0</v>
      </c>
      <c r="C3" s="111">
        <f>基本情報入力シート!$C$9</f>
        <v>0</v>
      </c>
      <c r="D3" s="111">
        <f>基本情報入力シート!$C$8</f>
        <v>0</v>
      </c>
      <c r="E3" s="111">
        <f>基本情報入力シート!$C$5</f>
        <v>0</v>
      </c>
      <c r="F3" s="111">
        <f>基本情報入力シート!$C$6</f>
        <v>0</v>
      </c>
      <c r="G3" s="111">
        <f>基本情報入力シート!$C$13</f>
        <v>0</v>
      </c>
      <c r="H3" s="111">
        <f>基本情報入力シート!$C$14</f>
        <v>0</v>
      </c>
      <c r="I3" s="111">
        <f>基本情報入力シート!$C$12</f>
        <v>0</v>
      </c>
      <c r="J3" s="111" t="str">
        <f>IF(基本情報入力シート!$C$4="変更交付申請","○","")</f>
        <v/>
      </c>
      <c r="K3" s="111"/>
      <c r="L3" s="111" t="str">
        <f>IF(基本情報入力シート!$C$4="交付申請",【申請】所要調書!O11,"")</f>
        <v/>
      </c>
      <c r="M3" s="111" t="str">
        <f>IF(基本情報入力シート!C4="変更交付申請",【申請】所要調書!O11,"")</f>
        <v/>
      </c>
      <c r="N3" s="111"/>
      <c r="O3" s="283">
        <f>【申請】事業計画書!$C$9</f>
        <v>0</v>
      </c>
      <c r="P3" s="283">
        <f>【申請】事業計画書!$F$9</f>
        <v>0</v>
      </c>
      <c r="Q3" s="283">
        <f>【申請】事業計画書!$H$9</f>
        <v>0</v>
      </c>
      <c r="R3" s="111">
        <f>【申請】事業計画書!$J$9</f>
        <v>0</v>
      </c>
      <c r="S3" s="111">
        <f>【申請】事業計画書!$K$9</f>
        <v>0</v>
      </c>
      <c r="T3" s="297">
        <f>【申請】事業計画書!N9</f>
        <v>0</v>
      </c>
      <c r="U3" s="273">
        <f>【申請】事業計画書!R9</f>
        <v>0</v>
      </c>
      <c r="V3" s="312">
        <f>【申請】事業計画書!C10</f>
        <v>0</v>
      </c>
      <c r="W3" s="283">
        <f>【申請】事業計画書!$F$10</f>
        <v>0</v>
      </c>
      <c r="X3" s="283">
        <f>【申請】事業計画書!$H$10</f>
        <v>0</v>
      </c>
      <c r="Y3" s="111">
        <f>【申請】事業計画書!$J$10</f>
        <v>0</v>
      </c>
      <c r="Z3" s="111">
        <f>【申請】事業計画書!$K$10</f>
        <v>0</v>
      </c>
      <c r="AA3" s="297">
        <f>【申請】事業計画書!N10</f>
        <v>0</v>
      </c>
      <c r="AB3" s="281">
        <f>【申請】事業計画書!R10</f>
        <v>0</v>
      </c>
      <c r="AC3" s="283">
        <f>【申請】事業計画書!$C$11</f>
        <v>0</v>
      </c>
      <c r="AD3" s="283">
        <f>【申請】事業計画書!$F$11</f>
        <v>0</v>
      </c>
      <c r="AE3" s="283">
        <f>【申請】事業計画書!$H$11</f>
        <v>0</v>
      </c>
      <c r="AF3" s="111">
        <f>【申請】事業計画書!$J$11</f>
        <v>0</v>
      </c>
      <c r="AG3" s="111">
        <f>【申請】事業計画書!$K$11</f>
        <v>0</v>
      </c>
      <c r="AH3" s="296">
        <f>【申請】事業計画書!N11</f>
        <v>0</v>
      </c>
      <c r="AI3" s="280">
        <f>【申請】事業計画書!R11</f>
        <v>0</v>
      </c>
      <c r="AJ3" s="283">
        <f>【申請】事業計画書!$C$12</f>
        <v>0</v>
      </c>
      <c r="AK3" s="283">
        <f>【申請】事業計画書!$F$12</f>
        <v>0</v>
      </c>
      <c r="AL3" s="283">
        <f>【申請】事業計画書!$H$12</f>
        <v>0</v>
      </c>
      <c r="AM3" s="111">
        <f>【申請】事業計画書!$J$12</f>
        <v>0</v>
      </c>
      <c r="AN3" s="111">
        <f>【申請】事業計画書!$K$12</f>
        <v>0</v>
      </c>
      <c r="AO3" s="297">
        <f>【申請】事業計画書!N12</f>
        <v>0</v>
      </c>
      <c r="AP3" s="280">
        <f>【申請】事業計画書!R12</f>
        <v>0</v>
      </c>
      <c r="AQ3" s="284">
        <f>【申請】事業計画書!$C$13</f>
        <v>0</v>
      </c>
      <c r="AR3" s="285">
        <f>【申請】事業計画書!$F$13</f>
        <v>0</v>
      </c>
      <c r="AS3" s="286">
        <f>【申請】事業計画書!$H$13</f>
        <v>0</v>
      </c>
      <c r="AT3" s="111">
        <f>【申請】事業計画書!$J$13</f>
        <v>0</v>
      </c>
      <c r="AU3" s="280">
        <f>【申請】事業計画書!$K$13</f>
        <v>0</v>
      </c>
      <c r="AV3" s="295">
        <f>【申請】事業計画書!N13</f>
        <v>0</v>
      </c>
      <c r="AW3" s="281">
        <f>【申請】事業計画書!R13</f>
        <v>0</v>
      </c>
      <c r="AX3" s="283">
        <f>【申請】事業計画書!C16</f>
        <v>0</v>
      </c>
      <c r="AY3" s="283">
        <f>【申請】事業計画書!$F$16</f>
        <v>0</v>
      </c>
      <c r="AZ3" s="283">
        <f>【申請】事業計画書!$H$16</f>
        <v>0</v>
      </c>
      <c r="BA3" s="111">
        <f>【申請】事業計画書!$J$16</f>
        <v>0</v>
      </c>
      <c r="BB3" s="297">
        <f>【申請】事業計画書!N16</f>
        <v>0</v>
      </c>
      <c r="BC3" s="281">
        <f>【申請】事業計画書!R16</f>
        <v>0</v>
      </c>
      <c r="BD3" s="283">
        <f>【申請】事業計画書!C23</f>
        <v>0</v>
      </c>
      <c r="BE3" s="283">
        <f>【申請】事業計画書!F23</f>
        <v>0</v>
      </c>
      <c r="BF3" s="283">
        <f>【申請】事業計画書!H23</f>
        <v>0</v>
      </c>
      <c r="BG3" s="111">
        <f>【申請】事業計画書!J23</f>
        <v>0</v>
      </c>
      <c r="BH3" s="297">
        <f>【申請】事業計画書!N23</f>
        <v>0</v>
      </c>
      <c r="BI3" s="281">
        <f>【申請】事業計画書!R23</f>
        <v>0</v>
      </c>
      <c r="BJ3" s="281">
        <f>【申請】事業計画書!C24</f>
        <v>0</v>
      </c>
      <c r="BK3" s="281">
        <f>【申請】事業計画書!F24</f>
        <v>0</v>
      </c>
      <c r="BL3" s="281">
        <f>【申請】事業計画書!H24</f>
        <v>0</v>
      </c>
      <c r="BM3" s="281">
        <f>【申請】事業計画書!J24</f>
        <v>0</v>
      </c>
      <c r="BN3" s="281">
        <f>【申請】事業計画書!N24</f>
        <v>0</v>
      </c>
      <c r="BO3" s="281">
        <f>【申請】事業計画書!R24</f>
        <v>0</v>
      </c>
      <c r="BP3" s="281">
        <f>【申請】事業計画書!C25</f>
        <v>0</v>
      </c>
      <c r="BQ3" s="281">
        <f>【申請】事業計画書!F25</f>
        <v>0</v>
      </c>
      <c r="BR3" s="281">
        <f>【申請】事業計画書!H25</f>
        <v>0</v>
      </c>
      <c r="BS3" s="281">
        <f>【申請】事業計画書!J25</f>
        <v>0</v>
      </c>
      <c r="BT3" s="281">
        <f>【申請】事業計画書!N25</f>
        <v>0</v>
      </c>
      <c r="BU3" s="281">
        <f>【申請】事業計画書!R25</f>
        <v>0</v>
      </c>
      <c r="BV3" s="281">
        <f>【申請】事業計画書!C26</f>
        <v>0</v>
      </c>
      <c r="BW3" s="281">
        <f>【申請】事業計画書!F26</f>
        <v>0</v>
      </c>
      <c r="BX3" s="281">
        <f>【申請】事業計画書!H26</f>
        <v>0</v>
      </c>
      <c r="BY3" s="281">
        <f>【申請】事業計画書!J26</f>
        <v>0</v>
      </c>
      <c r="BZ3" s="281">
        <f>【申請】事業計画書!N26</f>
        <v>0</v>
      </c>
      <c r="CA3" s="281">
        <f>【申請】事業計画書!R26</f>
        <v>0</v>
      </c>
      <c r="CB3" s="281">
        <f>【申請】事業計画書!C27</f>
        <v>0</v>
      </c>
      <c r="CC3" s="281">
        <f>【申請】事業計画書!F27</f>
        <v>0</v>
      </c>
      <c r="CD3" s="281">
        <f>【申請】事業計画書!H27</f>
        <v>0</v>
      </c>
      <c r="CE3" s="281">
        <f>【申請】事業計画書!J27</f>
        <v>0</v>
      </c>
      <c r="CF3" s="281">
        <f>【申請】事業計画書!N27</f>
        <v>0</v>
      </c>
      <c r="CG3" s="281">
        <f>【申請】事業計画書!R27</f>
        <v>0</v>
      </c>
      <c r="CH3" s="283">
        <f>【申請】事業計画書!C30</f>
        <v>0</v>
      </c>
      <c r="CI3" s="283">
        <f>【申請】事業計画書!F30</f>
        <v>0</v>
      </c>
      <c r="CJ3" s="283">
        <f>【申請】事業計画書!H30</f>
        <v>0</v>
      </c>
      <c r="CK3" s="282">
        <f>【申請】事業計画書!J30</f>
        <v>0</v>
      </c>
      <c r="CL3" s="299">
        <f>【申請】事業計画書!N30</f>
        <v>0</v>
      </c>
      <c r="CM3" s="299">
        <f>【申請】事業計画書!R30</f>
        <v>0</v>
      </c>
      <c r="CN3" s="283">
        <f>【申請】事業計画書!C31</f>
        <v>0</v>
      </c>
      <c r="CO3" s="283">
        <f>【申請】事業計画書!F31</f>
        <v>0</v>
      </c>
      <c r="CP3" s="283">
        <f>【申請】事業計画書!H31</f>
        <v>0</v>
      </c>
      <c r="CQ3" s="282">
        <f>【申請】事業計画書!J31</f>
        <v>0</v>
      </c>
      <c r="CR3" s="281">
        <f>【申請】事業計画書!N31</f>
        <v>0</v>
      </c>
      <c r="CS3" s="283">
        <f>【申請】事業計画書!C32</f>
        <v>0</v>
      </c>
      <c r="CT3" s="283">
        <f>【申請】事業計画書!F32</f>
        <v>0</v>
      </c>
      <c r="CU3" s="283">
        <f>【申請】事業計画書!H32</f>
        <v>0</v>
      </c>
      <c r="CV3" s="282">
        <f>【申請】事業計画書!J32</f>
        <v>0</v>
      </c>
      <c r="CW3" s="281">
        <f>【申請】事業計画書!N32</f>
        <v>0</v>
      </c>
      <c r="CX3" s="283">
        <f>【申請】事業計画書!C33</f>
        <v>0</v>
      </c>
      <c r="CY3" s="283">
        <f>【申請】事業計画書!F33</f>
        <v>0</v>
      </c>
      <c r="CZ3" s="283">
        <f>【申請】事業計画書!H33</f>
        <v>0</v>
      </c>
      <c r="DA3" s="282">
        <f>【申請】事業計画書!J33</f>
        <v>0</v>
      </c>
      <c r="DB3" s="281">
        <f>【申請】事業計画書!N33</f>
        <v>0</v>
      </c>
      <c r="DC3" s="283">
        <f>【申請】事業計画書!C34</f>
        <v>0</v>
      </c>
      <c r="DD3" s="283">
        <f>【申請】事業計画書!F34</f>
        <v>0</v>
      </c>
      <c r="DE3" s="283">
        <f>【申請】事業計画書!H34</f>
        <v>0</v>
      </c>
      <c r="DF3" s="282">
        <f>【申請】事業計画書!J34</f>
        <v>0</v>
      </c>
      <c r="DG3" s="281">
        <f>【申請】事業計画書!N34</f>
        <v>0</v>
      </c>
    </row>
    <row r="5" spans="1:111">
      <c r="A5" s="112" t="s">
        <v>378</v>
      </c>
      <c r="B5" s="112"/>
      <c r="C5" s="112"/>
      <c r="D5" s="112"/>
      <c r="E5" s="112"/>
      <c r="F5" s="112"/>
      <c r="G5" s="112"/>
      <c r="H5" s="112"/>
      <c r="I5" s="112"/>
      <c r="J5" s="112"/>
      <c r="K5" s="112"/>
      <c r="L5" s="112"/>
      <c r="M5" s="112"/>
      <c r="N5" s="112"/>
      <c r="O5" s="578" t="s">
        <v>461</v>
      </c>
      <c r="P5" s="579"/>
      <c r="Q5" s="579"/>
      <c r="R5" s="579"/>
      <c r="S5" s="579"/>
      <c r="T5" s="579"/>
      <c r="U5" s="581"/>
      <c r="V5" s="578" t="s">
        <v>462</v>
      </c>
      <c r="W5" s="579"/>
      <c r="X5" s="579"/>
      <c r="Y5" s="579"/>
      <c r="Z5" s="579"/>
      <c r="AA5" s="579"/>
      <c r="AB5" s="579"/>
      <c r="AC5" s="583" t="s">
        <v>463</v>
      </c>
      <c r="AD5" s="583"/>
      <c r="AE5" s="583"/>
      <c r="AF5" s="583"/>
      <c r="AG5" s="583"/>
      <c r="AH5" s="583"/>
      <c r="AI5" s="583"/>
      <c r="AJ5" s="578" t="s">
        <v>464</v>
      </c>
      <c r="AK5" s="579"/>
      <c r="AL5" s="579"/>
      <c r="AM5" s="579"/>
      <c r="AN5" s="579"/>
      <c r="AO5" s="579"/>
      <c r="AP5" s="579"/>
      <c r="AQ5" s="583" t="s">
        <v>466</v>
      </c>
      <c r="AR5" s="583"/>
      <c r="AS5" s="583"/>
      <c r="AT5" s="583"/>
      <c r="AU5" s="583"/>
      <c r="AV5" s="583"/>
      <c r="AW5" s="583"/>
      <c r="AX5" s="578" t="s">
        <v>449</v>
      </c>
      <c r="AY5" s="579"/>
      <c r="AZ5" s="579"/>
      <c r="BA5" s="579"/>
      <c r="BB5" s="579"/>
      <c r="BC5" s="579"/>
      <c r="BD5" s="578" t="s">
        <v>467</v>
      </c>
      <c r="BE5" s="579"/>
      <c r="BF5" s="579"/>
      <c r="BG5" s="579"/>
      <c r="BH5" s="579"/>
      <c r="BI5" s="579"/>
      <c r="BJ5" s="578" t="s">
        <v>468</v>
      </c>
      <c r="BK5" s="579"/>
      <c r="BL5" s="579"/>
      <c r="BM5" s="579"/>
      <c r="BN5" s="579"/>
      <c r="BO5" s="579"/>
      <c r="BP5" s="578" t="s">
        <v>469</v>
      </c>
      <c r="BQ5" s="579"/>
      <c r="BR5" s="579"/>
      <c r="BS5" s="579"/>
      <c r="BT5" s="579"/>
      <c r="BU5" s="579"/>
      <c r="BV5" s="578" t="s">
        <v>470</v>
      </c>
      <c r="BW5" s="579"/>
      <c r="BX5" s="579"/>
      <c r="BY5" s="579"/>
      <c r="BZ5" s="579"/>
      <c r="CA5" s="579"/>
      <c r="CB5" s="578" t="s">
        <v>471</v>
      </c>
      <c r="CC5" s="579"/>
      <c r="CD5" s="579"/>
      <c r="CE5" s="579"/>
      <c r="CF5" s="579"/>
      <c r="CG5" s="579"/>
      <c r="CH5" s="578" t="s">
        <v>476</v>
      </c>
      <c r="CI5" s="579"/>
      <c r="CJ5" s="579"/>
      <c r="CK5" s="579"/>
      <c r="CL5" s="579"/>
      <c r="CM5" s="310"/>
      <c r="CN5" s="578" t="s">
        <v>477</v>
      </c>
      <c r="CO5" s="579"/>
      <c r="CP5" s="579"/>
      <c r="CQ5" s="579"/>
      <c r="CR5" s="579"/>
      <c r="CS5" s="578" t="s">
        <v>478</v>
      </c>
      <c r="CT5" s="579"/>
      <c r="CU5" s="579"/>
      <c r="CV5" s="579"/>
      <c r="CW5" s="579"/>
      <c r="CX5" s="578" t="s">
        <v>479</v>
      </c>
      <c r="CY5" s="579"/>
      <c r="CZ5" s="579"/>
      <c r="DA5" s="579"/>
      <c r="DB5" s="579"/>
      <c r="DC5" s="586" t="s">
        <v>480</v>
      </c>
      <c r="DD5" s="587"/>
      <c r="DE5" s="587"/>
      <c r="DF5" s="587"/>
      <c r="DG5" s="587"/>
    </row>
    <row r="6" spans="1:111">
      <c r="A6" s="112" t="s">
        <v>363</v>
      </c>
      <c r="B6" s="112" t="s">
        <v>364</v>
      </c>
      <c r="C6" s="112" t="s">
        <v>365</v>
      </c>
      <c r="D6" s="112" t="s">
        <v>366</v>
      </c>
      <c r="E6" s="112" t="s">
        <v>367</v>
      </c>
      <c r="F6" s="112" t="s">
        <v>368</v>
      </c>
      <c r="G6" s="112" t="s">
        <v>369</v>
      </c>
      <c r="H6" s="112" t="s">
        <v>370</v>
      </c>
      <c r="I6" s="112" t="s">
        <v>371</v>
      </c>
      <c r="J6" s="112" t="s">
        <v>378</v>
      </c>
      <c r="K6" s="112"/>
      <c r="L6" s="112" t="s">
        <v>379</v>
      </c>
      <c r="M6" s="112"/>
      <c r="N6" s="112" t="s">
        <v>376</v>
      </c>
      <c r="O6" s="112" t="s">
        <v>453</v>
      </c>
      <c r="P6" s="112" t="s">
        <v>450</v>
      </c>
      <c r="Q6" s="112" t="s">
        <v>448</v>
      </c>
      <c r="R6" s="112" t="s">
        <v>415</v>
      </c>
      <c r="S6" s="276" t="s">
        <v>465</v>
      </c>
      <c r="T6" s="276" t="s">
        <v>495</v>
      </c>
      <c r="U6" s="276" t="s">
        <v>534</v>
      </c>
      <c r="V6" s="276" t="s">
        <v>453</v>
      </c>
      <c r="W6" s="276" t="s">
        <v>450</v>
      </c>
      <c r="X6" s="276" t="s">
        <v>448</v>
      </c>
      <c r="Y6" s="276" t="s">
        <v>415</v>
      </c>
      <c r="Z6" s="276" t="s">
        <v>465</v>
      </c>
      <c r="AA6" s="276" t="s">
        <v>494</v>
      </c>
      <c r="AB6" s="276" t="s">
        <v>533</v>
      </c>
      <c r="AC6" s="276" t="s">
        <v>453</v>
      </c>
      <c r="AD6" s="276" t="s">
        <v>450</v>
      </c>
      <c r="AE6" s="276" t="s">
        <v>448</v>
      </c>
      <c r="AF6" s="276" t="s">
        <v>415</v>
      </c>
      <c r="AG6" s="276" t="s">
        <v>465</v>
      </c>
      <c r="AH6" s="276" t="s">
        <v>494</v>
      </c>
      <c r="AI6" s="276" t="s">
        <v>533</v>
      </c>
      <c r="AJ6" s="276" t="s">
        <v>453</v>
      </c>
      <c r="AK6" s="276" t="s">
        <v>450</v>
      </c>
      <c r="AL6" s="276" t="s">
        <v>448</v>
      </c>
      <c r="AM6" s="276" t="s">
        <v>415</v>
      </c>
      <c r="AN6" s="276" t="s">
        <v>465</v>
      </c>
      <c r="AO6" s="276" t="s">
        <v>496</v>
      </c>
      <c r="AP6" s="276" t="s">
        <v>533</v>
      </c>
      <c r="AQ6" s="276" t="s">
        <v>453</v>
      </c>
      <c r="AR6" s="276" t="s">
        <v>450</v>
      </c>
      <c r="AS6" s="276" t="s">
        <v>448</v>
      </c>
      <c r="AT6" s="276" t="s">
        <v>415</v>
      </c>
      <c r="AU6" s="276" t="s">
        <v>465</v>
      </c>
      <c r="AV6" s="276" t="s">
        <v>495</v>
      </c>
      <c r="AW6" s="276" t="s">
        <v>533</v>
      </c>
      <c r="AX6" s="112" t="s">
        <v>452</v>
      </c>
      <c r="AY6" s="112" t="s">
        <v>450</v>
      </c>
      <c r="AZ6" s="112" t="s">
        <v>448</v>
      </c>
      <c r="BA6" s="112" t="s">
        <v>415</v>
      </c>
      <c r="BB6" s="112" t="s">
        <v>495</v>
      </c>
      <c r="BC6" s="112" t="s">
        <v>533</v>
      </c>
      <c r="BD6" s="112" t="s">
        <v>454</v>
      </c>
      <c r="BE6" s="112" t="s">
        <v>450</v>
      </c>
      <c r="BF6" s="112" t="s">
        <v>448</v>
      </c>
      <c r="BG6" s="112" t="s">
        <v>415</v>
      </c>
      <c r="BH6" s="112" t="s">
        <v>494</v>
      </c>
      <c r="BI6" s="112" t="s">
        <v>533</v>
      </c>
      <c r="BJ6" s="112" t="s">
        <v>454</v>
      </c>
      <c r="BK6" s="112" t="s">
        <v>450</v>
      </c>
      <c r="BL6" s="112" t="s">
        <v>448</v>
      </c>
      <c r="BM6" s="112" t="s">
        <v>415</v>
      </c>
      <c r="BN6" s="112" t="s">
        <v>494</v>
      </c>
      <c r="BO6" s="112" t="s">
        <v>533</v>
      </c>
      <c r="BP6" s="112" t="s">
        <v>454</v>
      </c>
      <c r="BQ6" s="112" t="s">
        <v>450</v>
      </c>
      <c r="BR6" s="112" t="s">
        <v>448</v>
      </c>
      <c r="BS6" s="112" t="s">
        <v>415</v>
      </c>
      <c r="BT6" s="112" t="s">
        <v>495</v>
      </c>
      <c r="BU6" s="112" t="s">
        <v>533</v>
      </c>
      <c r="BV6" s="112" t="s">
        <v>454</v>
      </c>
      <c r="BW6" s="112" t="s">
        <v>450</v>
      </c>
      <c r="BX6" s="112" t="s">
        <v>448</v>
      </c>
      <c r="BY6" s="112" t="s">
        <v>415</v>
      </c>
      <c r="BZ6" s="112" t="s">
        <v>497</v>
      </c>
      <c r="CA6" s="112" t="s">
        <v>533</v>
      </c>
      <c r="CB6" s="112" t="s">
        <v>454</v>
      </c>
      <c r="CC6" s="112" t="s">
        <v>450</v>
      </c>
      <c r="CD6" s="112" t="s">
        <v>448</v>
      </c>
      <c r="CE6" s="112" t="s">
        <v>415</v>
      </c>
      <c r="CF6" s="112" t="s">
        <v>498</v>
      </c>
      <c r="CG6" s="112" t="s">
        <v>533</v>
      </c>
      <c r="CH6" s="112" t="s">
        <v>454</v>
      </c>
      <c r="CI6" s="112" t="s">
        <v>450</v>
      </c>
      <c r="CJ6" s="112" t="s">
        <v>448</v>
      </c>
      <c r="CK6" s="112" t="s">
        <v>415</v>
      </c>
      <c r="CL6" s="112" t="s">
        <v>498</v>
      </c>
      <c r="CM6" s="112" t="s">
        <v>536</v>
      </c>
      <c r="CN6" s="112" t="s">
        <v>454</v>
      </c>
      <c r="CO6" s="112" t="s">
        <v>450</v>
      </c>
      <c r="CP6" s="112" t="s">
        <v>448</v>
      </c>
      <c r="CQ6" s="112" t="s">
        <v>415</v>
      </c>
      <c r="CR6" s="112" t="s">
        <v>494</v>
      </c>
      <c r="CS6" s="112" t="s">
        <v>454</v>
      </c>
      <c r="CT6" s="112" t="s">
        <v>450</v>
      </c>
      <c r="CU6" s="112" t="s">
        <v>448</v>
      </c>
      <c r="CV6" s="112" t="s">
        <v>415</v>
      </c>
      <c r="CW6" s="112" t="s">
        <v>494</v>
      </c>
      <c r="CX6" s="112" t="s">
        <v>454</v>
      </c>
      <c r="CY6" s="112" t="s">
        <v>450</v>
      </c>
      <c r="CZ6" s="112" t="s">
        <v>448</v>
      </c>
      <c r="DA6" s="112" t="s">
        <v>415</v>
      </c>
      <c r="DB6" s="112" t="s">
        <v>494</v>
      </c>
      <c r="DC6" s="112" t="s">
        <v>454</v>
      </c>
      <c r="DD6" s="112" t="s">
        <v>450</v>
      </c>
      <c r="DE6" s="112" t="s">
        <v>448</v>
      </c>
      <c r="DF6" s="112" t="s">
        <v>415</v>
      </c>
      <c r="DG6" s="112" t="s">
        <v>494</v>
      </c>
    </row>
    <row r="7" spans="1:111" ht="14.25" thickBot="1">
      <c r="A7" s="111">
        <f>基本情報入力シート!$C$10</f>
        <v>0</v>
      </c>
      <c r="B7" s="111">
        <f>基本情報入力シート!$C$7</f>
        <v>0</v>
      </c>
      <c r="C7" s="111">
        <f>基本情報入力シート!$C$9</f>
        <v>0</v>
      </c>
      <c r="D7" s="111">
        <f>基本情報入力シート!$C$8</f>
        <v>0</v>
      </c>
      <c r="E7" s="111">
        <f>基本情報入力シート!$C$5</f>
        <v>0</v>
      </c>
      <c r="F7" s="111">
        <f>基本情報入力シート!$C$6</f>
        <v>0</v>
      </c>
      <c r="G7" s="111">
        <f>基本情報入力シート!$C$13</f>
        <v>0</v>
      </c>
      <c r="H7" s="111">
        <f>基本情報入力シート!$C$14</f>
        <v>0</v>
      </c>
      <c r="I7" s="111">
        <f>基本情報入力シート!$C$12</f>
        <v>0</v>
      </c>
      <c r="J7" s="111" t="str">
        <f>IF(基本情報入力シート!$C$4="実績報告","○","")</f>
        <v/>
      </c>
      <c r="K7" s="111"/>
      <c r="L7" s="111" t="str">
        <f>IF(基本情報入力シート!$C$4="実績報告",【実績】所要調書!O11,"")</f>
        <v/>
      </c>
      <c r="M7" s="111"/>
      <c r="N7" s="111"/>
      <c r="O7" s="283">
        <f>【実績】事業実績!$C$9</f>
        <v>0</v>
      </c>
      <c r="P7" s="283">
        <f>【実績】事業実績!$F$9</f>
        <v>0</v>
      </c>
      <c r="Q7" s="283">
        <f>【実績】事業実績!$H$9</f>
        <v>0</v>
      </c>
      <c r="R7" s="111">
        <f>【実績】事業実績!$J$9</f>
        <v>0</v>
      </c>
      <c r="S7" s="111">
        <f>【実績】事業実績!$K$9</f>
        <v>0</v>
      </c>
      <c r="T7" s="297">
        <f>【実績】事業実績!N9</f>
        <v>0</v>
      </c>
      <c r="U7" s="274">
        <f>【実績】事業実績!R9</f>
        <v>0</v>
      </c>
      <c r="V7" s="283">
        <f>【実績】事業実績!$C$10</f>
        <v>0</v>
      </c>
      <c r="W7" s="283">
        <f>【実績】事業実績!$F$10</f>
        <v>0</v>
      </c>
      <c r="X7" s="283">
        <f>【実績】事業実績!$H$10</f>
        <v>0</v>
      </c>
      <c r="Y7" s="111">
        <f>【実績】事業実績!$J$10</f>
        <v>0</v>
      </c>
      <c r="Z7" s="111">
        <f>【実績】事業実績!$K$10</f>
        <v>0</v>
      </c>
      <c r="AA7" s="297">
        <f>【実績】事業実績!N10</f>
        <v>0</v>
      </c>
      <c r="AB7" s="280">
        <f>【実績】事業実績!R10</f>
        <v>0</v>
      </c>
      <c r="AC7" s="281">
        <f>【実績】事業実績!$C$11</f>
        <v>0</v>
      </c>
      <c r="AD7" s="281">
        <f>【実績】事業実績!$F$11</f>
        <v>0</v>
      </c>
      <c r="AE7" s="281">
        <f>【実績】事業実績!$H$11</f>
        <v>0</v>
      </c>
      <c r="AF7" s="281">
        <f>【実績】事業実績!$J$11</f>
        <v>0</v>
      </c>
      <c r="AG7" s="281">
        <f>【実績】事業実績!$K$11</f>
        <v>0</v>
      </c>
      <c r="AH7" s="281">
        <f>【実績】事業実績!N11</f>
        <v>0</v>
      </c>
      <c r="AI7" s="281">
        <f>【実績】事業実績!R11</f>
        <v>0</v>
      </c>
      <c r="AJ7" s="281">
        <f>【実績】事業実績!$C$12</f>
        <v>0</v>
      </c>
      <c r="AK7" s="281">
        <f>【実績】事業実績!$F$12</f>
        <v>0</v>
      </c>
      <c r="AL7" s="281">
        <f>【実績】事業実績!$H$12</f>
        <v>0</v>
      </c>
      <c r="AM7" s="281">
        <f>【実績】事業実績!$J$12</f>
        <v>0</v>
      </c>
      <c r="AN7" s="281">
        <f>【実績】事業実績!$K$12</f>
        <v>0</v>
      </c>
      <c r="AO7" s="281">
        <f>【実績】事業実績!N12</f>
        <v>0</v>
      </c>
      <c r="AP7" s="281">
        <f>【実績】事業実績!R12</f>
        <v>0</v>
      </c>
      <c r="AQ7" s="281">
        <f>【実績】事業実績!$C$13</f>
        <v>0</v>
      </c>
      <c r="AR7" s="281">
        <f>【実績】事業実績!$F$13</f>
        <v>0</v>
      </c>
      <c r="AS7" s="281">
        <f>【実績】事業実績!$H$13</f>
        <v>0</v>
      </c>
      <c r="AT7" s="281">
        <f>【実績】事業実績!$J$13</f>
        <v>0</v>
      </c>
      <c r="AU7" s="281">
        <f>【実績】事業実績!$K$13</f>
        <v>0</v>
      </c>
      <c r="AV7" s="281">
        <f>【実績】事業実績!N13</f>
        <v>0</v>
      </c>
      <c r="AW7" s="281">
        <f>【実績】事業実績!R13</f>
        <v>0</v>
      </c>
      <c r="AX7" s="283">
        <f>【実績】事業実績!$C$16</f>
        <v>0</v>
      </c>
      <c r="AY7" s="283">
        <f>【実績】事業実績!$F$16</f>
        <v>0</v>
      </c>
      <c r="AZ7" s="283">
        <f>【実績】事業実績!$H$16</f>
        <v>0</v>
      </c>
      <c r="BA7" s="111">
        <f>【実績】事業実績!$J$16</f>
        <v>0</v>
      </c>
      <c r="BB7" s="298">
        <f>【実績】事業実績!P16</f>
        <v>0</v>
      </c>
      <c r="BC7" s="281">
        <f>【実績】事業実績!R16</f>
        <v>0</v>
      </c>
      <c r="BD7" s="283">
        <f>【実績】事業実績!$C$23</f>
        <v>0</v>
      </c>
      <c r="BE7" s="283">
        <f>【実績】事業実績!$F$23</f>
        <v>0</v>
      </c>
      <c r="BF7" s="283">
        <f>【実績】事業実績!$H$23</f>
        <v>0</v>
      </c>
      <c r="BG7" s="111">
        <f>【実績】事業実績!$J$23</f>
        <v>0</v>
      </c>
      <c r="BH7" s="297">
        <f>【実績】事業実績!N23</f>
        <v>0</v>
      </c>
      <c r="BI7" s="281">
        <f>【実績】事業実績!R23</f>
        <v>0</v>
      </c>
      <c r="BJ7" s="281">
        <f>【実績】事業実績!$C$24</f>
        <v>0</v>
      </c>
      <c r="BK7" s="281">
        <f>【実績】事業実績!$F$24</f>
        <v>0</v>
      </c>
      <c r="BL7" s="281">
        <f>【実績】事業実績!$H$24</f>
        <v>0</v>
      </c>
      <c r="BM7" s="281">
        <f>【実績】事業実績!$J$24</f>
        <v>0</v>
      </c>
      <c r="BN7" s="281">
        <f>【実績】事業実績!N24</f>
        <v>0</v>
      </c>
      <c r="BO7" s="281">
        <f>【実績】事業実績!R24</f>
        <v>0</v>
      </c>
      <c r="BP7" s="281">
        <f>【実績】事業実績!$C$25</f>
        <v>0</v>
      </c>
      <c r="BQ7" s="281">
        <f>【実績】事業実績!$F$25</f>
        <v>0</v>
      </c>
      <c r="BR7" s="281">
        <f>【実績】事業実績!$H$25</f>
        <v>0</v>
      </c>
      <c r="BS7" s="281">
        <f>【実績】事業実績!$J$25</f>
        <v>0</v>
      </c>
      <c r="BT7" s="281">
        <f>【実績】事業実績!N25</f>
        <v>0</v>
      </c>
      <c r="BU7" s="281">
        <f>【実績】事業実績!R25</f>
        <v>0</v>
      </c>
      <c r="BV7" s="281">
        <f>【実績】事業実績!$C$26</f>
        <v>0</v>
      </c>
      <c r="BW7" s="281">
        <f>【実績】事業実績!$F$26</f>
        <v>0</v>
      </c>
      <c r="BX7" s="281">
        <f>【実績】事業実績!$H$26</f>
        <v>0</v>
      </c>
      <c r="BY7" s="281">
        <f>【実績】事業実績!$J$26</f>
        <v>0</v>
      </c>
      <c r="BZ7" s="281">
        <f>【実績】事業実績!N26</f>
        <v>0</v>
      </c>
      <c r="CA7" s="281">
        <f>【実績】事業実績!R26</f>
        <v>0</v>
      </c>
      <c r="CB7" s="281">
        <f>【実績】事業実績!$C$27</f>
        <v>0</v>
      </c>
      <c r="CC7" s="281">
        <f>【実績】事業実績!$F$27</f>
        <v>0</v>
      </c>
      <c r="CD7" s="281">
        <f>【実績】事業実績!$H$27</f>
        <v>0</v>
      </c>
      <c r="CE7" s="281">
        <f>【実績】事業実績!$J$27</f>
        <v>0</v>
      </c>
      <c r="CF7" s="281">
        <f>【実績】事業実績!N27</f>
        <v>0</v>
      </c>
      <c r="CG7" s="281">
        <f>【実績】事業実績!R27</f>
        <v>0</v>
      </c>
      <c r="CH7" s="283">
        <f>【実績】事業実績!$C$30</f>
        <v>0</v>
      </c>
      <c r="CI7" s="283">
        <f>【実績】事業実績!$F$30</f>
        <v>0</v>
      </c>
      <c r="CJ7" s="283">
        <f>【実績】事業実績!$H$30</f>
        <v>0</v>
      </c>
      <c r="CK7" s="111">
        <f>【実績】事業実績!$J$30</f>
        <v>0</v>
      </c>
      <c r="CL7" s="297">
        <f>【実績】事業実績!N30</f>
        <v>0</v>
      </c>
      <c r="CM7" s="297">
        <f>【実績】事業実績!R30</f>
        <v>0</v>
      </c>
      <c r="CN7" s="283">
        <f>【実績】事業実績!$C$31</f>
        <v>0</v>
      </c>
      <c r="CO7" s="283">
        <f>【実績】事業実績!$F$31</f>
        <v>0</v>
      </c>
      <c r="CP7" s="283">
        <f>【実績】事業実績!$H$31</f>
        <v>0</v>
      </c>
      <c r="CQ7" s="111">
        <f>【実績】事業実績!$J$31</f>
        <v>0</v>
      </c>
      <c r="CR7" s="281">
        <f>【実績】事業実績!$N$31</f>
        <v>0</v>
      </c>
      <c r="CS7" s="283">
        <f>【実績】事業実績!$C$32</f>
        <v>0</v>
      </c>
      <c r="CT7" s="283">
        <f>【実績】事業実績!$F$32</f>
        <v>0</v>
      </c>
      <c r="CU7" s="283">
        <f>【実績】事業実績!$H$32</f>
        <v>0</v>
      </c>
      <c r="CV7" s="111">
        <f>【実績】事業実績!$J$32</f>
        <v>0</v>
      </c>
      <c r="CW7" s="281">
        <f>【実績】事業実績!$N$32</f>
        <v>0</v>
      </c>
      <c r="CX7" s="283">
        <f>【実績】事業実績!$C$33</f>
        <v>0</v>
      </c>
      <c r="CY7" s="283">
        <f>【実績】事業実績!$F$33</f>
        <v>0</v>
      </c>
      <c r="CZ7" s="283">
        <f>【実績】事業実績!$H$33</f>
        <v>0</v>
      </c>
      <c r="DA7" s="111">
        <f>【実績】事業実績!$J$33</f>
        <v>0</v>
      </c>
      <c r="DB7" s="281">
        <f>【実績】事業実績!$N$33</f>
        <v>0</v>
      </c>
      <c r="DC7" s="283">
        <f>【実績】事業実績!$C$34</f>
        <v>0</v>
      </c>
      <c r="DD7" s="283">
        <f>【実績】事業実績!$F$34</f>
        <v>0</v>
      </c>
      <c r="DE7" s="283">
        <f>【実績】事業実績!$H$34</f>
        <v>0</v>
      </c>
      <c r="DF7" s="111">
        <f>【実績】事業実績!$J$34</f>
        <v>0</v>
      </c>
      <c r="DG7" s="281">
        <f>【実績】事業実績!$N$34</f>
        <v>0</v>
      </c>
    </row>
    <row r="10" spans="1:111">
      <c r="A10" s="113" t="s">
        <v>441</v>
      </c>
      <c r="B10" s="113" t="s">
        <v>446</v>
      </c>
      <c r="C10" s="113"/>
      <c r="D10" s="113"/>
    </row>
    <row r="11" spans="1:111">
      <c r="A11" s="113" t="s">
        <v>442</v>
      </c>
      <c r="B11" s="113" t="s">
        <v>443</v>
      </c>
      <c r="C11" s="113" t="s">
        <v>444</v>
      </c>
      <c r="D11" s="113" t="s">
        <v>445</v>
      </c>
    </row>
    <row r="12" spans="1:111">
      <c r="A12" s="111" t="str">
        <f>_xlfn.TEXTJOIN(",",TRUE,【申請】事業計画書!C9,【申請】事業計画書!C10,【申請】事業計画書!C11,【申請】事業計画書!C12,【申請】事業計画書!C13)</f>
        <v/>
      </c>
      <c r="B12" s="111" t="str">
        <f>_xlfn.TEXTJOIN(",",TRUE,【申請】事業計画書!C16,【申請】事業計画書!C17,【申請】事業計画書!C18,【申請】事業計画書!C19,【申請】事業計画書!C20)</f>
        <v/>
      </c>
      <c r="C12" s="111" t="str">
        <f>_xlfn.TEXTJOIN(",",TRUE,【申請】事業計画書!C23,【申請】事業計画書!C24,【申請】事業計画書!C25,【申請】事業計画書!C26,【申請】事業計画書!C27)</f>
        <v/>
      </c>
      <c r="D12" s="111" t="str">
        <f>_xlfn.TEXTJOIN(",",TRUE,【申請】事業計画書!C30,【申請】事業計画書!C31,【申請】事業計画書!C32,【申請】事業計画書!C33,【申請】事業計画書!C34)</f>
        <v/>
      </c>
    </row>
    <row r="14" spans="1:111">
      <c r="A14" s="112" t="s">
        <v>378</v>
      </c>
      <c r="B14" s="112" t="s">
        <v>446</v>
      </c>
      <c r="C14" s="112"/>
      <c r="D14" s="112"/>
    </row>
    <row r="15" spans="1:111">
      <c r="A15" s="112" t="s">
        <v>442</v>
      </c>
      <c r="B15" s="112" t="s">
        <v>443</v>
      </c>
      <c r="C15" s="112" t="s">
        <v>444</v>
      </c>
      <c r="D15" s="112" t="s">
        <v>445</v>
      </c>
    </row>
    <row r="16" spans="1:111">
      <c r="A16" s="111" t="str">
        <f>_xlfn.TEXTJOIN(",",TRUE,【実績】事業実績!C9,【実績】事業実績!C10,【実績】事業実績!C11,【実績】事業実績!C12,【実績】事業実績!C13)</f>
        <v/>
      </c>
      <c r="B16" s="111" t="str">
        <f>_xlfn.TEXTJOIN(",",TRUE,【実績】事業実績!C16,【実績】事業実績!C17,【実績】事業実績!C18,【実績】事業実績!C19,【実績】事業実績!C20)</f>
        <v/>
      </c>
      <c r="C16" s="111" t="str">
        <f>_xlfn.TEXTJOIN(",",TRUE,【実績】事業実績!C23,【実績】事業実績!C24,【実績】事業実績!C25,【実績】事業実績!C26,【実績】事業実績!C27)</f>
        <v/>
      </c>
      <c r="D16" s="111" t="str">
        <f>_xlfn.TEXTJOIN(",",TRUE,【実績】事業実績!C30,【実績】事業実績!C31,【実績】事業実績!C32,【実績】事業実績!C33,【実績】事業実績!C34,【実績】事業実績!C34)</f>
        <v/>
      </c>
    </row>
  </sheetData>
  <mergeCells count="32">
    <mergeCell ref="DC1:DG1"/>
    <mergeCell ref="DC5:DG5"/>
    <mergeCell ref="CN1:CR1"/>
    <mergeCell ref="CS1:CW1"/>
    <mergeCell ref="CX1:DB1"/>
    <mergeCell ref="CN5:CR5"/>
    <mergeCell ref="CS5:CW5"/>
    <mergeCell ref="CX5:DB5"/>
    <mergeCell ref="CB1:CG1"/>
    <mergeCell ref="CB5:CG5"/>
    <mergeCell ref="V5:AB5"/>
    <mergeCell ref="AC5:AI5"/>
    <mergeCell ref="AJ5:AP5"/>
    <mergeCell ref="AQ5:AW5"/>
    <mergeCell ref="BJ1:BO1"/>
    <mergeCell ref="AQ1:AW1"/>
    <mergeCell ref="CH1:CL1"/>
    <mergeCell ref="CH5:CL5"/>
    <mergeCell ref="AX1:BC1"/>
    <mergeCell ref="AX5:BC5"/>
    <mergeCell ref="O1:U1"/>
    <mergeCell ref="O5:U5"/>
    <mergeCell ref="BD1:BI1"/>
    <mergeCell ref="BD5:BI5"/>
    <mergeCell ref="V1:AB1"/>
    <mergeCell ref="AC1:AI1"/>
    <mergeCell ref="AJ1:AP1"/>
    <mergeCell ref="BP1:BU1"/>
    <mergeCell ref="BV1:CA1"/>
    <mergeCell ref="BJ5:BO5"/>
    <mergeCell ref="BP5:BU5"/>
    <mergeCell ref="BV5:CA5"/>
  </mergeCells>
  <phoneticPr fontId="4"/>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74"/>
  <sheetViews>
    <sheetView workbookViewId="0"/>
  </sheetViews>
  <sheetFormatPr defaultColWidth="9" defaultRowHeight="13.5"/>
  <cols>
    <col min="1" max="1" width="9" style="1"/>
    <col min="2" max="2" width="53.75" style="1" customWidth="1"/>
    <col min="3" max="3" width="10.875" style="1" customWidth="1"/>
    <col min="4" max="4" width="35.125" style="2" customWidth="1"/>
    <col min="5" max="5" width="9" style="2"/>
    <col min="6" max="6" width="40" style="2" customWidth="1"/>
    <col min="7" max="7" width="12.5" style="2" customWidth="1"/>
    <col min="8" max="8" width="56" style="2" customWidth="1"/>
    <col min="9" max="11" width="12.5" style="2" customWidth="1"/>
    <col min="12" max="16384" width="9" style="1"/>
  </cols>
  <sheetData>
    <row r="1" spans="2:22">
      <c r="B1" s="76" t="s">
        <v>18</v>
      </c>
      <c r="D1" s="77" t="s">
        <v>19</v>
      </c>
      <c r="F1" s="77" t="s">
        <v>20</v>
      </c>
      <c r="H1" s="93" t="s">
        <v>230</v>
      </c>
      <c r="I1" s="94"/>
      <c r="J1" s="94"/>
      <c r="K1" s="94"/>
      <c r="L1" s="94"/>
      <c r="M1" s="94"/>
      <c r="N1" s="94"/>
      <c r="O1" s="94"/>
      <c r="P1" s="94"/>
      <c r="Q1" s="94"/>
      <c r="R1" s="94"/>
      <c r="S1" s="94"/>
      <c r="T1" s="94"/>
      <c r="U1" s="94"/>
      <c r="V1" s="94"/>
    </row>
    <row r="2" spans="2:22">
      <c r="H2" s="94"/>
      <c r="I2" s="94"/>
      <c r="J2" s="94"/>
      <c r="K2" s="94"/>
      <c r="L2" s="94"/>
      <c r="M2" s="94"/>
      <c r="N2" s="94"/>
      <c r="O2" s="94"/>
      <c r="P2" s="94"/>
      <c r="Q2" s="94"/>
      <c r="R2" s="94"/>
      <c r="S2" s="94"/>
      <c r="T2" s="94"/>
      <c r="U2" s="94"/>
      <c r="V2" s="94"/>
    </row>
    <row r="3" spans="2:22" ht="94.5">
      <c r="B3" s="1" t="s">
        <v>21</v>
      </c>
      <c r="D3" s="2" t="s">
        <v>187</v>
      </c>
      <c r="F3" s="2" t="s">
        <v>22</v>
      </c>
      <c r="H3" s="100" t="s">
        <v>244</v>
      </c>
      <c r="I3" s="100" t="s">
        <v>245</v>
      </c>
      <c r="J3" s="100" t="s">
        <v>246</v>
      </c>
      <c r="K3" s="100" t="s">
        <v>247</v>
      </c>
      <c r="L3" s="100" t="s">
        <v>248</v>
      </c>
      <c r="M3" s="100" t="s">
        <v>249</v>
      </c>
      <c r="N3" s="100" t="s">
        <v>250</v>
      </c>
      <c r="O3" s="100" t="s">
        <v>251</v>
      </c>
      <c r="P3" s="100" t="s">
        <v>252</v>
      </c>
      <c r="Q3" s="100" t="s">
        <v>253</v>
      </c>
      <c r="R3" s="100" t="s">
        <v>254</v>
      </c>
      <c r="S3" s="100" t="s">
        <v>255</v>
      </c>
      <c r="T3" s="103" t="s">
        <v>294</v>
      </c>
      <c r="U3" s="103" t="s">
        <v>293</v>
      </c>
      <c r="V3" s="100" t="s">
        <v>256</v>
      </c>
    </row>
    <row r="4" spans="2:22">
      <c r="B4" s="1" t="s">
        <v>23</v>
      </c>
      <c r="D4" s="2" t="s">
        <v>188</v>
      </c>
      <c r="F4" s="2" t="s">
        <v>24</v>
      </c>
      <c r="H4" s="94" t="s">
        <v>231</v>
      </c>
      <c r="I4" s="94" t="s">
        <v>231</v>
      </c>
      <c r="J4" s="94" t="s">
        <v>236</v>
      </c>
      <c r="K4" s="94" t="s">
        <v>241</v>
      </c>
      <c r="L4" s="94" t="s">
        <v>241</v>
      </c>
      <c r="M4" s="94" t="s">
        <v>239</v>
      </c>
      <c r="N4" s="94" t="s">
        <v>241</v>
      </c>
      <c r="O4" s="94" t="s">
        <v>241</v>
      </c>
      <c r="P4" s="94" t="s">
        <v>239</v>
      </c>
      <c r="Q4" s="94" t="s">
        <v>239</v>
      </c>
      <c r="R4" s="94" t="s">
        <v>241</v>
      </c>
      <c r="S4" s="94" t="s">
        <v>242</v>
      </c>
      <c r="T4" s="94"/>
      <c r="U4" s="94"/>
      <c r="V4" s="94" t="s">
        <v>241</v>
      </c>
    </row>
    <row r="5" spans="2:22">
      <c r="B5" s="1" t="s">
        <v>25</v>
      </c>
      <c r="D5" s="2" t="s">
        <v>189</v>
      </c>
      <c r="F5" s="2" t="s">
        <v>26</v>
      </c>
      <c r="H5" s="94" t="s">
        <v>232</v>
      </c>
      <c r="I5" s="94" t="s">
        <v>232</v>
      </c>
      <c r="J5" s="94" t="s">
        <v>237</v>
      </c>
      <c r="K5" s="94"/>
      <c r="L5" s="94"/>
      <c r="M5" s="94" t="s">
        <v>232</v>
      </c>
      <c r="N5" s="94"/>
      <c r="O5" s="94"/>
      <c r="P5" s="94" t="s">
        <v>240</v>
      </c>
      <c r="Q5" s="94" t="s">
        <v>240</v>
      </c>
      <c r="R5" s="94"/>
      <c r="S5" s="94" t="s">
        <v>243</v>
      </c>
      <c r="T5" s="94"/>
      <c r="U5" s="94"/>
      <c r="V5" s="94"/>
    </row>
    <row r="6" spans="2:22">
      <c r="B6" s="1" t="s">
        <v>27</v>
      </c>
      <c r="D6" s="2" t="s">
        <v>190</v>
      </c>
      <c r="F6" s="2" t="s">
        <v>28</v>
      </c>
      <c r="H6" s="94" t="s">
        <v>234</v>
      </c>
      <c r="I6" s="94" t="s">
        <v>234</v>
      </c>
      <c r="J6" s="94" t="s">
        <v>238</v>
      </c>
      <c r="K6" s="94"/>
      <c r="L6" s="94"/>
      <c r="M6" s="94"/>
      <c r="N6" s="94"/>
      <c r="O6" s="94"/>
      <c r="P6" s="94"/>
      <c r="Q6" s="94"/>
      <c r="R6" s="94"/>
      <c r="S6" s="94"/>
      <c r="T6" s="94"/>
      <c r="U6" s="94"/>
      <c r="V6" s="94"/>
    </row>
    <row r="7" spans="2:22">
      <c r="B7" s="1" t="s">
        <v>29</v>
      </c>
      <c r="D7" s="2" t="s">
        <v>191</v>
      </c>
      <c r="F7" s="2" t="s">
        <v>30</v>
      </c>
      <c r="H7" s="94" t="s">
        <v>233</v>
      </c>
      <c r="I7" s="94" t="s">
        <v>233</v>
      </c>
      <c r="J7" s="94"/>
      <c r="K7" s="94"/>
      <c r="L7" s="94"/>
      <c r="M7" s="94"/>
      <c r="N7" s="94"/>
      <c r="O7" s="94"/>
      <c r="P7" s="94"/>
      <c r="Q7" s="94"/>
      <c r="R7" s="94"/>
      <c r="S7" s="94"/>
      <c r="T7" s="94"/>
      <c r="U7" s="94"/>
      <c r="V7" s="94"/>
    </row>
    <row r="8" spans="2:22">
      <c r="B8" s="1" t="s">
        <v>31</v>
      </c>
      <c r="F8" s="2" t="s">
        <v>32</v>
      </c>
      <c r="H8" s="94" t="s">
        <v>235</v>
      </c>
      <c r="I8" s="94"/>
      <c r="J8" s="94"/>
      <c r="K8" s="94"/>
      <c r="L8" s="94"/>
      <c r="M8" s="94"/>
      <c r="N8" s="94"/>
      <c r="O8" s="94"/>
      <c r="P8" s="94"/>
      <c r="Q8" s="94"/>
      <c r="R8" s="94"/>
      <c r="S8" s="94"/>
      <c r="T8" s="94"/>
      <c r="U8" s="94"/>
      <c r="V8" s="94"/>
    </row>
    <row r="9" spans="2:22">
      <c r="B9" s="1" t="s">
        <v>33</v>
      </c>
      <c r="F9" s="2" t="s">
        <v>34</v>
      </c>
      <c r="H9" s="1"/>
      <c r="I9" s="1"/>
      <c r="J9" s="1"/>
      <c r="K9" s="1"/>
    </row>
    <row r="10" spans="2:22">
      <c r="B10" s="1" t="s">
        <v>35</v>
      </c>
      <c r="F10" s="2" t="s">
        <v>229</v>
      </c>
      <c r="H10" s="1"/>
      <c r="I10" s="1"/>
      <c r="J10" s="1"/>
      <c r="K10" s="1"/>
    </row>
    <row r="11" spans="2:22">
      <c r="B11" s="1" t="s">
        <v>36</v>
      </c>
      <c r="H11" s="1"/>
      <c r="I11" s="1"/>
      <c r="J11" s="1"/>
      <c r="K11" s="1"/>
      <c r="T11" s="1" t="s">
        <v>291</v>
      </c>
    </row>
    <row r="12" spans="2:22">
      <c r="B12" s="1" t="s">
        <v>37</v>
      </c>
      <c r="H12" s="1"/>
      <c r="I12" s="1"/>
      <c r="J12" s="1"/>
      <c r="K12" s="1"/>
      <c r="T12" s="1" t="s">
        <v>292</v>
      </c>
    </row>
    <row r="13" spans="2:22">
      <c r="B13" s="1" t="s">
        <v>38</v>
      </c>
      <c r="H13" s="88"/>
      <c r="I13" s="90"/>
      <c r="J13" s="91"/>
      <c r="K13" s="91"/>
      <c r="L13" s="91"/>
      <c r="M13" s="91"/>
    </row>
    <row r="14" spans="2:22">
      <c r="B14" s="1" t="s">
        <v>39</v>
      </c>
      <c r="H14" s="88"/>
      <c r="I14" s="92"/>
      <c r="J14" s="89"/>
      <c r="K14" s="89"/>
      <c r="L14" s="89"/>
      <c r="M14" s="89"/>
    </row>
    <row r="15" spans="2:22">
      <c r="B15" s="101" t="s">
        <v>287</v>
      </c>
      <c r="H15" s="88"/>
      <c r="I15" s="92"/>
      <c r="J15" s="89"/>
      <c r="K15" s="89"/>
      <c r="L15" s="89"/>
      <c r="M15" s="89"/>
    </row>
    <row r="16" spans="2:22">
      <c r="B16" s="101" t="s">
        <v>40</v>
      </c>
      <c r="H16" s="88"/>
      <c r="I16" s="92"/>
      <c r="J16" s="89"/>
      <c r="K16" s="89"/>
      <c r="L16" s="89"/>
      <c r="M16" s="89"/>
    </row>
    <row r="17" spans="2:13">
      <c r="B17" s="101" t="s">
        <v>295</v>
      </c>
      <c r="H17" s="88"/>
      <c r="I17" s="92"/>
      <c r="J17" s="89"/>
      <c r="K17" s="89"/>
      <c r="L17" s="89"/>
      <c r="M17" s="89"/>
    </row>
    <row r="18" spans="2:13">
      <c r="B18" s="101" t="s">
        <v>296</v>
      </c>
      <c r="H18" s="88"/>
      <c r="I18" s="92"/>
      <c r="J18" s="89"/>
      <c r="K18" s="89"/>
      <c r="L18" s="89"/>
      <c r="M18" s="89"/>
    </row>
    <row r="19" spans="2:13">
      <c r="B19" s="101"/>
      <c r="H19" s="88"/>
      <c r="I19" s="92"/>
      <c r="J19" s="89"/>
      <c r="K19" s="89"/>
      <c r="L19" s="89"/>
      <c r="M19" s="89"/>
    </row>
    <row r="20" spans="2:13">
      <c r="H20" s="88"/>
      <c r="I20" s="92"/>
      <c r="J20" s="89"/>
      <c r="K20" s="89"/>
      <c r="L20" s="89"/>
      <c r="M20" s="89"/>
    </row>
    <row r="21" spans="2:13">
      <c r="H21" s="88"/>
      <c r="I21" s="92"/>
      <c r="J21" s="89"/>
      <c r="K21" s="89"/>
      <c r="L21" s="89"/>
      <c r="M21" s="89"/>
    </row>
    <row r="22" spans="2:13">
      <c r="B22" s="76" t="s">
        <v>169</v>
      </c>
      <c r="D22" s="77" t="s">
        <v>192</v>
      </c>
      <c r="H22" s="93" t="s">
        <v>257</v>
      </c>
      <c r="I22" s="94"/>
      <c r="J22" s="94"/>
      <c r="K22" s="94"/>
      <c r="L22" s="94"/>
      <c r="M22" s="94"/>
    </row>
    <row r="23" spans="2:13">
      <c r="H23" s="94"/>
      <c r="I23" s="94"/>
      <c r="J23" s="94"/>
      <c r="K23" s="94"/>
      <c r="L23" s="94"/>
      <c r="M23" s="94"/>
    </row>
    <row r="24" spans="2:13" ht="42">
      <c r="B24" s="1" t="s">
        <v>290</v>
      </c>
      <c r="C24" s="1" t="s">
        <v>171</v>
      </c>
      <c r="D24" s="2" t="s">
        <v>193</v>
      </c>
      <c r="H24" s="95"/>
      <c r="I24" s="96" t="s">
        <v>258</v>
      </c>
      <c r="J24" s="97" t="s">
        <v>259</v>
      </c>
      <c r="K24" s="97" t="s">
        <v>260</v>
      </c>
      <c r="L24" s="97" t="s">
        <v>261</v>
      </c>
      <c r="M24" s="97" t="s">
        <v>262</v>
      </c>
    </row>
    <row r="25" spans="2:13">
      <c r="B25" s="1" t="s">
        <v>185</v>
      </c>
      <c r="C25" s="1" t="s">
        <v>175</v>
      </c>
      <c r="D25" s="2" t="s">
        <v>194</v>
      </c>
      <c r="H25" s="95" t="s">
        <v>263</v>
      </c>
      <c r="I25" s="98" t="s">
        <v>264</v>
      </c>
      <c r="J25" s="99">
        <v>0.5</v>
      </c>
      <c r="K25" s="99" t="s">
        <v>265</v>
      </c>
      <c r="L25" s="99">
        <v>0.5</v>
      </c>
      <c r="M25" s="99">
        <v>1</v>
      </c>
    </row>
    <row r="26" spans="2:13">
      <c r="B26" s="1" t="s">
        <v>186</v>
      </c>
      <c r="C26" s="1" t="s">
        <v>176</v>
      </c>
      <c r="D26" s="2" t="s">
        <v>195</v>
      </c>
      <c r="H26" s="95" t="s">
        <v>266</v>
      </c>
      <c r="I26" s="98" t="s">
        <v>264</v>
      </c>
      <c r="J26" s="99">
        <v>0.75</v>
      </c>
      <c r="K26" s="99" t="s">
        <v>267</v>
      </c>
      <c r="L26" s="99">
        <v>0.5</v>
      </c>
      <c r="M26" s="99">
        <v>0.66666666666666663</v>
      </c>
    </row>
    <row r="27" spans="2:13">
      <c r="B27" s="1" t="s">
        <v>178</v>
      </c>
      <c r="C27" s="1" t="s">
        <v>179</v>
      </c>
      <c r="D27" s="2" t="s">
        <v>196</v>
      </c>
      <c r="H27" s="95" t="s">
        <v>268</v>
      </c>
      <c r="I27" s="98" t="s">
        <v>264</v>
      </c>
      <c r="J27" s="99">
        <v>0.33333333333333331</v>
      </c>
      <c r="K27" s="99" t="s">
        <v>267</v>
      </c>
      <c r="L27" s="99">
        <v>0.33333333333333331</v>
      </c>
      <c r="M27" s="99">
        <v>1</v>
      </c>
    </row>
    <row r="28" spans="2:13">
      <c r="B28" s="1" t="s">
        <v>289</v>
      </c>
      <c r="C28" s="1" t="s">
        <v>170</v>
      </c>
      <c r="D28" s="2" t="s">
        <v>197</v>
      </c>
      <c r="H28" s="95" t="s">
        <v>269</v>
      </c>
      <c r="I28" s="98" t="s">
        <v>270</v>
      </c>
      <c r="J28" s="99" t="s">
        <v>271</v>
      </c>
      <c r="K28" s="99" t="s">
        <v>267</v>
      </c>
      <c r="L28" s="99">
        <v>0.5</v>
      </c>
      <c r="M28" s="99">
        <v>0.5</v>
      </c>
    </row>
    <row r="29" spans="2:13">
      <c r="B29" s="1" t="s">
        <v>180</v>
      </c>
      <c r="C29" s="1" t="s">
        <v>172</v>
      </c>
      <c r="D29" s="2" t="s">
        <v>198</v>
      </c>
      <c r="H29" s="95" t="s">
        <v>272</v>
      </c>
      <c r="I29" s="98" t="s">
        <v>270</v>
      </c>
      <c r="J29" s="99" t="s">
        <v>271</v>
      </c>
      <c r="K29" s="99" t="s">
        <v>267</v>
      </c>
      <c r="L29" s="99">
        <v>0.5</v>
      </c>
      <c r="M29" s="99">
        <v>0.5</v>
      </c>
    </row>
    <row r="30" spans="2:13">
      <c r="B30" s="1" t="s">
        <v>181</v>
      </c>
      <c r="C30" s="1" t="s">
        <v>173</v>
      </c>
      <c r="D30" s="2" t="s">
        <v>199</v>
      </c>
      <c r="H30" s="95" t="s">
        <v>273</v>
      </c>
      <c r="I30" s="98" t="s">
        <v>274</v>
      </c>
      <c r="J30" s="99" t="s">
        <v>271</v>
      </c>
      <c r="K30" s="99" t="s">
        <v>267</v>
      </c>
      <c r="L30" s="99">
        <v>0.5</v>
      </c>
      <c r="M30" s="99">
        <v>0.5</v>
      </c>
    </row>
    <row r="31" spans="2:13">
      <c r="B31" s="1" t="s">
        <v>182</v>
      </c>
      <c r="C31" s="1" t="s">
        <v>174</v>
      </c>
      <c r="D31" s="2" t="s">
        <v>200</v>
      </c>
      <c r="H31" s="95" t="s">
        <v>275</v>
      </c>
      <c r="I31" s="98" t="s">
        <v>276</v>
      </c>
      <c r="J31" s="99">
        <v>0.66666666666666663</v>
      </c>
      <c r="K31" s="99" t="s">
        <v>267</v>
      </c>
      <c r="L31" s="99">
        <v>0.33333333333333331</v>
      </c>
      <c r="M31" s="99">
        <v>0.5</v>
      </c>
    </row>
    <row r="32" spans="2:13">
      <c r="B32" s="1" t="s">
        <v>183</v>
      </c>
      <c r="C32" s="1" t="s">
        <v>177</v>
      </c>
      <c r="D32" s="2" t="s">
        <v>201</v>
      </c>
      <c r="H32" s="95" t="s">
        <v>277</v>
      </c>
      <c r="I32" s="98" t="s">
        <v>278</v>
      </c>
      <c r="J32" s="99">
        <v>0.66666666666666663</v>
      </c>
      <c r="K32" s="99" t="s">
        <v>267</v>
      </c>
      <c r="L32" s="99">
        <v>0.33333333333333331</v>
      </c>
      <c r="M32" s="99">
        <v>0.5</v>
      </c>
    </row>
    <row r="33" spans="1:13">
      <c r="B33" s="1" t="s">
        <v>184</v>
      </c>
      <c r="D33" s="2" t="s">
        <v>202</v>
      </c>
      <c r="H33" s="95" t="s">
        <v>279</v>
      </c>
      <c r="I33" s="98" t="s">
        <v>264</v>
      </c>
      <c r="J33" s="99">
        <v>0.5</v>
      </c>
      <c r="K33" s="99" t="s">
        <v>267</v>
      </c>
      <c r="L33" s="99">
        <v>0.5</v>
      </c>
      <c r="M33" s="99">
        <v>1</v>
      </c>
    </row>
    <row r="34" spans="1:13">
      <c r="D34" s="2" t="s">
        <v>203</v>
      </c>
      <c r="H34" s="95" t="s">
        <v>280</v>
      </c>
      <c r="I34" s="98" t="s">
        <v>264</v>
      </c>
      <c r="J34" s="99">
        <v>0.5</v>
      </c>
      <c r="K34" s="99" t="s">
        <v>267</v>
      </c>
      <c r="L34" s="99">
        <v>0.5</v>
      </c>
      <c r="M34" s="99">
        <v>1</v>
      </c>
    </row>
    <row r="35" spans="1:13">
      <c r="D35" s="2" t="s">
        <v>204</v>
      </c>
      <c r="H35" s="95" t="s">
        <v>281</v>
      </c>
      <c r="I35" s="98" t="s">
        <v>264</v>
      </c>
      <c r="J35" s="99">
        <v>0.5</v>
      </c>
      <c r="K35" s="99" t="s">
        <v>267</v>
      </c>
      <c r="L35" s="99">
        <v>0.5</v>
      </c>
      <c r="M35" s="99">
        <v>1</v>
      </c>
    </row>
    <row r="36" spans="1:13">
      <c r="D36" s="2" t="s">
        <v>205</v>
      </c>
      <c r="H36" s="95" t="s">
        <v>282</v>
      </c>
      <c r="I36" s="98" t="s">
        <v>283</v>
      </c>
      <c r="J36" s="99" t="s">
        <v>284</v>
      </c>
      <c r="K36" s="99" t="s">
        <v>285</v>
      </c>
      <c r="L36" s="99" t="s">
        <v>284</v>
      </c>
      <c r="M36" s="99">
        <v>1</v>
      </c>
    </row>
    <row r="37" spans="1:13">
      <c r="D37" s="2" t="s">
        <v>206</v>
      </c>
      <c r="H37" s="95" t="s">
        <v>288</v>
      </c>
      <c r="I37" s="98" t="s">
        <v>264</v>
      </c>
      <c r="J37" s="99">
        <v>0.5</v>
      </c>
      <c r="K37" s="99" t="s">
        <v>267</v>
      </c>
      <c r="L37" s="99">
        <v>0.5</v>
      </c>
      <c r="M37" s="99">
        <v>1</v>
      </c>
    </row>
    <row r="38" spans="1:13">
      <c r="D38" s="2" t="s">
        <v>207</v>
      </c>
      <c r="H38" s="102" t="s">
        <v>297</v>
      </c>
      <c r="I38" s="98" t="s">
        <v>274</v>
      </c>
      <c r="J38" s="99">
        <v>0.66666666666666663</v>
      </c>
      <c r="K38" s="99" t="s">
        <v>267</v>
      </c>
      <c r="L38" s="99">
        <v>0.33333333333333331</v>
      </c>
      <c r="M38" s="99">
        <v>0.5</v>
      </c>
    </row>
    <row r="39" spans="1:13">
      <c r="D39" s="2" t="s">
        <v>208</v>
      </c>
      <c r="H39" s="102" t="s">
        <v>298</v>
      </c>
      <c r="I39" s="98" t="s">
        <v>274</v>
      </c>
      <c r="J39" s="99" t="s">
        <v>271</v>
      </c>
      <c r="K39" s="99" t="s">
        <v>267</v>
      </c>
      <c r="L39" s="99">
        <v>0.5</v>
      </c>
      <c r="M39" s="99">
        <v>0.5</v>
      </c>
    </row>
    <row r="40" spans="1:13">
      <c r="D40" s="2" t="s">
        <v>209</v>
      </c>
      <c r="H40" s="95" t="s">
        <v>286</v>
      </c>
      <c r="I40" s="98" t="s">
        <v>264</v>
      </c>
      <c r="J40" s="99">
        <v>0.33333333333333331</v>
      </c>
      <c r="K40" s="99" t="s">
        <v>267</v>
      </c>
      <c r="L40" s="99">
        <v>0.33333333333333331</v>
      </c>
      <c r="M40" s="99">
        <v>1</v>
      </c>
    </row>
    <row r="41" spans="1:13">
      <c r="D41" s="2" t="s">
        <v>210</v>
      </c>
      <c r="H41" s="1"/>
      <c r="I41" s="1"/>
      <c r="J41" s="1"/>
      <c r="K41" s="1"/>
    </row>
    <row r="42" spans="1:13">
      <c r="D42" s="2" t="s">
        <v>211</v>
      </c>
      <c r="H42" s="1"/>
      <c r="I42" s="1"/>
      <c r="J42" s="1"/>
      <c r="K42" s="1"/>
    </row>
    <row r="43" spans="1:13">
      <c r="D43" s="2" t="s">
        <v>212</v>
      </c>
      <c r="H43" s="1"/>
      <c r="I43" s="1"/>
      <c r="J43" s="1"/>
      <c r="K43" s="1"/>
    </row>
    <row r="44" spans="1:13">
      <c r="D44" s="2" t="s">
        <v>213</v>
      </c>
      <c r="H44" s="1"/>
      <c r="I44" s="1"/>
      <c r="J44" s="1"/>
      <c r="K44" s="1"/>
    </row>
    <row r="45" spans="1:13">
      <c r="D45" s="2" t="s">
        <v>214</v>
      </c>
      <c r="H45" s="1"/>
      <c r="I45" s="1"/>
      <c r="J45" s="1"/>
      <c r="K45" s="1"/>
    </row>
    <row r="46" spans="1:13">
      <c r="H46" s="1"/>
      <c r="I46" s="1"/>
      <c r="J46" s="1"/>
      <c r="K46" s="1"/>
    </row>
    <row r="47" spans="1:13">
      <c r="A47" s="1">
        <v>9</v>
      </c>
      <c r="B47" s="76" t="s">
        <v>215</v>
      </c>
      <c r="H47" s="1"/>
      <c r="I47" s="1"/>
      <c r="J47" s="1"/>
      <c r="K47" s="1"/>
    </row>
    <row r="48" spans="1:13">
      <c r="H48" s="1"/>
      <c r="I48" s="1"/>
      <c r="J48" s="1"/>
      <c r="K48" s="1"/>
    </row>
    <row r="49" spans="1:11" ht="27">
      <c r="B49" s="78" t="s">
        <v>220</v>
      </c>
      <c r="H49" s="1"/>
      <c r="I49" s="1"/>
      <c r="J49" s="1"/>
      <c r="K49" s="1"/>
    </row>
    <row r="50" spans="1:11">
      <c r="B50" s="78" t="s">
        <v>221</v>
      </c>
      <c r="H50" s="1"/>
      <c r="I50" s="1"/>
      <c r="J50" s="1"/>
      <c r="K50" s="1"/>
    </row>
    <row r="51" spans="1:11">
      <c r="B51" s="78" t="s">
        <v>216</v>
      </c>
      <c r="H51" s="1"/>
      <c r="I51" s="1"/>
      <c r="J51" s="1"/>
      <c r="K51" s="1"/>
    </row>
    <row r="52" spans="1:11">
      <c r="B52" s="78" t="s">
        <v>217</v>
      </c>
      <c r="H52" s="1"/>
      <c r="I52" s="1"/>
      <c r="J52" s="1"/>
      <c r="K52" s="1"/>
    </row>
    <row r="53" spans="1:11">
      <c r="B53" s="78" t="s">
        <v>218</v>
      </c>
      <c r="H53" s="1"/>
      <c r="I53" s="1"/>
      <c r="J53" s="1"/>
      <c r="K53" s="1"/>
    </row>
    <row r="54" spans="1:11">
      <c r="B54" s="78" t="s">
        <v>219</v>
      </c>
      <c r="H54" s="1"/>
      <c r="I54" s="1"/>
      <c r="J54" s="1"/>
      <c r="K54" s="1"/>
    </row>
    <row r="55" spans="1:11">
      <c r="B55" s="78"/>
      <c r="H55" s="1"/>
      <c r="I55" s="1"/>
      <c r="J55" s="1"/>
      <c r="K55" s="1"/>
    </row>
    <row r="56" spans="1:11">
      <c r="B56" s="78"/>
      <c r="H56" s="1"/>
      <c r="I56" s="1"/>
      <c r="J56" s="1"/>
      <c r="K56" s="1"/>
    </row>
    <row r="57" spans="1:11">
      <c r="H57" s="1"/>
      <c r="I57" s="1"/>
      <c r="J57" s="1"/>
      <c r="K57" s="1"/>
    </row>
    <row r="58" spans="1:11">
      <c r="A58" s="1">
        <v>12</v>
      </c>
      <c r="B58" s="76" t="s">
        <v>222</v>
      </c>
      <c r="H58" s="1"/>
      <c r="I58" s="1"/>
      <c r="J58" s="1"/>
      <c r="K58" s="1"/>
    </row>
    <row r="59" spans="1:11">
      <c r="B59" s="1" t="s">
        <v>223</v>
      </c>
      <c r="H59" s="1"/>
      <c r="I59" s="1"/>
      <c r="J59" s="1"/>
      <c r="K59" s="1"/>
    </row>
    <row r="60" spans="1:11">
      <c r="B60" s="1" t="s">
        <v>224</v>
      </c>
      <c r="H60" s="1"/>
      <c r="I60" s="1"/>
      <c r="J60" s="1"/>
      <c r="K60" s="1"/>
    </row>
    <row r="61" spans="1:11">
      <c r="B61" s="1" t="s">
        <v>225</v>
      </c>
      <c r="H61" s="1"/>
      <c r="I61" s="1"/>
      <c r="J61" s="1"/>
      <c r="K61" s="1"/>
    </row>
    <row r="62" spans="1:11">
      <c r="H62" s="1"/>
      <c r="I62" s="1"/>
      <c r="J62" s="1"/>
      <c r="K62" s="1"/>
    </row>
    <row r="63" spans="1:11">
      <c r="B63" s="1" t="s">
        <v>226</v>
      </c>
      <c r="H63" s="1"/>
      <c r="I63" s="1"/>
      <c r="J63" s="1"/>
      <c r="K63" s="1"/>
    </row>
    <row r="64" spans="1:11">
      <c r="B64" s="1" t="s">
        <v>228</v>
      </c>
      <c r="C64" s="87">
        <v>378000</v>
      </c>
      <c r="H64" s="1"/>
      <c r="I64" s="1"/>
      <c r="J64" s="1"/>
      <c r="K64" s="1"/>
    </row>
    <row r="65" spans="2:11">
      <c r="B65" s="1" t="s">
        <v>227</v>
      </c>
      <c r="C65" s="87">
        <v>310000</v>
      </c>
      <c r="H65" s="1"/>
      <c r="I65" s="1"/>
      <c r="J65" s="1"/>
      <c r="K65" s="1"/>
    </row>
    <row r="66" spans="2:11">
      <c r="H66" s="1"/>
      <c r="I66" s="1"/>
      <c r="J66" s="1"/>
      <c r="K66" s="1"/>
    </row>
    <row r="67" spans="2:11">
      <c r="H67" s="1"/>
      <c r="I67" s="1"/>
      <c r="J67" s="1"/>
      <c r="K67" s="1"/>
    </row>
    <row r="68" spans="2:11">
      <c r="H68" s="1"/>
      <c r="I68" s="1"/>
      <c r="J68" s="1"/>
      <c r="K68" s="1"/>
    </row>
    <row r="69" spans="2:11">
      <c r="H69" s="1"/>
      <c r="I69" s="1"/>
      <c r="J69" s="1"/>
      <c r="K69" s="1"/>
    </row>
    <row r="70" spans="2:11">
      <c r="H70" s="1"/>
      <c r="I70" s="1"/>
      <c r="J70" s="1"/>
      <c r="K70" s="1"/>
    </row>
    <row r="71" spans="2:11">
      <c r="H71" s="1"/>
      <c r="I71" s="1"/>
      <c r="J71" s="1"/>
      <c r="K71" s="1"/>
    </row>
    <row r="72" spans="2:11">
      <c r="H72" s="1"/>
      <c r="I72" s="1"/>
      <c r="J72" s="1"/>
      <c r="K72" s="1"/>
    </row>
    <row r="73" spans="2:11">
      <c r="H73" s="1"/>
      <c r="I73" s="1"/>
      <c r="J73" s="1"/>
      <c r="K73" s="1"/>
    </row>
    <row r="74" spans="2:11">
      <c r="H74" s="1"/>
      <c r="I74" s="1"/>
      <c r="J74" s="1"/>
      <c r="K74" s="1"/>
    </row>
  </sheetData>
  <phoneticPr fontId="4"/>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28</vt:i4>
      </vt:variant>
    </vt:vector>
  </HeadingPairs>
  <TitlesOfParts>
    <vt:vector size="44" baseType="lpstr">
      <vt:lpstr>申請書の入力方法</vt:lpstr>
      <vt:lpstr>基本情報入力シート</vt:lpstr>
      <vt:lpstr>【申請】交付申請書</vt:lpstr>
      <vt:lpstr>【変更申請】変更申請書</vt:lpstr>
      <vt:lpstr>12-1 スプリンクラー（総括表）見直し前</vt:lpstr>
      <vt:lpstr>12-2スプリンクラー（個別計画書）見直し前</vt:lpstr>
      <vt:lpstr>【申請】予算書</vt:lpstr>
      <vt:lpstr>【申請】誓約書</vt:lpstr>
      <vt:lpstr>【申請】所要調書</vt:lpstr>
      <vt:lpstr>【申請】事業計画書</vt:lpstr>
      <vt:lpstr>【実績】実績報告書</vt:lpstr>
      <vt:lpstr>【実績】決算書</vt:lpstr>
      <vt:lpstr>【実績】所要調書</vt:lpstr>
      <vt:lpstr>【実績】事業実績</vt:lpstr>
      <vt:lpstr>集計シート</vt:lpstr>
      <vt:lpstr>管理用（このシートは削除しないでください）</vt:lpstr>
      <vt:lpstr>【実績】決算書!Print_Area</vt:lpstr>
      <vt:lpstr>【実績】事業実績!Print_Area</vt:lpstr>
      <vt:lpstr>【実績】実績報告書!Print_Area</vt:lpstr>
      <vt:lpstr>【実績】所要調書!Print_Area</vt:lpstr>
      <vt:lpstr>【申請】交付申請書!Print_Area</vt:lpstr>
      <vt:lpstr>【申請】事業計画書!Print_Area</vt:lpstr>
      <vt:lpstr>【申請】所要調書!Print_Area</vt:lpstr>
      <vt:lpstr>【申請】誓約書!Print_Area</vt:lpstr>
      <vt:lpstr>【申請】予算書!Print_Area</vt:lpstr>
      <vt:lpstr>【変更申請】変更申請書!Print_Area</vt:lpstr>
      <vt:lpstr>'12-1 スプリンクラー（総括表）見直し前'!Print_Area</vt:lpstr>
      <vt:lpstr>'12-2スプリンクラー（個別計画書）見直し前'!Print_Area</vt:lpstr>
      <vt:lpstr>'管理用（このシートは削除しないでください）'!Print_Area</vt:lpstr>
      <vt:lpstr>基本情報入力シート!Print_Area</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根本真侑</cp:lastModifiedBy>
  <cp:lastPrinted>2024-09-12T02:18:12Z</cp:lastPrinted>
  <dcterms:created xsi:type="dcterms:W3CDTF">2000-07-04T04:40:42Z</dcterms:created>
  <dcterms:modified xsi:type="dcterms:W3CDTF">2024-10-01T07:40:17Z</dcterms:modified>
</cp:coreProperties>
</file>